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mohamm_lin.IQ\Desktop\All Contracts\Contract\4- Construction\Rehablitation of Fallujah Primary School\"/>
    </mc:Choice>
  </mc:AlternateContent>
  <xr:revisionPtr revIDLastSave="0" documentId="13_ncr:1_{B6CE4D7C-AF04-4EAF-B527-85145CCC04C4}" xr6:coauthVersionLast="47" xr6:coauthVersionMax="47" xr10:uidLastSave="{00000000-0000-0000-0000-000000000000}"/>
  <bookViews>
    <workbookView xWindow="-120" yWindow="-120" windowWidth="29040" windowHeight="15840" xr2:uid="{00000000-000D-0000-FFFF-FFFF00000000}"/>
  </bookViews>
  <sheets>
    <sheet name="Falluja School Rehabilitaiton" sheetId="1" r:id="rId1"/>
    <sheet name="Extra 2 Classrooms Construction" sheetId="4" r:id="rId2"/>
    <sheet name="WC" sheetId="12" r:id="rId3"/>
    <sheet name="Cost Summury" sheetId="1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G11" i="1"/>
  <c r="G62" i="1"/>
  <c r="G39" i="1" l="1"/>
  <c r="G43" i="1"/>
  <c r="G42" i="1"/>
  <c r="G41" i="1"/>
  <c r="G5" i="1" l="1"/>
  <c r="D26" i="1"/>
  <c r="G21" i="12"/>
  <c r="G23" i="12"/>
  <c r="G6" i="1"/>
  <c r="G25" i="1"/>
  <c r="G10" i="1"/>
  <c r="G43" i="12"/>
  <c r="G42" i="12"/>
  <c r="G41" i="12"/>
  <c r="G40" i="12"/>
  <c r="G39" i="12"/>
  <c r="G36" i="12"/>
  <c r="G35" i="12"/>
  <c r="G34" i="12"/>
  <c r="G33" i="12"/>
  <c r="G32" i="12"/>
  <c r="G31" i="12"/>
  <c r="G30" i="12"/>
  <c r="G29" i="12"/>
  <c r="G28" i="12"/>
  <c r="G27" i="12"/>
  <c r="G24" i="12"/>
  <c r="G22" i="12"/>
  <c r="G20" i="12"/>
  <c r="G19" i="12"/>
  <c r="G18" i="12"/>
  <c r="G17" i="12"/>
  <c r="G16" i="12"/>
  <c r="G15" i="12"/>
  <c r="G14" i="12"/>
  <c r="G13" i="12"/>
  <c r="G12" i="12"/>
  <c r="G11" i="12"/>
  <c r="G10" i="12"/>
  <c r="G9" i="12"/>
  <c r="G8" i="12"/>
  <c r="G7" i="12"/>
  <c r="G6" i="12"/>
  <c r="G5" i="12"/>
  <c r="G4" i="12"/>
  <c r="G25" i="12" l="1"/>
  <c r="D46" i="12" s="1"/>
  <c r="G37" i="12"/>
  <c r="D47" i="12" s="1"/>
  <c r="G44" i="12"/>
  <c r="D48" i="12" s="1"/>
  <c r="G36" i="4"/>
  <c r="G33" i="4"/>
  <c r="G21" i="4"/>
  <c r="G26" i="1"/>
  <c r="G54" i="1"/>
  <c r="G27" i="1"/>
  <c r="D49" i="12" l="1"/>
  <c r="C5" i="10" s="1"/>
  <c r="G12" i="1"/>
  <c r="G13" i="1" l="1"/>
  <c r="G14" i="1"/>
  <c r="G7" i="1" l="1"/>
  <c r="D21" i="1" l="1"/>
  <c r="G20" i="1"/>
  <c r="D53" i="1" l="1"/>
  <c r="D24" i="1"/>
  <c r="U30" i="1"/>
  <c r="U5" i="1"/>
  <c r="U6" i="1"/>
  <c r="U8" i="1"/>
  <c r="U12" i="1"/>
  <c r="U15" i="1"/>
  <c r="U16" i="1"/>
  <c r="U17" i="1"/>
  <c r="U18" i="1"/>
  <c r="U19" i="1"/>
  <c r="U21" i="1"/>
  <c r="U22" i="1"/>
  <c r="U23" i="1"/>
  <c r="U24" i="1"/>
  <c r="U28" i="1"/>
  <c r="U29" i="1"/>
  <c r="U4" i="1"/>
  <c r="G53" i="1" l="1"/>
  <c r="Q35" i="1" l="1"/>
  <c r="Q33" i="1"/>
  <c r="Q5" i="1"/>
  <c r="Q8" i="1"/>
  <c r="Q12" i="1"/>
  <c r="Q15" i="1"/>
  <c r="Q16" i="1"/>
  <c r="Q17" i="1"/>
  <c r="Q18" i="1"/>
  <c r="Q19" i="1"/>
  <c r="Q21" i="1"/>
  <c r="Q22" i="1"/>
  <c r="Q23" i="1"/>
  <c r="Q24" i="1"/>
  <c r="Q28" i="1"/>
  <c r="Q29" i="1"/>
  <c r="Q30" i="1"/>
  <c r="Q31" i="1"/>
  <c r="Q4" i="1"/>
  <c r="Q36" i="1" l="1"/>
  <c r="G28" i="1" l="1"/>
  <c r="G40" i="1" l="1"/>
  <c r="G35" i="1"/>
  <c r="G38" i="1"/>
  <c r="G37" i="1"/>
  <c r="G36" i="1"/>
  <c r="G34" i="1"/>
  <c r="G33" i="1"/>
  <c r="G32" i="1"/>
  <c r="G24" i="1" l="1"/>
  <c r="G23" i="1"/>
  <c r="G44" i="1"/>
  <c r="G31" i="1"/>
  <c r="G45" i="1" s="1"/>
  <c r="G67" i="1" s="1"/>
  <c r="G16" i="1"/>
  <c r="G17" i="1" l="1"/>
  <c r="G59" i="1" l="1"/>
  <c r="G55" i="1"/>
  <c r="G34" i="4" l="1"/>
  <c r="G32" i="4"/>
  <c r="G27" i="4"/>
  <c r="G28" i="4" s="1"/>
  <c r="D41" i="4" s="1"/>
  <c r="G24" i="4"/>
  <c r="G20" i="4"/>
  <c r="G19" i="4"/>
  <c r="G17" i="4"/>
  <c r="G16" i="4"/>
  <c r="G15" i="4"/>
  <c r="G14" i="4"/>
  <c r="G13" i="4"/>
  <c r="G5" i="4"/>
  <c r="G10" i="4" l="1"/>
  <c r="G11" i="4"/>
  <c r="G9" i="4"/>
  <c r="G6" i="4"/>
  <c r="G4" i="4"/>
  <c r="G37" i="4" l="1"/>
  <c r="G35" i="4"/>
  <c r="G31" i="4"/>
  <c r="G30" i="4"/>
  <c r="G23" i="4"/>
  <c r="G22" i="4"/>
  <c r="G18" i="4"/>
  <c r="G12" i="4"/>
  <c r="G8" i="4"/>
  <c r="G7" i="4"/>
  <c r="G25" i="4" l="1"/>
  <c r="D40" i="4" s="1"/>
  <c r="G38" i="4"/>
  <c r="D42" i="4" s="1"/>
  <c r="D43" i="4" l="1"/>
  <c r="C4" i="10" s="1" a="1"/>
  <c r="C4" i="10" s="1"/>
  <c r="G51" i="1"/>
  <c r="G52" i="1"/>
  <c r="G57" i="1"/>
  <c r="G56" i="1" l="1"/>
  <c r="G64" i="1" s="1"/>
  <c r="G69" i="1" s="1"/>
  <c r="G58" i="1"/>
  <c r="G60" i="1"/>
  <c r="G61" i="1"/>
  <c r="G63" i="1"/>
  <c r="G48" i="1"/>
  <c r="G47" i="1"/>
  <c r="G49" i="1" s="1"/>
  <c r="G68" i="1" s="1"/>
  <c r="G4" i="1"/>
  <c r="G8" i="1"/>
  <c r="G15" i="1"/>
  <c r="G18" i="1"/>
  <c r="G19" i="1"/>
  <c r="G21" i="1"/>
  <c r="G22" i="1"/>
  <c r="G29" i="1" l="1"/>
  <c r="G66" i="1" s="1"/>
  <c r="G70" i="1" s="1"/>
  <c r="C3" i="10" s="1" a="1"/>
  <c r="C3" i="10" s="1"/>
  <c r="C6"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<sst xmlns="http://schemas.openxmlformats.org/spreadsheetml/2006/main" count="440" uniqueCount="229">
  <si>
    <t>Unit</t>
  </si>
  <si>
    <t>Quantity</t>
  </si>
  <si>
    <t>N°</t>
  </si>
  <si>
    <t>Lot</t>
  </si>
  <si>
    <t>Detail</t>
  </si>
  <si>
    <t>Unit Price
(USD)</t>
  </si>
  <si>
    <t>Total Price
(USD)</t>
  </si>
  <si>
    <t>TOTAL</t>
  </si>
  <si>
    <t>L.S</t>
  </si>
  <si>
    <t>M3</t>
  </si>
  <si>
    <t>M.L</t>
  </si>
  <si>
    <t>Outdoor footage and walk ways</t>
  </si>
  <si>
    <t>M2</t>
  </si>
  <si>
    <t>Pcs</t>
  </si>
  <si>
    <t>Total Civil Work in USD</t>
  </si>
  <si>
    <t>Total Fire Fighting extinguishers Work in USD</t>
  </si>
  <si>
    <t>Total Electrical Work in USD</t>
  </si>
  <si>
    <t>Total Plumbing Work in USD</t>
  </si>
  <si>
    <t>Aluminum windows</t>
  </si>
  <si>
    <t>Emergency Iron Ladder</t>
  </si>
  <si>
    <t>Lenght 6-7 M 21 Steps or more type should be Jakerplate width 70 cm, L 30 cm and H 15 cm. Ladder should be covered from the bottom by plate gauge 20 and both sides 4 inch C channel. With installation of iron fence rectangular bar 4 inch with supporting the steps from bottom and fixed with land and wall. the work include as well painting the ladder with anti-rust painting and oil painting and install couple iron door and the entrance of the ladder including hinges, lock and latch</t>
  </si>
  <si>
    <t>PCs</t>
  </si>
  <si>
    <t>Damp Roof Course (DPC)</t>
  </si>
  <si>
    <t>Main Slide Door</t>
  </si>
  <si>
    <t>Maintenance of Iron windows</t>
  </si>
  <si>
    <t>Electric air ventilator</t>
  </si>
  <si>
    <t>PVC Doors</t>
  </si>
  <si>
    <t xml:space="preserve">Powder type fire extinguisher
</t>
  </si>
  <si>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</si>
  <si>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 xml:space="preserve">CO2 type fire extinguisher
</t>
  </si>
  <si>
    <t>Deliver and assemble, conceived and designed in accordance with EN 3.
Pressure lever faucet (brass).
1-handle operation.
Internal powder.
Permitting in accordance to the governmental rules and regulations.</t>
  </si>
  <si>
    <t xml:space="preserve"> Air cooler device (3 Ton) </t>
  </si>
  <si>
    <t>water pump</t>
  </si>
  <si>
    <t>Supply and install pump(1 hp), H=60 M, Q=3 m3/h with ball valve and all fittings ( with steel box for protection)and accessories and a metal box for safity needed. The price include connecting the pump with electrical source using wire 3*2.5 mm and socket.</t>
  </si>
  <si>
    <t>Switch Socket, 13 A, 230 V AC</t>
  </si>
  <si>
    <t>incl. central sheet and cover-frame, execution programme according to single description, protective degree IP 2 X, appliance-unit fixing and if necessary with screws and flush mounted box, includes if necessary,  cable or 3 x 2,5 mm2 and connections to final distribution line board (Schneider or equivalent) fit for purpose.</t>
  </si>
  <si>
    <t>Main Switch Board (M.S.B.)</t>
  </si>
  <si>
    <t>Internal/external walls and fence Painting</t>
  </si>
  <si>
    <t>wall-mounted western toilet</t>
  </si>
  <si>
    <t>Supply and install western toilet and flush tank, the work include all fitting required and connect it with sewerage system and install, connect  Pidet ½ " with source of water.
Flush tank should be a part of iron frame and hidden inside the wall  within specified level and angle valve.
 toilet seat should be placed at height 42 Cm and as per instruction of supervisor engineer. The toilet is equipped with, toilet paper holder, spare paper holder</t>
  </si>
  <si>
    <t>4*35 mm cable connection</t>
  </si>
  <si>
    <t>Excavation works</t>
  </si>
  <si>
    <t>Blinding concrete</t>
  </si>
  <si>
    <t>Foundation Concrete casting</t>
  </si>
  <si>
    <t xml:space="preserve"> Provide all materials and cast reinforced concrete for foundations with size (60*40 CM), using class C25 concrete with Mixture ratio (1:2:4) using Cement resistanc and reinforcement 10 bars dia. 12 mm and stirrups dia.10 mm @25 cm as per drawings.</t>
  </si>
  <si>
    <t>Masonry works under DPC</t>
  </si>
  <si>
    <t>Provide all materials and labor force to cast the DPC with Size (10 Cm thickness and 30 Cm Wide) usinjg fair faced wood for all sides, Cement resistant and Sika with Mixture as per drawings and instructions of supervisor engineer</t>
  </si>
  <si>
    <t>Filling works- Clear River sand</t>
  </si>
  <si>
    <t>Masonry works above DPC</t>
  </si>
  <si>
    <t>Sub-Base Compaction works</t>
  </si>
  <si>
    <t>Supplying materials and filling a layer with sub-base materials (typer B) where required under foundation area with compaction (according to the specification) not less than 95% in layers 20 cm thickness as per instruction of Supervisor Engineer</t>
  </si>
  <si>
    <t>Roof protection paving by (shtaygar) Cement plates</t>
  </si>
  <si>
    <t>Cement plastering (outside)</t>
  </si>
  <si>
    <t>Providing materials and plastering with cement sand mortar 1:3 wherever needed 20 mm thick min. and the final layer should be very smooth, using aluminum straight edges for plastering guides for outer walls, all work must be done according to the instruction of engineers.</t>
  </si>
  <si>
    <t>Gypsum plastering</t>
  </si>
  <si>
    <t>Slab Concrete Ground floor (under tiles)</t>
  </si>
  <si>
    <t xml:space="preserve">Provide all materials and cast reinforced concrete with mixture (1:2:4) with slab thickness 0.15 m and two layers of BRC for Reinforcement dia. 6 @15 mm C/C  for the ground floor "under the tiles", the price including gravel under the slab and DPC, follow instructions of site engineer.  </t>
  </si>
  <si>
    <t>Marble tiles</t>
  </si>
  <si>
    <t>Skirting (DPC Ceramic Cladding)</t>
  </si>
  <si>
    <t>Toilet floor Ceramic</t>
  </si>
  <si>
    <t>Toilet wall Ceramic</t>
  </si>
  <si>
    <t xml:space="preserve">Installing eastern toilet </t>
  </si>
  <si>
    <t>Supply of materials, tools and manpower to install a new ceramic eastern toilet and flush tank. Including proper swerage and water connection and siphon installation.gully trap Ø100mm (4"), flexible hose 5mm, Pidet ½ " with source of water, angle valve and ensure the drain of water to the cesspool and All needed work to complete the job will be included within the price as per instruction of supervisor engineer.  The toilet is equipped with, toilet paper holder, spare paper holder</t>
  </si>
  <si>
    <t>Installing wall-mounted handwash basins with water mixer</t>
  </si>
  <si>
    <t>size 0.45 m x 0.45 m and sink height should be 0.8 m from the floor.
the work includes high pressure connection steel hose, chromium plated stop valves, two angle valve,  flex drain hose and all related accessories, and including  connecting to the tanks. All needed works, Paper towel dispenser out of stainless steel, liquid soap dispenser out of white plastic to complete the job will be included within the price.
Note: Water mixer handle should be valve handle at  a height of 0.90 m from the floor.</t>
  </si>
  <si>
    <t>Water Taps 1/2"</t>
  </si>
  <si>
    <t>Supply and install chromium water tabs  ½ "  with all fitting and pipes of Europian manufacture, Type as per supervior Engineer</t>
  </si>
  <si>
    <t>Water Tank</t>
  </si>
  <si>
    <t>Supply and install storage water tank (1000) L in size, PVC type of Minimum three layers reinforced. the price includes the installation and connecting of Plastic pipes measuring 3/4 inch, complete with valves, overflow, floating valves, drain inlets and outlets PVC with all necessary fittings and seat blocks should be place above the building.</t>
  </si>
  <si>
    <t xml:space="preserve">PVC reinforced Manhole </t>
  </si>
  <si>
    <t>Supply and install PVC reinforced Manhole heavy duty 50 Cm* 50 Cm * 50 Cm  with thcikness 10 cm. Price include provision of manhole cover has to by secured by screws against un-authorized opening.</t>
  </si>
  <si>
    <t>Rainwater downpipes</t>
  </si>
  <si>
    <t>PVC or PP sewerage pipes DN 100 (4)” diameter</t>
  </si>
  <si>
    <t>Water pipes connections "Galvanized pipes" Dia. 3/4"</t>
  </si>
  <si>
    <t>Supply material and provide services to install and equip galvanized water connection dia. 3/4"  between the water tank and internal network point with all necessary materials, fittings and attachments as per instruction of supervisor engineer</t>
  </si>
  <si>
    <t>Polypropylene PPR cold/warm water supply pipes Dia. 1/2"</t>
  </si>
  <si>
    <t>Switch Socket, 32 A, 230 V AC</t>
  </si>
  <si>
    <t>Out door wall lamp fixtures
Lighting Fixture Led 50 Watt</t>
  </si>
  <si>
    <t>Sub-Distribution board 8 lines</t>
  </si>
  <si>
    <t>Supply and provide material to install Sub-Distribution board 8 lines. The board should include circut breakers and three phase change over with capacity 100 amp  Schneider or equivelent using cable 4*35mm2 for connections, insulators, switches and etc., all items should be arranged properly, affords a high degree of safety operation.</t>
  </si>
  <si>
    <t>Provide all materials and cast 10 cm of Blinding concrete C15 above the compacted foundation. the price include laying two layers of thick nylon. (The nylon should also cover the sides of excavation walls and extend on land for 50 cm to both sides of excavation)</t>
  </si>
  <si>
    <t>Supply and install 3" PVC rain water drain pipe in lengths of 3m with Iron holder each 1 m for roof including painting and all fitting that is required to make the job complete, noticng that the pipe fixing must be done after finishing plastering the exterior faces of walls</t>
  </si>
  <si>
    <t>Internal/external walls Painting</t>
  </si>
  <si>
    <t>Part 4) Electrical Works</t>
  </si>
  <si>
    <t>Ceiling fan</t>
  </si>
  <si>
    <t>No</t>
  </si>
  <si>
    <t>Description</t>
  </si>
  <si>
    <t>Total</t>
  </si>
  <si>
    <t>Cost (USD)</t>
  </si>
  <si>
    <t>Outdoor walkways</t>
  </si>
  <si>
    <t>Supply materials, labor and machinery to demolish the exist entrance walkway and cast plain concrete class C25 with 10 cm thickness and one layer of Boulders (Jalmod) to the required elevations and laying two layers of thick nylon for the outdoor corridor walkways with all work requirement such as BRC dia.6 mm @15 cm with slope 1% for walk ways and using joints every 2 m and filling by mastic or cork, according to specification, drawings and instructions of the site engineer. 
The work includes cement plastering the walls from inside and outside.
Note: the works might be modifed to maintain exist some work lines instead of casting new areas.</t>
  </si>
  <si>
    <t>Supply and installation ceiling fan, 3 blades, 120cm length, including regulatior, including ceiling hook etc. Using wires (3 * 1.5) mm and in specific places, according to the selection and guidance of the supervising engineer .</t>
  </si>
  <si>
    <t>Classroom Steel Doors (1*2)m</t>
  </si>
  <si>
    <t>Toilets Steel door (1*1.8)M</t>
  </si>
  <si>
    <t>Supply and provide materials to Replace steel door (1*1.8)m with frame in schools toilets. The price include painting with anti-rust painting then with suitable painting, Hinges, latche and handle</t>
  </si>
  <si>
    <t>Providing, Replace and installing heavy steel door with frame, door speification gage 18 (compressed both sides) using 1.25 mm thickness plate, the work price includes painting the door with antirust paint, Latch, Hinge, Lock, Handle and all accessories of work needed. According to  drawing and instruction of the supervised engineer. frame Corners should be plastered and painted again after the replacement of the door.</t>
  </si>
  <si>
    <t>Sub-Distribution board 12 lines</t>
  </si>
  <si>
    <t>Rainwater downpipes (School Roof)</t>
  </si>
  <si>
    <t>Iron Door Maintenance</t>
  </si>
  <si>
    <t>preperation material, labor force and machinery to excavate exist ground "Four classrooms" width depth 115 cm. the price includes compaction of the base of excavation using Vibrater following the drawings and instruction of supervsior engineer</t>
  </si>
  <si>
    <t xml:space="preserve"> Provide all materials and labor force to  cast Slab Concrete, lintels, Parapet (20*30 CM)using C25 Concrete following dimensions below and according the specification mentioned into the drawings bars dia 12@20 cm two layers. Slab thickness 0.2 M and reinforcement using plywood for the wooden form and other details as per drawings.
Note: all necessary materials such as Vibretors, fair face tools, Cubic samples should be provided by the contractors and as per instruction of GIZ engineer following Structural and architectural drawings .</t>
  </si>
  <si>
    <t>Supply materials and paving the roof  (slope not less than 1%) according to the following steps:
1- clean the roof from any obistcales.
2- paint the roof with bitumen 20/30 degree, two layers each layer in one day and in opposite directions.
3- Layer of agricultural nylon then a  5 cm compacted Styrofoam with density not less than 20 KG/M3.
4- a layer of average 12 cm thick clean river sand with the proper slope.
5- paving shtyger (80*80*4 cm).
6- fill the joint between the shtyger with bitumen.
7- fill the outside joints with cement mortar and make joints same as shtyger size.</t>
  </si>
  <si>
    <t xml:space="preserve">Supply materials and cast plain concrete class C25 with 20 cm thickness and one layer of of compacted Sub-Base 20 cm and one layer of 20 cm compacted clean soil  to the required elevations and laying two layers of thick nylon for the outdoor corridor walkways with all work requirement with slope 1% for walk ways and using joints every 2 m and filling by mastic, according to specification, drawings and instructions of the site engineer. 
The work includes cement plastering the walls from inside and outside.
</t>
  </si>
  <si>
    <t>Supplying materials and plastering with gypsum in 2 layers minimum thickness 15mm, using aluminum straight edges for plastering guides each 80 cm for the inside walls and the area indicated in the drawings. Including plastic wire mesh for the connections of the walls and concrete structures and for the pipes of electric , according to specification, the drawings and instructions of the site engineer.</t>
  </si>
  <si>
    <t>classroom Steel Doors (1*2 m)</t>
  </si>
  <si>
    <t>Providing  and installing heavy steel door with frame, door speification gage 18 (compressed both sides) using 1.25 mm thickness plate, the work price includes painting the door with antirust paint, Latch, Hinge, Lock, Handle and all accessories of work needed. According to  drawing and instruction of the supervised engineer.</t>
  </si>
  <si>
    <t>Slab Concrete, lintelsbeams, and Parapet Casting</t>
  </si>
  <si>
    <t>Energy save light 60 watt</t>
  </si>
  <si>
    <t>Install and operate a surface type ceiling/wall mounted single fluorescent nextlite or equivelant ,60 watt with all wiring system(2x1.5mm2) and switches, as per the approval of supervisor engineer.The work include connect electrical switch to the source and fluorcent to the switch type and route decide as per supervising engineer
Note: any new cables route will require the plastering from inside or outside need to be considered. the cable tray will be allowd only for critical areas and as per approval of GIZ engineers.</t>
  </si>
  <si>
    <t>Partition Removal</t>
  </si>
  <si>
    <r>
      <t xml:space="preserve">preparation, materials supply and work execution for maintenance iron windows with the dimensions </t>
    </r>
    <r>
      <rPr>
        <sz val="11"/>
        <color rgb="FFFF0000"/>
        <rFont val="Calibri"/>
        <family val="2"/>
        <scheme val="minor"/>
      </rPr>
      <t>(0.96*1.16),</t>
    </r>
    <r>
      <rPr>
        <sz val="11"/>
        <rFont val="Calibri"/>
        <family val="2"/>
        <scheme val="minor"/>
      </rPr>
      <t xml:space="preserve"> </t>
    </r>
    <r>
      <rPr>
        <sz val="11"/>
        <color rgb="FFFF0000"/>
        <rFont val="Calibri"/>
        <family val="2"/>
        <scheme val="minor"/>
      </rPr>
      <t>m (0.96*0.46)m</t>
    </r>
    <r>
      <rPr>
        <sz val="11"/>
        <rFont val="Calibri"/>
        <family val="2"/>
        <scheme val="minor"/>
      </rPr>
      <t xml:space="preserve"> the price includes accessory handles and Anti-flees cover and painting , installation of glass 4 mm and iron bars protection with all other accessories and as instructed by the supervising engineer.</t>
    </r>
  </si>
  <si>
    <t>x</t>
  </si>
  <si>
    <t>y</t>
  </si>
  <si>
    <t>WC Partition building</t>
  </si>
  <si>
    <t>Floor drain</t>
  </si>
  <si>
    <t>with body of cast iron, or stainless steel, with siphon trap and magnatic drain
DN 70/50 / 3" /2"
Sample required</t>
  </si>
  <si>
    <t>1'</t>
  </si>
  <si>
    <t>Floor Mosaic</t>
  </si>
  <si>
    <t>Mosaic</t>
  </si>
  <si>
    <t>Painting</t>
  </si>
  <si>
    <t>23'</t>
  </si>
  <si>
    <t>PVC Partition</t>
  </si>
  <si>
    <t>Plastic false ceiling (in WCs)</t>
  </si>
  <si>
    <t>Provide materials and fixing Plastic false ceiling for the places indicated by the site engineer. The price includes fixing galvanized steel sections (H-sections-beams) every 60 cm, inverted T-section (Black Sika), screw and fisher, and all necessary works. The work should be done according to the specifications and instructions of site engineer.</t>
  </si>
  <si>
    <t>Led Panel 60 Watt for false ceiling</t>
  </si>
  <si>
    <t>(Square), white colour for mounting in false ceiling 60 Watt DC33-40V, 1500 mA.
nextlite,duelite, NVC or equivelant, original with 5 years warranty (Replacement). model according to instruction of site engineer.
Includes all necessary single cables 3 x 1,5 mm2 or 3 x 2,5 mm2 Pure copper.
Switches and trunks, plastic pipes or conduits fit for purpose.</t>
  </si>
  <si>
    <t>Outdoor light 20 Watt</t>
  </si>
  <si>
    <t>Internal Plastering</t>
  </si>
  <si>
    <t>Supplying materials and plastering with gypsum in 2 layers minimum thickness 15mm, using aluminum straight edges for plastering guides each 80 cm for the inside walls. the works include scrapping the old plaster and apply  plastic wire mesh for the connections of the walls and concrete structures and for the pipes of electric and sanitary works, according to specification, the drawings and instructions of the site engineer.</t>
  </si>
  <si>
    <t>Stairs Handrail</t>
  </si>
  <si>
    <t>Supplying the necessary materials and equipment and working on the installation of an handrails for stairs (70 cm- 100 cm) height for children supported by columns of square mullet section (2in) thickness of (3mm) every 1.5m and the top tube of the section thickness of 3 mm and the bottom of (1.5 * 2 in) thickness 3 mm, including the price of all the work required of the installation and fatty paint two layers of rust and exterior paint as directed by the supervisor engineer.</t>
  </si>
  <si>
    <t>Granite for stairs</t>
  </si>
  <si>
    <t>Supplying materials and covering stair landing with Natural Granite 3 cm thickness dimensions 1 *0.3 *0.17 m (approved sample) with cement sand mortar 1:3 or (Besis). The price includes remove the old stairs and apply cement splatter dash, with additives using a (1:2) solution of water and bonding agent (SBR concentrated 48%). According to specification and the drawings supplied, follow instructions of the site engineer.</t>
  </si>
  <si>
    <t>Supply materials and paving the roof  (slope not less than 1%) according to the following steps:
1- clean the roof from the remains of materials.
2- apply 50 M2 new cement plates to replace the damged plates and paint the roof with bitumen 20/30 degree, two layers each layer in one day and in opposite directions.
3- Layer of agricultural nylon then a  5 cm compacted Styrofoam with density not less than 20 KG/M3.
4- a layer of average 12 cm thick clean river sand with the proper slope.
5- paving shtyger (80*80*4 cm).
6- fill the joint between the shtyger with bitumen.
7- fill the outside joints with cement mortar and make joints same as shtyger size.</t>
  </si>
  <si>
    <t>Mastic for Roof protection Cement plates</t>
  </si>
  <si>
    <t>Supply and install 4" PVC rain water drain pipe in lengths of 3.5 m with Iron holder each 1 m for roof including painting and all fitting that is required to make the job complete, noticng that the pipe fixing must be done after finishing plastering the exterior faces of walls</t>
  </si>
  <si>
    <t xml:space="preserve">Septic Tank </t>
  </si>
  <si>
    <t xml:space="preserve"> This item will include removal of old sepric tank and  installation of nwq septic tank 2.5 m x3m x 2m with 1 slabs:  on the top(2.5 m x3 m x 0.15) reinforced concrete , using bars 12 mm dia. and concrete block for Walls. the walls foundation width should be 40 and thickness 20 cm. Works shall include but are not limited to all needed and required excavation in all kind of soils, removal of excavated works shall include: vents, manhole withconcrete lid, inlet openings to accommodate all incoming inlet flows and all required connections,and build the walls  and complete all sanitary work conection all latrines aand toilets with septic-tanks using pipe 4 in with hollow blocks as per the specifications above. the price include plastering the nearest side wall from the building.</t>
  </si>
  <si>
    <t>Projector light</t>
  </si>
  <si>
    <t>Slab Concrete for External area and free spaces</t>
  </si>
  <si>
    <t>Supply materials and cast plain concrete C20 thickness 15 Cm , the work includes 2 layers of compacted subbase 20 cm each layer and one layers of BRC 15*15 cm 6 mm thickness and expansion joints filled by mastic each 3 m. the price include removal of exist soil, rubble or concrete in this free spaces for 50 cm depth according to the drawings and the instructions of the site engineer.</t>
  </si>
  <si>
    <t>building removal</t>
  </si>
  <si>
    <t>Damp Proof Course (DPC)</t>
  </si>
  <si>
    <t>Slab Concrete, lintels and Parapet Casting</t>
  </si>
  <si>
    <t xml:space="preserve"> Provide all materials and labor force to  cast Slab Concrete, lintels, Parapet (20*30 CM)using C25 Concrete following dimensions below and according the specification mentioned into the drawings bars dia 12@20 cm two layers. Slab thickness 0.18 M and reinforcement details as per drawings.
Note: all necessary materials such as Vibretors, fair face tools, Cubic samples should be provided by the contractors and as per instruction of GIZ engineer following Structural and architectural drawings .</t>
  </si>
  <si>
    <t>Supplying materials and plastering with gypsum in 2 layers minimum thickness 15mm, using aluminum straight edges for plastering guides each 80 cm for the inside walls and the area indicated in the drawings. Including plastic wire mesh for the connections of the walls and concrete structures and for the pipes of electric and sanitary works, according to specification, the drawings and instructions of the site engineer.</t>
  </si>
  <si>
    <t>false ceiling (60*60 cm)</t>
  </si>
  <si>
    <t>Lighting Fixture Led 18 Watt for WCs</t>
  </si>
  <si>
    <t>provide machienary, labor force and equipment to demolish the exist old building(1.5*3.5)M and remove the rubbles to the area approved by the local authorities. The price include land settlement and site preperation as requested by the supervisor engineer.</t>
  </si>
  <si>
    <t>Aluminum Door</t>
  </si>
  <si>
    <t>provide materials and labor to repair couple of doors size (2*2) m. the works include repair the damaged part, re-curving, painting the door with anti-rust and suitable painting, replacement of hinges, latch and lock.</t>
  </si>
  <si>
    <t>Enclosure metal frame with twin internal and external door waterproof.
Dimensions 80 cm x 60 cm x 40cm &amp; 2mm thickness using rubber gaskets and equipped with the following items and Bus bars 300A  pure copper three phase with earth bus bar, the price also includes the required relays, timer and finder protection device or equivelant . and 3 Piece of Volt-meter (0-500 V) and three Pcs Amperemeter (0-300 Amp) and 3 pcs. Signal lamps and insulators, switches and etc., all items should be arranged properly, affords a high degree of safety operation.
the contents of main board is : MCCB 250 Amp three phase.
Three phase contactor 250 Amp.
Three phase Contactor 50 Amp.
Note:  Main Curcuit breaker and Sub- Curcuit breakers should be LEGRAND or Group Schneider or ABB original mark or equivalent.</t>
  </si>
  <si>
    <t>Prepare material and equipments and demolish partition using proper hammers and remove to area approved by local authority and keep site clean.</t>
  </si>
  <si>
    <t xml:space="preserve">Supply materials and remove the ground floor tiles, underlaying concrete, and layers beneath to reach depth enough to install the new floor finish with the same existing level. price includes disposing the rubble to the location specified by the municipality, then casting 10 cm concrete using sulphate resisting cement and installing new mosaic tiles (40*40) cm with cement mortar using sulphate resisting cement according to the instructions of the supervising engineer (tile's sample must be submitted and officially approved  by the supervising engineer prior to implementation). price includes jointing with white cement paste. </t>
  </si>
  <si>
    <t>Provide materials and labor to build a WC partions thickness 0.12 m height 3 m and widtgh 0.8 m. using local red brick size 0.25*0.12*0.75 cm ( Hilal, Asso or equivelent) Class A  bearing type the works including the connection between the partion and wall using rebars 12 mm @ 50 cm and plastic wire mesh for the finishing.</t>
  </si>
  <si>
    <t>Preperation materials, tools and manpower  to Supply and install PVC (partition 2 * 2.5 )*2 m including steel frame with all acessiories required and paint the steel frame with anti-rust painting as per instruction of supervisor engineer.</t>
  </si>
  <si>
    <t>Supply materials and install new aluminum doors size (1.3*2) m with aluminum thickness of 2 mm. Samples and catalogues should be officially approved by the supervising engineer prior to implementation. Price includes knobs, lock hardware with keys, handles, hinges, and all accessories. All works should be done according to the specifications and instructions of the supervising engineer.</t>
  </si>
  <si>
    <t xml:space="preserve">Clad the toilets Walls with ceramic tiles (30*30) cm Europian type or equivelent (approved sample) with all necessary works on a layer of cement sand mortar 1:3  for the bathrooms according to instructions of site engineer.Price include fill the joints with white Cement and ensure curing for all the applied Ceramics. Works of Cermaics should be leveled Horizantally and Vertically </t>
  </si>
  <si>
    <t>Clad the toilets floor with ceramic tiles (30*30) cm Europian type or equivelent (approved sample) and rough surface with all necessary works on a layer of cement sand mortar 1:3  for the bathrooms according to instructions of site engineer.Price include fill the joints with white Cement and ensure curing for all the applied Ceramics</t>
  </si>
  <si>
    <t>supply materials &amp; construction of walls with Red Brick 24x12x7.5 cm  type A and cement mortar (1:3) under DPC of the building with three thickness gradient 48, 36 and 24 cm and total height 60 cm for the walls under DPC, the price includes plastering the apparent parts and painting with three layers of plastic paint (flincaot) and all works necessary according to the elevations and dimensions cleared in the drawings and the instruction of site engineer.</t>
  </si>
  <si>
    <t>Supply materials &amp; construction of walls with red clay brick type A (Al-Hillal, asso or equivelant)(bearing type) or equivelent over DPC  and cement mortar (1:3) the price includes all works necessary according to the elevations and dimensions cleared in the drawings and the instruction of site engineer with ensuring the horizantally and verticality of walls.</t>
  </si>
  <si>
    <t>Supply materials and paving the roof  (slope not less than 1%) according to the following steps:
1- paint the roof with bitumen 20/30 degree, two layers each layer in one day and in opposite directions.
2- Layer of agricultural nylon then a  5 cm compacted Styrofoam with density not less than 20 KG/M3.
3- a layer of average 12 cm thick clean river sand with the proper slope.
4- paving shtyger (80*80*4 cm).
5- fill the joint between the shtyger with bitumen.
7- fill the outside joints with cement mortar and make joints same as shtyger size.</t>
  </si>
  <si>
    <t>Pipes route Excavation</t>
  </si>
  <si>
    <t>Supply materials, Labors, tools to excavate (0.6 x 0.4)M route for plastic pipes. The works include suitable slope between manholes, inlets, outlets and fill again the route with excavated soil.</t>
  </si>
  <si>
    <t>Pipes linning and Connecion</t>
  </si>
  <si>
    <t>Suppling, lining, testing the drainage  6 bar - White - 4 inches pipes approved samples to be linned over the excavated soils , the work includes pipes connections between manholes with all fitting required. Route as per specifed drawings and instruction of Supervisor Engineer.</t>
  </si>
  <si>
    <t>Manholes</t>
  </si>
  <si>
    <t>Supply materials, labors, tools to construct (0.2 x0.4)m inlet drainage manholes with internal clear depth of (0.5 m) using 1:2:4 concrete using sulphate resistance cement and the thickness of the manhole walls and base is 20 cm , and supplying and installing heavy duty cast-iron cover.</t>
  </si>
  <si>
    <t>No.</t>
  </si>
  <si>
    <t xml:space="preserve">Clad the toilets Walls and hand wash facility with ceramic (30*60) cm or (20*50) European type or equivelent (approved sample) with all necessary works on a layer of cement sand mortar 1:3  for the bathrooms according to instructions of site engineer.Price include demolish and remove old ceramic to area approved by local authority and fill the joints with white Cement and ensure curing for all the applied Ceramics. Works of Cermaics should be leveled Horizantally and Vertically </t>
  </si>
  <si>
    <t>Clad the toilets floor with ceramic tiles (30*30) cm European type or equivelent (approved sample) and rough surface with all necessary works on a layer of cement sand mortar 1:3  for the bathrooms according to instructions of site engineer.Price include demolish and remove old ceramic to area approved by local authority and  fill the joints with white Cement and ensure curing for all the applied Ceramics.</t>
  </si>
  <si>
    <t>Falluja School Rehabilitation</t>
  </si>
  <si>
    <t>Extra 2 Classrooms Construction</t>
  </si>
  <si>
    <t>Students WC Construction</t>
  </si>
  <si>
    <t>Falluja School Rehabilitation Rehabilitation and Extra 2 Classrooms Construction Cost Summury</t>
  </si>
  <si>
    <t>Supply, transport and connect the electrical cable size 4*35 between the main board and electrical source. Pure copper should be used, Middle east origin. The price include using the cable tray to cover the cables and fixers.</t>
  </si>
  <si>
    <t>For conducting concealed, in the walls, or false ceiling. Insulated in 5mm thick foam rubber hoses. Bursts of insulation must be sealed with adhesive tape. Supply and install reinforced 1/2" dia.  three layers PPR pipes with all necessary materials, fittings and attachments.
Pipe clamps with hanger bolts in sturdy galvanized fabrication, with rubber insert, at a distance of 1.5m.
UV-resistant , sampling required!</t>
  </si>
  <si>
    <t>Acoustic false ceiling (60*60 cm)</t>
  </si>
  <si>
    <t>Provide materials and fixing for Acoustic false ceiling for classroom and the places that indicate by the site engineer. The price includes fixing galvanized steel sections (H-sections-beams) every 60 cm, inverted T-section (Black Sika), screw and fisher, and all necessary works. The work should be done according to the specifications and instructions of site engineer.</t>
  </si>
  <si>
    <t xml:space="preserve">Preparation, materials supply work execution to replace standards internal  PVC door , work including fix the door frame on the wall and all door acessiories  such as handle,lock and hinges
doors dimension 1.0× 2.1  meter or less  PVC type. Locations as per supervising Engineer </t>
  </si>
  <si>
    <t>UV-resistant and high pressure. Supply and install (4") dia. PVC pipes with all necessary materials and cleaning openings according to the instructions of the site engineer with all necessary work.
Including all fittings and attachments.</t>
  </si>
  <si>
    <t>Supply and provide material to install Sub-Distribution board 12 lines. The board should include circut breakers and three phase change over/conductors with capacity 200 amp  Schneider, ABB, LEGRAND or equivelent using cable 4*35mm2 for connections between main board and Sub-Distribution boards, insulators, switches and etc., all items should be arranged properly, affords a high degree of safety operation.</t>
  </si>
  <si>
    <t xml:space="preserve"> for WC´s With all necessary accessories and switches, plastic pipes, conduits.
Price includes  (3*1.5 mm2) or 3 x 2,5 mm2.
With self-acting external louvres and contact protection inside
Size 6".</t>
  </si>
  <si>
    <t>incl. central sheet and cover-frame, execution programme according to single description, protective degree IP 2 X, appliance-unit fixing and if necessary with screws and flush mounted box, includes if necessary,  cable or 3 x 2,5 mm2 and connections to final distribution line board fit for purpose.</t>
  </si>
  <si>
    <t>Supply works and Labor force to fill and compact clear river sand the foundation and gradients with total depth 1 M.</t>
  </si>
  <si>
    <t>preperation material, labor force and machinery to excavate exist ground "Classroom" width depth 1.15 cm. the price includes compaction of the base of excavation using Vibrater following the drawings and instruction of supervsior engineer</t>
  </si>
  <si>
    <t>Provide all materials and labor force to cast the DPC with Size (10 Cm thickness and 24 Cm Wide) usinjg fair faced wood for all sides, Cement resistant and Sika with Mixture as per drawings and instructions of supervisor engineer</t>
  </si>
  <si>
    <t>Install and operate a surface type ceiling/wall mounted nextlite, Duelight, NVC or equivelant ,60 watt with all wiring system(2x1.5mm2) and switches, as per the approval of supervisor engineer.The work include connect electrical switch to the source and fluorcent to the switch type and route decide as per supervising engineer
Note: any new cables route will require the plastering from inside or outside need to be considered. the cable tray will be allowd only for critical areas and as per approval of GIZ engineers.</t>
  </si>
  <si>
    <t>Provide and install enxternal wall lights 200 watt Water proof LED working under IP 65 standards  6500 K. The price include the wire connections 4*2 mm and required cables nextlite, Duelight, NVC or equivelant. The locations distribution should be as per instruction of supervisor engnieer.</t>
  </si>
  <si>
    <t>(Square or Circular) LED water proof light 20 Watt 220 V/50 V working under tempr. -10 and 50 C with power factor 0.55 and 1600 Lumen. Dia 200 mm if Circular and IP 44 Standard .  the wire route must be excavated in the slab. woirks Includes re-plastering and all necessary single cables 3 x 1,5 mm2 or 3 x 2,5 mm2 Pure copper.
Switches and trunks, plastic pipes or conduits fit for purpose.nextlite, Duelight, NVC or equivelant</t>
  </si>
  <si>
    <t>Supply materials and paving  Marble tiles (60*60 cm) sugur type or equivelent (approved sample) with all necessary works on a layer of resistant cement sand mortar 1:3 or (Besis) for the classrooms, according and instructions of site engineer. The price includes repolishing the tiles after the end of the works if necessary and joint filling iwth white cement.</t>
  </si>
  <si>
    <t>Supply materials and skirting using ceramic tiles Europian or equivelent(10) cm height and cement mortar 1:3, in classrooms according to  instructions of site engineer. The price includes using cement splatter dash with SBR at rate of 30 Gr.\1 m.l.</t>
  </si>
  <si>
    <t>Provide materials and fixing for false ceiling for all rooms, hall and the places that indicate by the site engineer. The price includes fixing galvanized steel sections (H-sections-beams) every 60 cm, inverted T-section (Black Sika), screw and fisher, and all necessary works. The work should be done according to the specifications and instructions of site engineer.</t>
  </si>
  <si>
    <t>Supply materials and labor force to replace the exist  windows to  Aluminuim windows (1.2*1.2)  M slide or fixing based on the instuction of supervisor engineer. The works includes Fixing Steel Rectangular Pipe , glass pan 6 mm and rubber. the price include the installation of Iron protection bars &amp; All other required works according to drawings and instructions of site engineer</t>
  </si>
  <si>
    <t>for air conditions and heaters incl. central sheet and cover-frame, execution programme according to single description, protective degree IP 2 X, appliance-unit fixing with screws with flush mounted box, includes all necessary,  cable or 3 x4 mm2 and connections to final distribution line board (Schneider ABB, LEGRAND or equivalent) fit for purpose.</t>
  </si>
  <si>
    <t xml:space="preserve">(hemispherical) four outside building and fence corners, waterproof black colour. Best type in the market, the price includes cable (3 x 2.5 mm2) (nextlite,duelite, NVC or equivelant) &amp; switches and trunks, plastic pipes or conduits fit for purpose and all accessories best quality according to instruction of site engineer. </t>
  </si>
  <si>
    <t>Supply and install of Air cooler device. The work include install Split 3 tons vertical unit 36,000 BTU Three phase of heating and cooling invertor R410 Economic and environmental(TOSOT, Media or GE or equivelent) with electrical protection device and with Circuit 60 amp MCB three phase, all caples should be covered by caple tray as per instruction of supervising Engineer.he price include wire connections using 5*4 mm2 and AC condensate dewatering: PVC or PPR pipes, DN 32.</t>
  </si>
  <si>
    <t>(Square or Circular) watter proof light 20 Watt 220 V/50 V working under tempr. -10 and 50 C with power factor 0.55 and 1600 Lumen. Dia 200 mm if Circular and IP 44 Standard nextlite,duelite, NVC or equivelant.  the wire route must be excavated in the slab. woirks Includes re-plastering and all necessary single cables 3 x 1,5 mm2 or 3 x 2,5 mm2 Pure copper.
Switches and trunks, plastic pipes or conduits fit for purpose.</t>
  </si>
  <si>
    <t>For conducting concealed, in the walls, or false ceiling. Insulated in 5mm thick foam rubber hoses. Bursts of insulation must be sealed with adhesive tape. Supply and install 1/2" dia. PPR pipes with all necessary materials, fittings and attachments.
Pipe clamps with hanger bolts in sturdy galvanized fabrication, with rubber insert, at a distance of 1.5m.</t>
  </si>
  <si>
    <t>incl. central sheet and cover-frame, execution programme according to single description, protective degree IP 2 X, appliance-unit fixing and if necessary with screws and flush mounted box, includes if necessary,  cable or 3 x 2,5 mm2 and connections to final distribution line board (Schneider, ABB, LEGRAND or equivalent) fit for purpose.</t>
  </si>
  <si>
    <t xml:space="preserve"> Solar warm water heater 200 liter</t>
  </si>
  <si>
    <t>All necessary works to install and to connect the solar warm heater system which will be placed on the roof of the building with the existing toilets and water system should be calculated by this position.</t>
  </si>
  <si>
    <t xml:space="preserve">Preparation, materials supply work execution to install standards internal PVC door, work including fix the door frame on the wall and all door acessiories  such as handle,lock and hinges
doors dimension 1.0× 2.1  meter or less  PVC type. Locations as per supervising Engineer </t>
  </si>
  <si>
    <t>(circular), white colour for mounting in false ceiling.
Includes all necessary  cable 3 x 1,5 mm2 or 3 x 2,5 mm2 (nextlite,duelite, NVC or equivelantt).
Switches and trunks, plastic pipes or conduits fit for purpose.</t>
  </si>
  <si>
    <t>Provide materials and fixing for false ceiling , the places that indicate by the site engineer. The price includes fixing galvanized steel sections (H-sections-beams) every 60 cm, inverted T-section (Black Sika), screw and fisher, and all necessary works. The work should be done according to the specifications and instructions of site engineer.</t>
  </si>
  <si>
    <t xml:space="preserve"> for WC´s With all necessary accessories and switches, plastic pipes, conduits.
Price includes  (3*1.5 mm2) or 3 x 2,5 mm2 With self-acting external louvres and contact protection inside
Size 6".</t>
  </si>
  <si>
    <t>Air cooler device 2 Ton Capacity</t>
  </si>
  <si>
    <t>Supply and install of Air cooler device. The work include install Split 2 tons vertical unit 24,000 BTU Three phase of heating and cooling invertor R410 Economic and environmental (TOSOT, Media or GE or equivelent)with electrical protection device and with Circuit 32 amp MCB single phase,, all caples should be covered by caple tray as per instruction of supervising Engineer.the price include wire connections using 2*4 mm2 and AC condensate dewatering: PVC or PPR pipes, DN 32.</t>
  </si>
  <si>
    <t>Preparation, materials and work execution for remove exist columns and doors and installation of new iron slide door guage 16  Measuring  (5 *2.5 m) , paint with Anti-rust paint and two layers and then with suitable paint and install the appropriate carvings and railroad as instructed by the supervising engineer. the price include two casting two 40*40 cm columns 8-Ø16 mm for longitudenal bars and Ø 10 mm stirrups @ 25 cm, longitudenal bars should be extended in foundation not less than 80 cm and all accessiories required such as welding, handles, tires and lock as per instruction of supervisor engineer</t>
  </si>
  <si>
    <t>Supply materials and skirting using ceramic tiles Europian or equivelent(10) cm height and cement mortar 1:3, in classrooms according to instructions of site engineer. The price includes using cement splatter dash with SBR at rate of 30 Gr.\1 m.l.</t>
  </si>
  <si>
    <t>External plastering</t>
  </si>
  <si>
    <t>Providing materials and labor force to remove the old fence plastering and re-plaster with cement sand mortar 1:3 wherever needed 20 mm thick min. and the final layer should be very smooth, using aluminum straight edges for plastering guides for outer walls, all work must be done according to the instruction of engineers.</t>
  </si>
  <si>
    <t>All necessary works and fitting required to install and to connect the solar warm heater system which will be placed on the roof of the building with the existing toilets and water system should be calculated by this position.</t>
  </si>
  <si>
    <t>Supply materials and labor force to replace the exist classrooms windows at entrance of school building to  Aluminuim windows (0.96*1.16)  M and (0.96*0.46) slide or fixing based on the instruction of supervisor engineer Asistal, Alumix Amco or equivelant. The works includes Fixing Steel Rectangular Pipe , glass pan 6 mm and rubber, profile depth not less than 4.5 cm and aluminuim thickness not less than 1.8 mm. the price include the installation of Iron protection bars &amp; All other required works such as highes, handles and anti-insect mesh according to drawings and instructions of site engineer</t>
  </si>
  <si>
    <t>Supply materials &amp; construction of walls with red clay brick type A (Al-Hillal, Asso or equivelant)(bearing type) or equivelent over DPC  and cement mortar (1:3) with Dimension (W: 0.24 m and H: 3 m ) for the outer and inner wall, and Dimension (W: 0.12 m and H: 0.8 m ) for the parapet the price includes all works necessary according to the elevations and dimensions cleared in the drawings and the instruction of site engineer.</t>
  </si>
  <si>
    <t>supply materials &amp; construction of walls with Red Brick 24x12x7.5 cm "al-hilal, asso" or equivelant type A and cement mortar (1:3) under DPC of the building with two thickness gradient 40 and 30 cm and height 60 cm for the walls, the price includes plastering the apparent parts and painting with three layers of plastic paint (flincaot) and all works necessary according to the elevations and dimensions cleared in the drawings and the instruction of site engineer.</t>
  </si>
  <si>
    <t xml:space="preserve">Preparation, materials and work execution for the external and internal walls of the building within three layers of painting Jotun, betek or louis burger each layer 0.4-2 mm. the price include using plasitic/steel wire mesh on walls connections area and  ensuring of well leveling of the walls vertically and horizantally and Corners as well.
the painting type and color should be approved by supervisor engineer </t>
  </si>
  <si>
    <t xml:space="preserve">Preparation, materials and work execution for the external and internal walls of the building within three layers of painting painting Jotun, betek, louis burger or equivelant each layer 0.4-2 mm using Jotun plastic painting, Betek, louis burger equivelant and  ensuring of well leveling of the walls vertically and horizantally and Corners as well.
the painting  color should be approved by supervisor engineer </t>
  </si>
  <si>
    <t xml:space="preserve">Preparation, materials and work execution for the external and internal walls of the building within three layers of painting each layer 0.4-2 mm  Jotun, betek, louis burger or equivelant. the price include using plasitic/steel wire mesh on cracks area and  ensuring of well leveling of the walls vertically and horizantally and Corners as well.
the painting type and color should be approved by supervisor engineer </t>
  </si>
  <si>
    <t xml:space="preserve">Part 2) </t>
  </si>
  <si>
    <t>PLUMBING WORK</t>
  </si>
  <si>
    <t xml:space="preserve">Part 1)  </t>
  </si>
  <si>
    <t>Civil works</t>
  </si>
  <si>
    <t xml:space="preserve">Part 3) </t>
  </si>
  <si>
    <t>Fire Fighting extinguishers</t>
  </si>
  <si>
    <t>Electrical Works</t>
  </si>
  <si>
    <t>Falluja School Rehabilitation BoQ in Falluja / Anbar</t>
  </si>
  <si>
    <t>Extra 2 Classrooms Construction BoQ in Falluja Primary school/ Anbar</t>
  </si>
  <si>
    <t>Students BoQ Construction in Falluja primary school / Anbar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</si>
</sst>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9"/>
      <color theme="0"/>
      <name val="Calibri"/>
      <family val="2"/>
      <scheme val="minor"/>
    </font>
    <font>
      <sz val="8"/>
      <name val="Calibri"/>
      <family val="2"/>
      <scheme val="minor"/>
    </font>
    <font>
      <b/>
      <sz val="14"/>
      <color theme="0"/>
      <name val="Calibri"/>
      <family val="2"/>
      <scheme val="minor"/>
    </font>
    <font>
      <sz val="11"/>
      <name val="Calibri"/>
      <family val="2"/>
      <scheme val="minor"/>
    </font>
    <font>
      <sz val="11"/>
      <name val="Arial"/>
      <family val="2"/>
    </font>
    <font>
      <b/>
      <sz val="11"/>
      <name val="Calibri"/>
      <family val="2"/>
      <scheme val="minor"/>
    </font>
    <font>
      <b/>
      <sz val="14"/>
      <name val="Calibri"/>
      <family val="2"/>
      <scheme val="minor"/>
    </font>
    <font>
      <b/>
      <sz val="12"/>
      <name val="Calibri"/>
      <family val="2"/>
      <scheme val="minor"/>
    </font>
    <font>
      <sz val="12"/>
      <name val="Calibri"/>
      <family val="2"/>
      <scheme val="minor"/>
    </font>
    <font>
      <b/>
      <u/>
      <sz val="14"/>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8"/>
      <color theme="1"/>
      <name val="Calibri"/>
      <family val="2"/>
      <scheme val="minor"/>
    </font>
    <font>
      <b/>
      <sz val="16"/>
      <color theme="1"/>
      <name val="Calibri"/>
      <family val="2"/>
      <scheme val="minor"/>
    </font>
  </fonts>
  <fills count="6">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s>
  <borders count="28">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1">
    <xf numFmtId="0" fontId="0" fillId="0" borderId="0"/>
  </cellStyleXfs>
  <cellXfs count="121">
    <xf numFmtId="0" fontId="0" fillId="0" borderId="0" xfId="0"/>
    <xf numFmtId="0" fontId="12" fillId="0" borderId="1" xfId="0" applyFont="1" applyBorder="1" applyAlignment="1">
      <alignment horizontal="center"/>
    </xf>
    <xf numFmtId="0" fontId="12" fillId="0" borderId="2" xfId="0" applyFont="1" applyBorder="1"/>
    <xf numFmtId="0" fontId="12" fillId="0" borderId="3" xfId="0" applyFont="1" applyBorder="1"/>
    <xf numFmtId="3" fontId="12" fillId="0" borderId="3" xfId="0" applyNumberFormat="1" applyFont="1" applyBorder="1" applyAlignment="1">
      <alignment horizontal="left"/>
    </xf>
    <xf numFmtId="3" fontId="12" fillId="4" borderId="22" xfId="0" applyNumberFormat="1" applyFont="1" applyFill="1" applyBorder="1" applyAlignment="1">
      <alignment horizontal="left"/>
    </xf>
    <xf numFmtId="0" fontId="5" fillId="0" borderId="2"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12" fillId="0" borderId="23" xfId="0" applyFont="1" applyBorder="1" applyAlignment="1">
      <alignment horizontal="center"/>
    </xf>
    <xf numFmtId="0" fontId="12" fillId="0" borderId="24" xfId="0" applyFont="1" applyBorder="1"/>
    <xf numFmtId="3" fontId="12" fillId="0" borderId="25" xfId="0" applyNumberFormat="1" applyFont="1" applyBorder="1" applyAlignment="1">
      <alignment horizontal="left"/>
    </xf>
    <xf numFmtId="0" fontId="4" fillId="0" borderId="24"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1" fillId="2" borderId="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3" fillId="2" borderId="12" xfId="0" applyFont="1" applyFill="1" applyBorder="1" applyAlignment="1" applyProtection="1">
      <alignment vertical="center" wrapText="1"/>
      <protection locked="0"/>
    </xf>
    <xf numFmtId="0" fontId="3" fillId="2" borderId="13" xfId="0" applyFont="1" applyFill="1" applyBorder="1" applyAlignment="1" applyProtection="1">
      <alignment vertical="center" wrapText="1"/>
      <protection locked="0"/>
    </xf>
    <xf numFmtId="0" fontId="3" fillId="2" borderId="13"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13" xfId="0" applyFont="1" applyBorder="1" applyAlignment="1" applyProtection="1">
      <alignment vertical="center" wrapText="1"/>
      <protection locked="0"/>
    </xf>
    <xf numFmtId="0" fontId="3" fillId="2" borderId="13" xfId="0" applyFont="1" applyFill="1" applyBorder="1" applyAlignment="1" applyProtection="1">
      <alignment horizontal="right" vertical="center" wrapText="1"/>
      <protection locked="0"/>
    </xf>
    <xf numFmtId="0" fontId="0" fillId="0" borderId="2" xfId="0" applyBorder="1" applyAlignment="1" applyProtection="1">
      <alignment horizontal="center" vertical="center"/>
      <protection locked="0"/>
    </xf>
    <xf numFmtId="0" fontId="7" fillId="0" borderId="2" xfId="0" applyFont="1" applyBorder="1" applyAlignment="1" applyProtection="1">
      <alignment vertical="center" wrapText="1"/>
      <protection locked="0"/>
    </xf>
    <xf numFmtId="0" fontId="7" fillId="0" borderId="2" xfId="0" applyFont="1" applyBorder="1" applyAlignment="1" applyProtection="1">
      <alignment horizontal="center" vertical="center" wrapText="1"/>
      <protection locked="0"/>
    </xf>
    <xf numFmtId="0" fontId="7" fillId="2" borderId="13" xfId="0" applyFont="1" applyFill="1" applyBorder="1" applyAlignment="1" applyProtection="1">
      <alignment vertical="center" wrapText="1"/>
      <protection locked="0"/>
    </xf>
    <xf numFmtId="0" fontId="7" fillId="2" borderId="27" xfId="0" applyFont="1" applyFill="1" applyBorder="1" applyAlignment="1" applyProtection="1">
      <alignment vertical="center" wrapText="1"/>
      <protection locked="0"/>
    </xf>
    <xf numFmtId="0" fontId="4" fillId="0" borderId="1" xfId="0" applyFont="1" applyBorder="1" applyAlignment="1" applyProtection="1">
      <alignment horizontal="center" vertical="center" wrapText="1"/>
      <protection locked="0"/>
    </xf>
    <xf numFmtId="0" fontId="7" fillId="2" borderId="13" xfId="0" applyFont="1" applyFill="1" applyBorder="1" applyAlignment="1" applyProtection="1">
      <alignment vertical="center"/>
      <protection locked="0"/>
    </xf>
    <xf numFmtId="0" fontId="4" fillId="0" borderId="0" xfId="0" applyFont="1" applyAlignment="1" applyProtection="1">
      <alignment horizontal="center" vertical="center" wrapText="1"/>
      <protection locked="0"/>
    </xf>
    <xf numFmtId="0" fontId="4" fillId="0" borderId="2" xfId="0" applyFont="1" applyBorder="1" applyAlignment="1" applyProtection="1">
      <alignment vertical="center" wrapText="1"/>
      <protection locked="0"/>
    </xf>
    <xf numFmtId="0" fontId="14" fillId="0" borderId="10" xfId="0" applyFont="1" applyBorder="1" applyAlignment="1" applyProtection="1">
      <alignment vertical="center"/>
      <protection locked="0"/>
    </xf>
    <xf numFmtId="0" fontId="14" fillId="0" borderId="11" xfId="0" applyFont="1" applyBorder="1" applyAlignment="1" applyProtection="1">
      <alignment vertical="center"/>
      <protection locked="0"/>
    </xf>
    <xf numFmtId="0" fontId="9" fillId="0" borderId="2"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2" xfId="0" applyFont="1" applyBorder="1" applyAlignment="1" applyProtection="1">
      <alignment vertical="center" wrapText="1"/>
      <protection locked="0"/>
    </xf>
    <xf numFmtId="0" fontId="7" fillId="2" borderId="12" xfId="0" applyFont="1" applyFill="1" applyBorder="1" applyAlignment="1" applyProtection="1">
      <alignment vertical="center"/>
      <protection locked="0"/>
    </xf>
    <xf numFmtId="0" fontId="14" fillId="0" borderId="9" xfId="0" applyFont="1" applyBorder="1" applyAlignment="1" applyProtection="1">
      <alignment vertical="center"/>
    </xf>
    <xf numFmtId="0" fontId="14" fillId="0" borderId="10" xfId="0" applyFont="1" applyBorder="1" applyAlignment="1" applyProtection="1">
      <alignment vertical="center"/>
    </xf>
    <xf numFmtId="0" fontId="14" fillId="0" borderId="10" xfId="0" applyFont="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3" fillId="2" borderId="12" xfId="0" applyFont="1" applyFill="1" applyBorder="1" applyAlignment="1" applyProtection="1">
      <alignment vertical="center" wrapText="1"/>
    </xf>
    <xf numFmtId="0" fontId="3" fillId="2" borderId="13" xfId="0" applyFont="1" applyFill="1" applyBorder="1" applyAlignment="1" applyProtection="1">
      <alignment vertical="center" wrapText="1"/>
    </xf>
    <xf numFmtId="0" fontId="3" fillId="2" borderId="13" xfId="0" applyFont="1" applyFill="1" applyBorder="1" applyAlignment="1" applyProtection="1">
      <alignment horizontal="center" vertical="center" wrapText="1"/>
    </xf>
    <xf numFmtId="164" fontId="4" fillId="0" borderId="1" xfId="0" applyNumberFormat="1"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2" fontId="4" fillId="0" borderId="1" xfId="0" applyNumberFormat="1" applyFont="1" applyBorder="1" applyAlignment="1" applyProtection="1">
      <alignment horizontal="center" vertical="center" wrapText="1"/>
    </xf>
    <xf numFmtId="0" fontId="7" fillId="0" borderId="14" xfId="0" applyFont="1" applyBorder="1" applyAlignment="1" applyProtection="1">
      <alignment vertical="center" wrapText="1"/>
    </xf>
    <xf numFmtId="0" fontId="7" fillId="0" borderId="13" xfId="0" applyFont="1" applyBorder="1" applyAlignment="1" applyProtection="1">
      <alignment vertical="center" wrapText="1"/>
    </xf>
    <xf numFmtId="0" fontId="3" fillId="2" borderId="12" xfId="0" applyFont="1" applyFill="1" applyBorder="1" applyAlignment="1" applyProtection="1">
      <alignment horizontal="right" vertical="center" wrapText="1"/>
    </xf>
    <xf numFmtId="0" fontId="3" fillId="2" borderId="13" xfId="0" applyFont="1" applyFill="1" applyBorder="1" applyAlignment="1" applyProtection="1">
      <alignment horizontal="right" vertical="center" wrapText="1"/>
    </xf>
    <xf numFmtId="0" fontId="12" fillId="0" borderId="2" xfId="0" applyFont="1" applyBorder="1" applyAlignment="1" applyProtection="1">
      <alignment horizontal="center" vertical="center"/>
    </xf>
    <xf numFmtId="0" fontId="0" fillId="0" borderId="2" xfId="0" applyBorder="1" applyAlignment="1" applyProtection="1">
      <alignment horizontal="left" vertical="center" wrapText="1"/>
    </xf>
    <xf numFmtId="0" fontId="0" fillId="0" borderId="2" xfId="0" applyBorder="1" applyAlignment="1" applyProtection="1">
      <alignment horizontal="center" vertical="center"/>
    </xf>
    <xf numFmtId="0" fontId="4" fillId="0" borderId="24" xfId="0" applyFont="1" applyBorder="1" applyAlignment="1" applyProtection="1">
      <alignment horizontal="center" vertical="center" wrapText="1"/>
    </xf>
    <xf numFmtId="1" fontId="7" fillId="0" borderId="12" xfId="0" applyNumberFormat="1" applyFont="1" applyBorder="1" applyAlignment="1" applyProtection="1">
      <alignment vertical="center" wrapText="1"/>
    </xf>
    <xf numFmtId="1" fontId="7" fillId="0" borderId="13" xfId="0" applyNumberFormat="1" applyFont="1" applyBorder="1" applyAlignment="1" applyProtection="1">
      <alignment vertical="center" wrapText="1"/>
    </xf>
    <xf numFmtId="1" fontId="7" fillId="0" borderId="7" xfId="0" applyNumberFormat="1" applyFont="1" applyBorder="1" applyAlignment="1" applyProtection="1">
      <alignment horizontal="center" vertical="center" wrapText="1"/>
    </xf>
    <xf numFmtId="0" fontId="7" fillId="0" borderId="2" xfId="0" applyFont="1" applyBorder="1" applyAlignment="1" applyProtection="1">
      <alignment vertical="center" wrapText="1"/>
    </xf>
    <xf numFmtId="0" fontId="7" fillId="2" borderId="13" xfId="0" applyFont="1" applyFill="1" applyBorder="1" applyAlignment="1" applyProtection="1">
      <alignment vertical="center" wrapText="1"/>
    </xf>
    <xf numFmtId="0" fontId="7" fillId="2" borderId="27" xfId="0" applyFont="1" applyFill="1" applyBorder="1" applyAlignment="1" applyProtection="1">
      <alignment vertical="center" wrapText="1"/>
    </xf>
    <xf numFmtId="0" fontId="4" fillId="0" borderId="1" xfId="0" applyFont="1" applyBorder="1" applyAlignment="1" applyProtection="1">
      <alignment horizontal="center" vertical="center" wrapText="1"/>
    </xf>
    <xf numFmtId="0" fontId="7" fillId="0" borderId="12" xfId="0" applyFont="1" applyBorder="1" applyAlignment="1" applyProtection="1">
      <alignment vertical="center" wrapText="1"/>
    </xf>
    <xf numFmtId="0" fontId="7" fillId="0" borderId="7" xfId="0" applyFont="1" applyBorder="1" applyAlignment="1" applyProtection="1">
      <alignment horizontal="center" vertical="center" wrapText="1"/>
    </xf>
    <xf numFmtId="0" fontId="3" fillId="2" borderId="12" xfId="0" applyFont="1" applyFill="1" applyBorder="1" applyAlignment="1" applyProtection="1">
      <alignment vertical="center"/>
    </xf>
    <xf numFmtId="0" fontId="7" fillId="2" borderId="13" xfId="0" applyFont="1" applyFill="1" applyBorder="1" applyAlignment="1" applyProtection="1">
      <alignment vertical="center"/>
    </xf>
    <xf numFmtId="0" fontId="3" fillId="2" borderId="13" xfId="0" applyFont="1" applyFill="1" applyBorder="1" applyAlignment="1" applyProtection="1">
      <alignment horizontal="center" vertical="center"/>
    </xf>
    <xf numFmtId="0" fontId="4" fillId="0" borderId="2" xfId="0" applyFont="1" applyBorder="1" applyAlignment="1" applyProtection="1">
      <alignment horizontal="center" vertical="top" wrapText="1"/>
    </xf>
    <xf numFmtId="0" fontId="4" fillId="0" borderId="2" xfId="0" applyFont="1" applyBorder="1" applyAlignment="1" applyProtection="1">
      <alignment vertical="center" wrapText="1"/>
    </xf>
    <xf numFmtId="0" fontId="4" fillId="0" borderId="3" xfId="0" applyFont="1" applyBorder="1" applyAlignment="1" applyProtection="1">
      <alignment horizontal="center" vertical="center" wrapText="1"/>
    </xf>
    <xf numFmtId="0" fontId="4" fillId="0" borderId="25" xfId="0" applyFont="1" applyBorder="1" applyAlignment="1" applyProtection="1">
      <alignment horizontal="center" vertical="center" wrapText="1"/>
    </xf>
    <xf numFmtId="0" fontId="7" fillId="0" borderId="26" xfId="0" applyFont="1" applyBorder="1" applyAlignment="1" applyProtection="1">
      <alignment vertical="center" wrapText="1"/>
    </xf>
    <xf numFmtId="0" fontId="3" fillId="2" borderId="27" xfId="0" applyFont="1" applyFill="1" applyBorder="1" applyAlignment="1" applyProtection="1">
      <alignment horizontal="right" vertical="center" wrapText="1"/>
    </xf>
    <xf numFmtId="0" fontId="7" fillId="0" borderId="2" xfId="0" applyFont="1" applyBorder="1" applyAlignment="1" applyProtection="1">
      <alignment horizontal="center" vertical="center" wrapText="1"/>
    </xf>
    <xf numFmtId="0" fontId="4" fillId="0" borderId="15" xfId="0" applyFont="1" applyBorder="1" applyAlignment="1" applyProtection="1">
      <alignment vertical="center" wrapText="1"/>
    </xf>
    <xf numFmtId="0" fontId="9" fillId="0" borderId="2" xfId="0" applyFont="1" applyBorder="1" applyAlignment="1" applyProtection="1">
      <alignment vertical="center" wrapText="1"/>
    </xf>
    <xf numFmtId="0" fontId="10" fillId="0" borderId="2" xfId="0" applyFont="1" applyBorder="1" applyAlignment="1" applyProtection="1">
      <alignment vertical="center"/>
    </xf>
    <xf numFmtId="0" fontId="3" fillId="2" borderId="13" xfId="0" applyFont="1" applyFill="1" applyBorder="1" applyAlignment="1" applyProtection="1">
      <alignment vertical="center"/>
      <protection locked="0"/>
    </xf>
    <xf numFmtId="2" fontId="7" fillId="0" borderId="12" xfId="0" applyNumberFormat="1" applyFont="1" applyBorder="1" applyAlignment="1" applyProtection="1">
      <alignment vertical="center" wrapText="1"/>
    </xf>
    <xf numFmtId="2" fontId="7" fillId="0" borderId="2" xfId="0" applyNumberFormat="1" applyFont="1" applyBorder="1" applyAlignment="1" applyProtection="1">
      <alignment vertical="center" wrapText="1"/>
    </xf>
    <xf numFmtId="2" fontId="7" fillId="0" borderId="2" xfId="0" applyNumberFormat="1" applyFont="1" applyBorder="1" applyAlignment="1" applyProtection="1">
      <alignment horizontal="center" vertical="center" wrapText="1"/>
    </xf>
    <xf numFmtId="1" fontId="7" fillId="0" borderId="2" xfId="0" applyNumberFormat="1" applyFont="1" applyBorder="1" applyAlignment="1" applyProtection="1">
      <alignment vertical="center" wrapText="1"/>
    </xf>
    <xf numFmtId="1" fontId="7" fillId="0" borderId="2" xfId="0" applyNumberFormat="1" applyFont="1" applyBorder="1" applyAlignment="1" applyProtection="1">
      <alignment horizontal="center" vertical="center" wrapText="1"/>
    </xf>
    <xf numFmtId="0" fontId="3" fillId="2" borderId="13" xfId="0" applyFont="1" applyFill="1" applyBorder="1" applyAlignment="1" applyProtection="1">
      <alignment vertical="center"/>
    </xf>
    <xf numFmtId="0" fontId="1" fillId="2" borderId="6" xfId="0" applyFont="1" applyFill="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0" fillId="5" borderId="0" xfId="0" applyFill="1" applyAlignment="1" applyProtection="1">
      <alignment horizontal="center" vertical="center"/>
      <protection locked="0"/>
    </xf>
    <xf numFmtId="0" fontId="0" fillId="5" borderId="0" xfId="0" applyFill="1" applyAlignment="1" applyProtection="1">
      <alignment horizontal="center" vertical="center" wrapText="1"/>
      <protection locked="0"/>
    </xf>
    <xf numFmtId="0" fontId="7" fillId="2" borderId="15" xfId="0" applyFont="1" applyFill="1" applyBorder="1" applyAlignment="1" applyProtection="1">
      <alignment vertical="center"/>
      <protection locked="0"/>
    </xf>
    <xf numFmtId="164" fontId="0" fillId="5" borderId="0" xfId="0" applyNumberFormat="1" applyFill="1" applyAlignment="1" applyProtection="1">
      <alignment horizontal="center" vertical="center"/>
      <protection locked="0"/>
    </xf>
    <xf numFmtId="164" fontId="1" fillId="2" borderId="4" xfId="0" applyNumberFormat="1" applyFont="1" applyFill="1" applyBorder="1" applyAlignment="1" applyProtection="1">
      <alignment horizontal="center" vertical="center" wrapText="1"/>
    </xf>
    <xf numFmtId="0" fontId="3" fillId="2" borderId="15" xfId="0" applyFont="1" applyFill="1" applyBorder="1" applyAlignment="1" applyProtection="1">
      <alignment vertical="center" wrapText="1"/>
    </xf>
    <xf numFmtId="0" fontId="3" fillId="2" borderId="15" xfId="0" applyFont="1" applyFill="1" applyBorder="1" applyAlignment="1" applyProtection="1">
      <alignment vertical="center"/>
    </xf>
    <xf numFmtId="2" fontId="7" fillId="0" borderId="12" xfId="0" applyNumberFormat="1" applyFont="1" applyBorder="1" applyAlignment="1" applyProtection="1">
      <alignment horizontal="center" vertical="center" wrapText="1"/>
    </xf>
    <xf numFmtId="2" fontId="7" fillId="0" borderId="13" xfId="0" applyNumberFormat="1" applyFont="1" applyBorder="1" applyAlignment="1" applyProtection="1">
      <alignment horizontal="center" vertical="center" wrapText="1"/>
    </xf>
    <xf numFmtId="2" fontId="7" fillId="0" borderId="7" xfId="0" applyNumberFormat="1" applyFont="1" applyBorder="1" applyAlignment="1" applyProtection="1">
      <alignment horizontal="center" vertical="center" wrapText="1"/>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8" fillId="0" borderId="14"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9" fillId="0" borderId="13"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2" fillId="0" borderId="20" xfId="0" applyFont="1" applyBorder="1" applyAlignment="1">
      <alignment horizontal="center"/>
    </xf>
    <xf numFmtId="0" fontId="12" fillId="0" borderId="2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56030</xdr:colOff>
      <xdr:row>0</xdr:row>
      <xdr:rowOff>22411</xdr:rowOff>
    </xdr:from>
    <xdr:to>
      <xdr:col>1</xdr:col>
      <xdr:colOff>1110877</xdr:colOff>
      <xdr:row>0</xdr:row>
      <xdr:rowOff>708771</xdr:rowOff>
    </xdr:to>
    <xdr:pic>
      <xdr:nvPicPr>
        <xdr:cNvPr id="4" name="Picture 3">
          <a:extLst>
            <a:ext uri="{FF2B5EF4-FFF2-40B4-BE49-F238E27FC236}">
              <a16:creationId xmlns:a16="http://schemas.microsoft.com/office/drawing/2014/main" id="{96B67135-D2F6-4E7D-90CA-46CD5FC9AEED}"/>
            </a:ext>
          </a:extLst>
        </xdr:cNvPr>
        <xdr:cNvPicPr>
          <a:picLocks noChangeAspect="1"/>
        </xdr:cNvPicPr>
      </xdr:nvPicPr>
      <xdr:blipFill>
        <a:blip xmlns:r="http://schemas.openxmlformats.org/officeDocument/2006/relationships" r:embed="rId1"/>
        <a:stretch>
          <a:fillRect/>
        </a:stretch>
      </xdr:blipFill>
      <xdr:spPr>
        <a:xfrm>
          <a:off x="56030" y="22411"/>
          <a:ext cx="1659965" cy="686360"/>
        </a:xfrm>
        <a:prstGeom prst="rect">
          <a:avLst/>
        </a:prstGeom>
      </xdr:spPr>
    </xdr:pic>
    <xdr:clientData/>
  </xdr:twoCellAnchor>
  <xdr:twoCellAnchor editAs="oneCell">
    <xdr:from>
      <xdr:col>2</xdr:col>
      <xdr:colOff>5953124</xdr:colOff>
      <xdr:row>61</xdr:row>
      <xdr:rowOff>476249</xdr:rowOff>
    </xdr:from>
    <xdr:to>
      <xdr:col>2</xdr:col>
      <xdr:colOff>7346155</xdr:colOff>
      <xdr:row>61</xdr:row>
      <xdr:rowOff>1799628</xdr:rowOff>
    </xdr:to>
    <xdr:pic>
      <xdr:nvPicPr>
        <xdr:cNvPr id="3" name="Picture 2">
          <a:extLst>
            <a:ext uri="{FF2B5EF4-FFF2-40B4-BE49-F238E27FC236}">
              <a16:creationId xmlns:a16="http://schemas.microsoft.com/office/drawing/2014/main" id="{F2637AFE-ED00-4E80-B5E5-C0040B3D16F2}"/>
            </a:ext>
          </a:extLst>
        </xdr:cNvPr>
        <xdr:cNvPicPr>
          <a:picLocks noChangeAspect="1"/>
        </xdr:cNvPicPr>
      </xdr:nvPicPr>
      <xdr:blipFill>
        <a:blip xmlns:r="http://schemas.openxmlformats.org/officeDocument/2006/relationships" r:embed="rId2"/>
        <a:stretch>
          <a:fillRect/>
        </a:stretch>
      </xdr:blipFill>
      <xdr:spPr>
        <a:xfrm>
          <a:off x="9353549" y="34280474"/>
          <a:ext cx="1393031" cy="13233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875554</xdr:colOff>
      <xdr:row>0</xdr:row>
      <xdr:rowOff>742389</xdr:rowOff>
    </xdr:to>
    <xdr:pic>
      <xdr:nvPicPr>
        <xdr:cNvPr id="2" name="Picture 1">
          <a:extLst>
            <a:ext uri="{FF2B5EF4-FFF2-40B4-BE49-F238E27FC236}">
              <a16:creationId xmlns:a16="http://schemas.microsoft.com/office/drawing/2014/main" id="{63D6F3F0-7950-407C-9156-06671E46FB04}"/>
            </a:ext>
          </a:extLst>
        </xdr:cNvPr>
        <xdr:cNvPicPr>
          <a:picLocks noChangeAspect="1"/>
        </xdr:cNvPicPr>
      </xdr:nvPicPr>
      <xdr:blipFill>
        <a:blip xmlns:r="http://schemas.openxmlformats.org/officeDocument/2006/relationships" r:embed="rId1"/>
        <a:stretch>
          <a:fillRect/>
        </a:stretch>
      </xdr:blipFill>
      <xdr:spPr>
        <a:xfrm>
          <a:off x="123265" y="56029"/>
          <a:ext cx="1658097" cy="686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1</xdr:row>
      <xdr:rowOff>3249</xdr:rowOff>
    </xdr:to>
    <xdr:pic>
      <xdr:nvPicPr>
        <xdr:cNvPr id="2" name="Picture 1">
          <a:extLst>
            <a:ext uri="{FF2B5EF4-FFF2-40B4-BE49-F238E27FC236}">
              <a16:creationId xmlns:a16="http://schemas.microsoft.com/office/drawing/2014/main" id="{E054A18F-DB2E-4D98-9BCB-A307D9426E9E}"/>
            </a:ext>
          </a:extLst>
        </xdr:cNvPr>
        <xdr:cNvPicPr>
          <a:picLocks noChangeAspect="1"/>
        </xdr:cNvPicPr>
      </xdr:nvPicPr>
      <xdr:blipFill>
        <a:blip xmlns:r="http://schemas.openxmlformats.org/officeDocument/2006/relationships" r:embed="rId1"/>
        <a:stretch>
          <a:fillRect/>
        </a:stretch>
      </xdr:blipFill>
      <xdr:spPr>
        <a:xfrm>
          <a:off x="125170" y="59839"/>
          <a:ext cx="1681592" cy="686360"/>
        </a:xfrm>
        <a:prstGeom prst="rect">
          <a:avLst/>
        </a:prstGeom>
      </xdr:spPr>
    </xdr:pic>
    <xdr:clientData/>
  </xdr:twoCellAnchor>
  <xdr:twoCellAnchor editAs="oneCell">
    <xdr:from>
      <xdr:col>2</xdr:col>
      <xdr:colOff>5953124</xdr:colOff>
      <xdr:row>42</xdr:row>
      <xdr:rowOff>476249</xdr:rowOff>
    </xdr:from>
    <xdr:to>
      <xdr:col>2</xdr:col>
      <xdr:colOff>7346155</xdr:colOff>
      <xdr:row>42</xdr:row>
      <xdr:rowOff>1799628</xdr:rowOff>
    </xdr:to>
    <xdr:pic>
      <xdr:nvPicPr>
        <xdr:cNvPr id="3" name="Picture 2">
          <a:extLst>
            <a:ext uri="{FF2B5EF4-FFF2-40B4-BE49-F238E27FC236}">
              <a16:creationId xmlns:a16="http://schemas.microsoft.com/office/drawing/2014/main" id="{3D6A3C98-8E53-4300-BD44-2E182727AFD9}"/>
            </a:ext>
          </a:extLst>
        </xdr:cNvPr>
        <xdr:cNvPicPr>
          <a:picLocks noChangeAspect="1"/>
        </xdr:cNvPicPr>
      </xdr:nvPicPr>
      <xdr:blipFill>
        <a:blip xmlns:r="http://schemas.openxmlformats.org/officeDocument/2006/relationships" r:embed="rId2"/>
        <a:stretch>
          <a:fillRect/>
        </a:stretch>
      </xdr:blipFill>
      <xdr:spPr>
        <a:xfrm>
          <a:off x="9346405" y="34254280"/>
          <a:ext cx="1393031" cy="13233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U70"/>
  <sheetViews>
    <sheetView tabSelected="1" zoomScale="85" zoomScaleNormal="85" workbookViewId="0">
      <pane ySplit="1" topLeftCell="A65" activePane="bottomLeft" state="frozen"/>
      <selection pane="bottomLeft" activeCell="C5" sqref="C5"/>
    </sheetView>
  </sheetViews>
  <sheetFormatPr defaultColWidth="9.140625" defaultRowHeight="15" x14ac:dyDescent="0.25"/>
  <cols>
    <col min="1" max="1" width="9.140625" style="12"/>
    <col min="2" max="2" width="41.85546875" style="12" bestFit="1" customWidth="1"/>
    <col min="3" max="3" width="113.28515625" style="12" customWidth="1"/>
    <col min="4" max="5" width="9.140625" style="12" customWidth="1"/>
    <col min="6" max="6" width="12" style="12" customWidth="1"/>
    <col min="7" max="7" width="15.28515625" style="12" customWidth="1"/>
    <col min="8" max="8" width="27.85546875" style="12" customWidth="1"/>
    <col min="9" max="10" width="9.140625" style="12"/>
    <col min="11" max="11" width="9.140625" style="12" customWidth="1"/>
    <col min="12" max="12" width="25.7109375" style="12" customWidth="1"/>
    <col min="13" max="14" width="9.140625" style="12"/>
    <col min="15" max="15" width="16.140625" style="12" customWidth="1"/>
    <col min="16" max="16" width="9.140625" style="12"/>
    <col min="17" max="17" width="27.7109375" style="12" customWidth="1"/>
    <col min="18" max="16384" width="9.140625" style="12"/>
  </cols>
  <sheetData>
    <row r="1" spans="1:21" ht="59.25" customHeight="1" thickBot="1" x14ac:dyDescent="0.3">
      <c r="A1" s="37"/>
      <c r="B1" s="38"/>
      <c r="C1" s="39" t="s">
        <v>226</v>
      </c>
      <c r="D1" s="38"/>
      <c r="E1" s="38"/>
      <c r="F1" s="31"/>
      <c r="G1" s="32"/>
    </row>
    <row r="2" spans="1:21" ht="56.25" customHeight="1" x14ac:dyDescent="0.25">
      <c r="A2" s="40" t="s">
        <v>2</v>
      </c>
      <c r="B2" s="41" t="s">
        <v>3</v>
      </c>
      <c r="C2" s="41"/>
      <c r="D2" s="41" t="s">
        <v>1</v>
      </c>
      <c r="E2" s="41" t="s">
        <v>0</v>
      </c>
      <c r="F2" s="14" t="s">
        <v>5</v>
      </c>
      <c r="G2" s="15" t="s">
        <v>6</v>
      </c>
    </row>
    <row r="3" spans="1:21" ht="18.600000000000001" customHeight="1" x14ac:dyDescent="0.25">
      <c r="A3" s="42" t="s">
        <v>221</v>
      </c>
      <c r="B3" s="43"/>
      <c r="C3" s="44" t="s">
        <v>222</v>
      </c>
      <c r="D3" s="43"/>
      <c r="E3" s="43"/>
      <c r="F3" s="17"/>
      <c r="G3" s="17"/>
      <c r="Q3" s="12" t="s">
        <v>119</v>
      </c>
      <c r="S3" s="12" t="s">
        <v>111</v>
      </c>
      <c r="T3" s="12" t="s">
        <v>112</v>
      </c>
      <c r="U3" s="12" t="s">
        <v>118</v>
      </c>
    </row>
    <row r="4" spans="1:21" ht="94.5" customHeight="1" x14ac:dyDescent="0.25">
      <c r="A4" s="45">
        <v>1.1000000000000001</v>
      </c>
      <c r="B4" s="46" t="s">
        <v>23</v>
      </c>
      <c r="C4" s="47" t="s">
        <v>208</v>
      </c>
      <c r="D4" s="47">
        <v>1</v>
      </c>
      <c r="E4" s="47" t="s">
        <v>21</v>
      </c>
      <c r="F4" s="6"/>
      <c r="G4" s="72">
        <f t="shared" ref="G4:G28" si="0">D4*F4</f>
        <v>0</v>
      </c>
      <c r="Q4" s="12">
        <f>((M4+N4)*2*3.4)+M4*N4</f>
        <v>0</v>
      </c>
      <c r="R4" s="12">
        <v>3</v>
      </c>
      <c r="S4" s="12">
        <v>6.7</v>
      </c>
      <c r="T4" s="12">
        <v>8.5</v>
      </c>
      <c r="U4" s="12">
        <f>S4*T4</f>
        <v>56.95</v>
      </c>
    </row>
    <row r="5" spans="1:21" ht="79.5" customHeight="1" x14ac:dyDescent="0.25">
      <c r="A5" s="45">
        <v>1.2</v>
      </c>
      <c r="B5" s="46" t="s">
        <v>109</v>
      </c>
      <c r="C5" s="47" t="s">
        <v>152</v>
      </c>
      <c r="D5" s="47">
        <v>2</v>
      </c>
      <c r="E5" s="47" t="s">
        <v>9</v>
      </c>
      <c r="F5" s="6"/>
      <c r="G5" s="72">
        <f t="shared" si="0"/>
        <v>0</v>
      </c>
      <c r="Q5" s="12">
        <f t="shared" ref="Q5:Q31" si="1">((M5+N5)*2*3.4)+M5*N5</f>
        <v>0</v>
      </c>
      <c r="R5" s="12">
        <v>4</v>
      </c>
      <c r="S5" s="12">
        <v>3.65</v>
      </c>
      <c r="T5" s="12">
        <v>5.05</v>
      </c>
      <c r="U5" s="12">
        <f t="shared" ref="U5:U30" si="2">S5*T5</f>
        <v>18.432499999999997</v>
      </c>
    </row>
    <row r="6" spans="1:21" ht="79.5" customHeight="1" x14ac:dyDescent="0.25">
      <c r="A6" s="45">
        <v>1.3</v>
      </c>
      <c r="B6" s="46" t="s">
        <v>113</v>
      </c>
      <c r="C6" s="47" t="s">
        <v>154</v>
      </c>
      <c r="D6" s="47">
        <v>1.5</v>
      </c>
      <c r="E6" s="47" t="s">
        <v>9</v>
      </c>
      <c r="F6" s="6"/>
      <c r="G6" s="72">
        <f t="shared" si="0"/>
        <v>0</v>
      </c>
      <c r="R6" s="12">
        <v>5</v>
      </c>
      <c r="S6" s="12">
        <v>4.0999999999999996</v>
      </c>
      <c r="T6" s="12">
        <v>5.05</v>
      </c>
      <c r="U6" s="12">
        <f t="shared" si="2"/>
        <v>20.704999999999998</v>
      </c>
    </row>
    <row r="7" spans="1:21" ht="60.6" customHeight="1" x14ac:dyDescent="0.25">
      <c r="A7" s="45">
        <v>1.4</v>
      </c>
      <c r="B7" s="46" t="s">
        <v>127</v>
      </c>
      <c r="C7" s="47" t="s">
        <v>128</v>
      </c>
      <c r="D7" s="47">
        <v>100</v>
      </c>
      <c r="E7" s="47" t="s">
        <v>12</v>
      </c>
      <c r="F7" s="6"/>
      <c r="G7" s="72">
        <f t="shared" si="0"/>
        <v>0</v>
      </c>
    </row>
    <row r="8" spans="1:21" ht="60" x14ac:dyDescent="0.25">
      <c r="A8" s="45">
        <v>1.5</v>
      </c>
      <c r="B8" s="46" t="s">
        <v>37</v>
      </c>
      <c r="C8" s="47" t="s">
        <v>218</v>
      </c>
      <c r="D8" s="48">
        <v>4300</v>
      </c>
      <c r="E8" s="47" t="s">
        <v>12</v>
      </c>
      <c r="F8" s="6"/>
      <c r="G8" s="72">
        <f t="shared" si="0"/>
        <v>0</v>
      </c>
      <c r="Q8" s="12">
        <f t="shared" si="1"/>
        <v>0</v>
      </c>
      <c r="R8" s="12">
        <v>7</v>
      </c>
      <c r="S8" s="12">
        <v>6.1</v>
      </c>
      <c r="T8" s="12">
        <v>5.05</v>
      </c>
      <c r="U8" s="12">
        <f t="shared" si="2"/>
        <v>30.804999999999996</v>
      </c>
    </row>
    <row r="9" spans="1:21" ht="54.75" customHeight="1" x14ac:dyDescent="0.25">
      <c r="A9" s="45">
        <v>1.6</v>
      </c>
      <c r="B9" s="46" t="s">
        <v>210</v>
      </c>
      <c r="C9" s="47" t="s">
        <v>211</v>
      </c>
      <c r="D9" s="47">
        <v>285</v>
      </c>
      <c r="E9" s="47" t="s">
        <v>12</v>
      </c>
      <c r="F9" s="6"/>
      <c r="G9" s="72">
        <f t="shared" si="0"/>
        <v>0</v>
      </c>
    </row>
    <row r="10" spans="1:21" ht="99" customHeight="1" x14ac:dyDescent="0.25">
      <c r="A10" s="45">
        <v>1.7</v>
      </c>
      <c r="B10" s="46" t="s">
        <v>117</v>
      </c>
      <c r="C10" s="47" t="s">
        <v>153</v>
      </c>
      <c r="D10" s="47">
        <v>780</v>
      </c>
      <c r="E10" s="47" t="s">
        <v>12</v>
      </c>
      <c r="F10" s="6"/>
      <c r="G10" s="72">
        <f t="shared" si="0"/>
        <v>0</v>
      </c>
    </row>
    <row r="11" spans="1:21" ht="99" customHeight="1" x14ac:dyDescent="0.25">
      <c r="A11" s="45">
        <v>1.8</v>
      </c>
      <c r="B11" s="46" t="s">
        <v>58</v>
      </c>
      <c r="C11" s="47" t="s">
        <v>209</v>
      </c>
      <c r="D11" s="47">
        <v>400</v>
      </c>
      <c r="E11" s="47" t="s">
        <v>10</v>
      </c>
      <c r="F11" s="6"/>
      <c r="G11" s="72">
        <f t="shared" si="0"/>
        <v>0</v>
      </c>
    </row>
    <row r="12" spans="1:21" ht="138" customHeight="1" x14ac:dyDescent="0.25">
      <c r="A12" s="45">
        <v>1.9</v>
      </c>
      <c r="B12" s="46" t="s">
        <v>134</v>
      </c>
      <c r="C12" s="47" t="s">
        <v>133</v>
      </c>
      <c r="D12" s="47">
        <v>790</v>
      </c>
      <c r="E12" s="47" t="s">
        <v>12</v>
      </c>
      <c r="F12" s="6"/>
      <c r="G12" s="72">
        <f>D12*F12</f>
        <v>0</v>
      </c>
      <c r="H12" s="19"/>
      <c r="Q12" s="12">
        <f t="shared" si="1"/>
        <v>0</v>
      </c>
      <c r="R12" s="12">
        <v>8</v>
      </c>
      <c r="S12" s="12">
        <v>5.7</v>
      </c>
      <c r="T12" s="12">
        <v>5.05</v>
      </c>
      <c r="U12" s="12">
        <f t="shared" si="2"/>
        <v>28.785</v>
      </c>
    </row>
    <row r="13" spans="1:21" ht="138" customHeight="1" x14ac:dyDescent="0.25">
      <c r="A13" s="49">
        <v>1.1000000000000001</v>
      </c>
      <c r="B13" s="46" t="s">
        <v>131</v>
      </c>
      <c r="C13" s="47" t="s">
        <v>132</v>
      </c>
      <c r="D13" s="47">
        <v>21</v>
      </c>
      <c r="E13" s="47" t="s">
        <v>85</v>
      </c>
      <c r="F13" s="6"/>
      <c r="G13" s="72">
        <f t="shared" si="0"/>
        <v>0</v>
      </c>
      <c r="H13" s="19"/>
    </row>
    <row r="14" spans="1:21" ht="138" customHeight="1" x14ac:dyDescent="0.25">
      <c r="A14" s="49">
        <v>1.1100000000000001</v>
      </c>
      <c r="B14" s="46" t="s">
        <v>129</v>
      </c>
      <c r="C14" s="47" t="s">
        <v>130</v>
      </c>
      <c r="D14" s="47">
        <v>8</v>
      </c>
      <c r="E14" s="47" t="s">
        <v>10</v>
      </c>
      <c r="F14" s="6"/>
      <c r="G14" s="72">
        <f t="shared" si="0"/>
        <v>0</v>
      </c>
      <c r="H14" s="19"/>
    </row>
    <row r="15" spans="1:21" ht="126.75" customHeight="1" x14ac:dyDescent="0.25">
      <c r="A15" s="49">
        <v>1.1200000000000001</v>
      </c>
      <c r="B15" s="46" t="s">
        <v>89</v>
      </c>
      <c r="C15" s="47" t="s">
        <v>90</v>
      </c>
      <c r="D15" s="47">
        <v>6.5</v>
      </c>
      <c r="E15" s="47" t="s">
        <v>9</v>
      </c>
      <c r="F15" s="6"/>
      <c r="G15" s="72">
        <f t="shared" si="0"/>
        <v>0</v>
      </c>
      <c r="Q15" s="12">
        <f t="shared" si="1"/>
        <v>0</v>
      </c>
      <c r="R15" s="12">
        <v>10</v>
      </c>
      <c r="S15" s="12">
        <v>6.6</v>
      </c>
      <c r="T15" s="12">
        <v>5.04</v>
      </c>
      <c r="U15" s="12">
        <f t="shared" si="2"/>
        <v>33.263999999999996</v>
      </c>
    </row>
    <row r="16" spans="1:21" ht="87.75" customHeight="1" x14ac:dyDescent="0.25">
      <c r="A16" s="49">
        <v>1.1299999999999999</v>
      </c>
      <c r="B16" s="46" t="s">
        <v>18</v>
      </c>
      <c r="C16" s="47" t="s">
        <v>213</v>
      </c>
      <c r="D16" s="47">
        <v>40</v>
      </c>
      <c r="E16" s="47" t="s">
        <v>12</v>
      </c>
      <c r="F16" s="6"/>
      <c r="G16" s="72">
        <f t="shared" si="0"/>
        <v>0</v>
      </c>
      <c r="Q16" s="12">
        <f t="shared" si="1"/>
        <v>0</v>
      </c>
      <c r="R16" s="12">
        <v>11</v>
      </c>
      <c r="S16" s="12">
        <v>6</v>
      </c>
      <c r="T16" s="12">
        <v>5.04</v>
      </c>
      <c r="U16" s="12">
        <f t="shared" si="2"/>
        <v>30.240000000000002</v>
      </c>
    </row>
    <row r="17" spans="1:21" ht="85.5" customHeight="1" x14ac:dyDescent="0.25">
      <c r="A17" s="49">
        <v>1.1399999999999999</v>
      </c>
      <c r="B17" s="46" t="s">
        <v>92</v>
      </c>
      <c r="C17" s="47" t="s">
        <v>95</v>
      </c>
      <c r="D17" s="47">
        <v>22</v>
      </c>
      <c r="E17" s="47" t="s">
        <v>21</v>
      </c>
      <c r="F17" s="6"/>
      <c r="G17" s="72">
        <f t="shared" si="0"/>
        <v>0</v>
      </c>
      <c r="Q17" s="12">
        <f t="shared" si="1"/>
        <v>0</v>
      </c>
      <c r="R17" s="12">
        <v>12</v>
      </c>
      <c r="S17" s="12">
        <v>6</v>
      </c>
      <c r="T17" s="12">
        <v>5.04</v>
      </c>
      <c r="U17" s="12">
        <f t="shared" si="2"/>
        <v>30.240000000000002</v>
      </c>
    </row>
    <row r="18" spans="1:21" ht="39" customHeight="1" x14ac:dyDescent="0.25">
      <c r="A18" s="49">
        <v>1.1499999999999999</v>
      </c>
      <c r="B18" s="46" t="s">
        <v>93</v>
      </c>
      <c r="C18" s="47" t="s">
        <v>94</v>
      </c>
      <c r="D18" s="47">
        <v>1</v>
      </c>
      <c r="E18" s="47" t="s">
        <v>21</v>
      </c>
      <c r="F18" s="6"/>
      <c r="G18" s="72">
        <f t="shared" si="0"/>
        <v>0</v>
      </c>
      <c r="Q18" s="12">
        <f t="shared" si="1"/>
        <v>0</v>
      </c>
      <c r="R18" s="12">
        <v>13</v>
      </c>
      <c r="S18" s="12">
        <v>6</v>
      </c>
      <c r="T18" s="12">
        <v>5.04</v>
      </c>
      <c r="U18" s="12">
        <f t="shared" si="2"/>
        <v>30.240000000000002</v>
      </c>
    </row>
    <row r="19" spans="1:21" ht="45" x14ac:dyDescent="0.25">
      <c r="A19" s="49">
        <v>1.1599999999999999</v>
      </c>
      <c r="B19" s="46" t="s">
        <v>24</v>
      </c>
      <c r="C19" s="47" t="s">
        <v>110</v>
      </c>
      <c r="D19" s="47">
        <v>50</v>
      </c>
      <c r="E19" s="47" t="s">
        <v>12</v>
      </c>
      <c r="F19" s="6"/>
      <c r="G19" s="72">
        <f t="shared" si="0"/>
        <v>0</v>
      </c>
      <c r="Q19" s="12">
        <f t="shared" si="1"/>
        <v>0</v>
      </c>
      <c r="R19" s="12">
        <v>16</v>
      </c>
      <c r="S19" s="12">
        <v>4.7</v>
      </c>
      <c r="T19" s="12">
        <v>5.44</v>
      </c>
      <c r="U19" s="12">
        <f t="shared" si="2"/>
        <v>25.568000000000001</v>
      </c>
    </row>
    <row r="20" spans="1:21" ht="61.15" customHeight="1" x14ac:dyDescent="0.25">
      <c r="A20" s="49">
        <v>1.17</v>
      </c>
      <c r="B20" s="46" t="s">
        <v>122</v>
      </c>
      <c r="C20" s="47" t="s">
        <v>123</v>
      </c>
      <c r="D20" s="47">
        <v>6</v>
      </c>
      <c r="E20" s="47" t="s">
        <v>12</v>
      </c>
      <c r="F20" s="6"/>
      <c r="G20" s="72">
        <f t="shared" si="0"/>
        <v>0</v>
      </c>
    </row>
    <row r="21" spans="1:21" ht="70.900000000000006" customHeight="1" x14ac:dyDescent="0.25">
      <c r="A21" s="49">
        <v>1.18</v>
      </c>
      <c r="B21" s="46" t="s">
        <v>177</v>
      </c>
      <c r="C21" s="47" t="s">
        <v>178</v>
      </c>
      <c r="D21" s="47">
        <f>60</f>
        <v>60</v>
      </c>
      <c r="E21" s="47" t="s">
        <v>12</v>
      </c>
      <c r="F21" s="6"/>
      <c r="G21" s="72">
        <f t="shared" si="0"/>
        <v>0</v>
      </c>
      <c r="Q21" s="12">
        <f t="shared" si="1"/>
        <v>0</v>
      </c>
      <c r="R21" s="12" t="s">
        <v>116</v>
      </c>
      <c r="S21" s="12">
        <v>29</v>
      </c>
      <c r="T21" s="12">
        <v>3.63</v>
      </c>
      <c r="U21" s="12">
        <f t="shared" si="2"/>
        <v>105.27</v>
      </c>
    </row>
    <row r="22" spans="1:21" ht="45" x14ac:dyDescent="0.25">
      <c r="A22" s="49">
        <v>1.19</v>
      </c>
      <c r="B22" s="46" t="s">
        <v>26</v>
      </c>
      <c r="C22" s="47" t="s">
        <v>179</v>
      </c>
      <c r="D22" s="47">
        <v>2</v>
      </c>
      <c r="E22" s="47" t="s">
        <v>13</v>
      </c>
      <c r="F22" s="6"/>
      <c r="G22" s="72">
        <f t="shared" si="0"/>
        <v>0</v>
      </c>
      <c r="Q22" s="12">
        <f t="shared" si="1"/>
        <v>0</v>
      </c>
      <c r="R22" s="12">
        <v>18</v>
      </c>
      <c r="S22" s="12">
        <v>6.7</v>
      </c>
      <c r="T22" s="12">
        <v>5</v>
      </c>
      <c r="U22" s="12">
        <f t="shared" si="2"/>
        <v>33.5</v>
      </c>
    </row>
    <row r="23" spans="1:21" ht="60" x14ac:dyDescent="0.25">
      <c r="A23" s="49">
        <v>1.2</v>
      </c>
      <c r="B23" s="46" t="s">
        <v>59</v>
      </c>
      <c r="C23" s="47" t="s">
        <v>170</v>
      </c>
      <c r="D23" s="47">
        <v>6</v>
      </c>
      <c r="E23" s="47" t="s">
        <v>12</v>
      </c>
      <c r="F23" s="6"/>
      <c r="G23" s="72">
        <f t="shared" si="0"/>
        <v>0</v>
      </c>
      <c r="Q23" s="12">
        <f t="shared" si="1"/>
        <v>0</v>
      </c>
      <c r="R23" s="12">
        <v>19</v>
      </c>
      <c r="S23" s="12">
        <v>6.1</v>
      </c>
      <c r="T23" s="12">
        <v>5</v>
      </c>
      <c r="U23" s="12">
        <f t="shared" si="2"/>
        <v>30.5</v>
      </c>
    </row>
    <row r="24" spans="1:21" ht="60" x14ac:dyDescent="0.25">
      <c r="A24" s="49">
        <v>1.21</v>
      </c>
      <c r="B24" s="46" t="s">
        <v>60</v>
      </c>
      <c r="C24" s="47" t="s">
        <v>169</v>
      </c>
      <c r="D24" s="47">
        <f>48+46</f>
        <v>94</v>
      </c>
      <c r="E24" s="47" t="s">
        <v>12</v>
      </c>
      <c r="F24" s="6"/>
      <c r="G24" s="72">
        <f t="shared" si="0"/>
        <v>0</v>
      </c>
      <c r="Q24" s="12">
        <f t="shared" si="1"/>
        <v>0</v>
      </c>
      <c r="R24" s="12">
        <v>20</v>
      </c>
      <c r="S24" s="12">
        <v>6</v>
      </c>
      <c r="T24" s="12">
        <v>5</v>
      </c>
      <c r="U24" s="12">
        <f t="shared" si="2"/>
        <v>30</v>
      </c>
    </row>
    <row r="25" spans="1:21" ht="39" customHeight="1" x14ac:dyDescent="0.25">
      <c r="A25" s="49">
        <v>1.22</v>
      </c>
      <c r="B25" s="46" t="s">
        <v>121</v>
      </c>
      <c r="C25" s="47" t="s">
        <v>155</v>
      </c>
      <c r="D25" s="47">
        <v>10</v>
      </c>
      <c r="E25" s="47" t="s">
        <v>12</v>
      </c>
      <c r="F25" s="6"/>
      <c r="G25" s="72">
        <f t="shared" si="0"/>
        <v>0</v>
      </c>
    </row>
    <row r="26" spans="1:21" ht="96.6" customHeight="1" x14ac:dyDescent="0.25">
      <c r="A26" s="49">
        <v>1.23</v>
      </c>
      <c r="B26" s="46" t="s">
        <v>139</v>
      </c>
      <c r="C26" s="47" t="s">
        <v>140</v>
      </c>
      <c r="D26" s="47">
        <f>146+(35*17)</f>
        <v>741</v>
      </c>
      <c r="E26" s="47" t="s">
        <v>12</v>
      </c>
      <c r="F26" s="6"/>
      <c r="G26" s="72">
        <f t="shared" ref="G26" si="3">D26*F26</f>
        <v>0</v>
      </c>
    </row>
    <row r="27" spans="1:21" ht="150" customHeight="1" x14ac:dyDescent="0.25">
      <c r="A27" s="49">
        <v>1.24</v>
      </c>
      <c r="B27" s="46" t="s">
        <v>136</v>
      </c>
      <c r="C27" s="47" t="s">
        <v>137</v>
      </c>
      <c r="D27" s="47">
        <v>1</v>
      </c>
      <c r="E27" s="47" t="s">
        <v>21</v>
      </c>
      <c r="F27" s="6"/>
      <c r="G27" s="72">
        <f t="shared" ref="G27" si="4">D27*F27</f>
        <v>0</v>
      </c>
    </row>
    <row r="28" spans="1:21" ht="29.45" customHeight="1" thickBot="1" x14ac:dyDescent="0.3">
      <c r="A28" s="49">
        <v>1.25</v>
      </c>
      <c r="B28" s="46" t="s">
        <v>98</v>
      </c>
      <c r="C28" s="47" t="s">
        <v>150</v>
      </c>
      <c r="D28" s="47">
        <v>1</v>
      </c>
      <c r="E28" s="47" t="s">
        <v>21</v>
      </c>
      <c r="F28" s="6"/>
      <c r="G28" s="73">
        <f t="shared" si="0"/>
        <v>0</v>
      </c>
      <c r="Q28" s="12">
        <f t="shared" si="1"/>
        <v>0</v>
      </c>
      <c r="R28" s="12">
        <v>21</v>
      </c>
      <c r="S28" s="12">
        <v>6</v>
      </c>
      <c r="T28" s="12">
        <v>5</v>
      </c>
      <c r="U28" s="12">
        <f t="shared" si="2"/>
        <v>30</v>
      </c>
    </row>
    <row r="29" spans="1:21" ht="19.5" thickBot="1" x14ac:dyDescent="0.3">
      <c r="A29" s="96" t="s">
        <v>14</v>
      </c>
      <c r="B29" s="97"/>
      <c r="C29" s="98"/>
      <c r="D29" s="50"/>
      <c r="E29" s="51"/>
      <c r="F29" s="20"/>
      <c r="G29" s="74">
        <f>SUM(G4:G28)</f>
        <v>0</v>
      </c>
      <c r="Q29" s="12">
        <f t="shared" si="1"/>
        <v>0</v>
      </c>
      <c r="R29" s="12">
        <v>23</v>
      </c>
      <c r="S29" s="12">
        <v>2.1</v>
      </c>
      <c r="T29" s="12">
        <v>5</v>
      </c>
      <c r="U29" s="12">
        <f t="shared" si="2"/>
        <v>10.5</v>
      </c>
    </row>
    <row r="30" spans="1:21" ht="18.75" customHeight="1" x14ac:dyDescent="0.25">
      <c r="A30" s="52" t="s">
        <v>219</v>
      </c>
      <c r="B30" s="53"/>
      <c r="C30" s="44" t="s">
        <v>220</v>
      </c>
      <c r="D30" s="53"/>
      <c r="E30" s="53"/>
      <c r="F30" s="21"/>
      <c r="G30" s="75"/>
      <c r="Q30" s="12">
        <f t="shared" si="1"/>
        <v>0</v>
      </c>
      <c r="R30" s="12" t="s">
        <v>120</v>
      </c>
      <c r="S30" s="12">
        <v>35.700000000000003</v>
      </c>
      <c r="T30" s="12">
        <v>1.5</v>
      </c>
      <c r="U30" s="12">
        <f t="shared" si="2"/>
        <v>53.550000000000004</v>
      </c>
    </row>
    <row r="31" spans="1:21" ht="75" x14ac:dyDescent="0.25">
      <c r="A31" s="45">
        <v>2.1</v>
      </c>
      <c r="B31" s="46" t="s">
        <v>63</v>
      </c>
      <c r="C31" s="47" t="s">
        <v>64</v>
      </c>
      <c r="D31" s="47">
        <v>1</v>
      </c>
      <c r="E31" s="47" t="s">
        <v>21</v>
      </c>
      <c r="F31" s="7"/>
      <c r="G31" s="72">
        <f t="shared" ref="G31" si="5">D31*F31</f>
        <v>0</v>
      </c>
      <c r="Q31" s="12">
        <f t="shared" si="1"/>
        <v>0</v>
      </c>
    </row>
    <row r="32" spans="1:21" ht="45" x14ac:dyDescent="0.25">
      <c r="A32" s="45">
        <v>2.2000000000000002</v>
      </c>
      <c r="B32" s="46" t="s">
        <v>67</v>
      </c>
      <c r="C32" s="47" t="s">
        <v>68</v>
      </c>
      <c r="D32" s="47">
        <v>4</v>
      </c>
      <c r="E32" s="47" t="s">
        <v>21</v>
      </c>
      <c r="F32" s="7"/>
      <c r="G32" s="72">
        <f>D32*F32</f>
        <v>0</v>
      </c>
    </row>
    <row r="33" spans="1:17" ht="60" x14ac:dyDescent="0.25">
      <c r="A33" s="45">
        <v>2.2999999999999998</v>
      </c>
      <c r="B33" s="46" t="s">
        <v>61</v>
      </c>
      <c r="C33" s="47" t="s">
        <v>62</v>
      </c>
      <c r="D33" s="47">
        <v>1</v>
      </c>
      <c r="E33" s="47" t="s">
        <v>21</v>
      </c>
      <c r="F33" s="7"/>
      <c r="G33" s="72">
        <f t="shared" ref="G33" si="6">D33*F33</f>
        <v>0</v>
      </c>
      <c r="Q33" s="12">
        <f>M33*N33</f>
        <v>0</v>
      </c>
    </row>
    <row r="34" spans="1:17" ht="75" x14ac:dyDescent="0.25">
      <c r="A34" s="45">
        <v>2.4</v>
      </c>
      <c r="B34" s="46" t="s">
        <v>38</v>
      </c>
      <c r="C34" s="47" t="s">
        <v>39</v>
      </c>
      <c r="D34" s="47">
        <v>1</v>
      </c>
      <c r="E34" s="47" t="s">
        <v>21</v>
      </c>
      <c r="F34" s="7"/>
      <c r="G34" s="72">
        <f>D34*F34</f>
        <v>0</v>
      </c>
      <c r="Q34" s="12">
        <v>925</v>
      </c>
    </row>
    <row r="35" spans="1:17" ht="28.5" customHeight="1" x14ac:dyDescent="0.25">
      <c r="A35" s="45">
        <v>2.5</v>
      </c>
      <c r="B35" s="46" t="s">
        <v>73</v>
      </c>
      <c r="C35" s="47" t="s">
        <v>74</v>
      </c>
      <c r="D35" s="47">
        <v>16</v>
      </c>
      <c r="E35" s="47" t="s">
        <v>10</v>
      </c>
      <c r="F35" s="7"/>
      <c r="G35" s="72">
        <f>D35*F35</f>
        <v>0</v>
      </c>
      <c r="Q35" s="12">
        <f>107+107</f>
        <v>214</v>
      </c>
    </row>
    <row r="36" spans="1:17" ht="84" customHeight="1" x14ac:dyDescent="0.25">
      <c r="A36" s="45">
        <v>2.6</v>
      </c>
      <c r="B36" s="46" t="s">
        <v>75</v>
      </c>
      <c r="C36" s="47" t="s">
        <v>176</v>
      </c>
      <c r="D36" s="47">
        <v>54</v>
      </c>
      <c r="E36" s="47" t="s">
        <v>10</v>
      </c>
      <c r="F36" s="7"/>
      <c r="G36" s="72">
        <f t="shared" ref="G36:G43" si="7">D36*F36</f>
        <v>0</v>
      </c>
      <c r="Q36" s="12">
        <f>SUM(Q4:Q35)</f>
        <v>1139</v>
      </c>
    </row>
    <row r="37" spans="1:17" ht="30" x14ac:dyDescent="0.25">
      <c r="A37" s="45">
        <v>2.7</v>
      </c>
      <c r="B37" s="46" t="s">
        <v>69</v>
      </c>
      <c r="C37" s="47" t="s">
        <v>70</v>
      </c>
      <c r="D37" s="47">
        <v>4</v>
      </c>
      <c r="E37" s="47" t="s">
        <v>21</v>
      </c>
      <c r="F37" s="7"/>
      <c r="G37" s="72">
        <f t="shared" si="7"/>
        <v>0</v>
      </c>
    </row>
    <row r="38" spans="1:17" ht="45" x14ac:dyDescent="0.25">
      <c r="A38" s="45">
        <v>2.8</v>
      </c>
      <c r="B38" s="46" t="s">
        <v>72</v>
      </c>
      <c r="C38" s="47" t="s">
        <v>180</v>
      </c>
      <c r="D38" s="47">
        <v>30</v>
      </c>
      <c r="E38" s="47" t="s">
        <v>10</v>
      </c>
      <c r="F38" s="7"/>
      <c r="G38" s="72">
        <f t="shared" si="7"/>
        <v>0</v>
      </c>
    </row>
    <row r="39" spans="1:17" ht="45" x14ac:dyDescent="0.25">
      <c r="A39" s="45">
        <v>2.9</v>
      </c>
      <c r="B39" s="46" t="s">
        <v>114</v>
      </c>
      <c r="C39" s="47" t="s">
        <v>115</v>
      </c>
      <c r="D39" s="47">
        <v>2</v>
      </c>
      <c r="E39" s="47" t="s">
        <v>21</v>
      </c>
      <c r="F39" s="7"/>
      <c r="G39" s="72">
        <f t="shared" si="7"/>
        <v>0</v>
      </c>
    </row>
    <row r="40" spans="1:17" ht="45" x14ac:dyDescent="0.25">
      <c r="A40" s="49">
        <v>2.1</v>
      </c>
      <c r="B40" s="46" t="s">
        <v>97</v>
      </c>
      <c r="C40" s="47" t="s">
        <v>135</v>
      </c>
      <c r="D40" s="47">
        <v>17</v>
      </c>
      <c r="E40" s="47" t="s">
        <v>21</v>
      </c>
      <c r="F40" s="7"/>
      <c r="G40" s="72">
        <f t="shared" si="7"/>
        <v>0</v>
      </c>
    </row>
    <row r="41" spans="1:17" ht="59.25" customHeight="1" x14ac:dyDescent="0.25">
      <c r="A41" s="49">
        <v>2.11</v>
      </c>
      <c r="B41" s="46" t="s">
        <v>162</v>
      </c>
      <c r="C41" s="47" t="s">
        <v>163</v>
      </c>
      <c r="D41" s="47">
        <v>30</v>
      </c>
      <c r="E41" s="47" t="s">
        <v>9</v>
      </c>
      <c r="F41" s="7"/>
      <c r="G41" s="72">
        <f t="shared" si="7"/>
        <v>0</v>
      </c>
    </row>
    <row r="42" spans="1:17" ht="59.25" customHeight="1" x14ac:dyDescent="0.25">
      <c r="A42" s="49">
        <v>2.12</v>
      </c>
      <c r="B42" s="54" t="s">
        <v>164</v>
      </c>
      <c r="C42" s="55" t="s">
        <v>165</v>
      </c>
      <c r="D42" s="47">
        <v>125</v>
      </c>
      <c r="E42" s="47" t="s">
        <v>10</v>
      </c>
      <c r="F42" s="7"/>
      <c r="G42" s="72">
        <f t="shared" si="7"/>
        <v>0</v>
      </c>
    </row>
    <row r="43" spans="1:17" ht="59.25" customHeight="1" x14ac:dyDescent="0.25">
      <c r="A43" s="49">
        <v>2.13</v>
      </c>
      <c r="B43" s="54" t="s">
        <v>166</v>
      </c>
      <c r="C43" s="55" t="s">
        <v>167</v>
      </c>
      <c r="D43" s="56">
        <v>12</v>
      </c>
      <c r="E43" s="56" t="s">
        <v>168</v>
      </c>
      <c r="F43" s="6"/>
      <c r="G43" s="72">
        <f t="shared" si="7"/>
        <v>0</v>
      </c>
    </row>
    <row r="44" spans="1:17" ht="30" x14ac:dyDescent="0.25">
      <c r="A44" s="49">
        <v>2.14</v>
      </c>
      <c r="B44" s="46" t="s">
        <v>65</v>
      </c>
      <c r="C44" s="47" t="s">
        <v>66</v>
      </c>
      <c r="D44" s="57">
        <v>12</v>
      </c>
      <c r="E44" s="57" t="s">
        <v>21</v>
      </c>
      <c r="F44" s="11"/>
      <c r="G44" s="73">
        <f>D44*F44</f>
        <v>0</v>
      </c>
    </row>
    <row r="45" spans="1:17" ht="18.600000000000001" customHeight="1" x14ac:dyDescent="0.25">
      <c r="A45" s="58"/>
      <c r="B45" s="59"/>
      <c r="C45" s="60" t="s">
        <v>17</v>
      </c>
      <c r="D45" s="61"/>
      <c r="E45" s="61"/>
      <c r="F45" s="23"/>
      <c r="G45" s="76">
        <f>SUM(G31:G44)</f>
        <v>0</v>
      </c>
    </row>
    <row r="46" spans="1:17" ht="18.75" customHeight="1" x14ac:dyDescent="0.25">
      <c r="A46" s="42" t="s">
        <v>223</v>
      </c>
      <c r="B46" s="62"/>
      <c r="C46" s="44" t="s">
        <v>224</v>
      </c>
      <c r="D46" s="63"/>
      <c r="E46" s="63"/>
      <c r="F46" s="26"/>
      <c r="G46" s="63"/>
    </row>
    <row r="47" spans="1:17" ht="135" x14ac:dyDescent="0.25">
      <c r="A47" s="64">
        <v>3.1</v>
      </c>
      <c r="B47" s="46" t="s">
        <v>27</v>
      </c>
      <c r="C47" s="47" t="s">
        <v>28</v>
      </c>
      <c r="D47" s="47">
        <v>6</v>
      </c>
      <c r="E47" s="47" t="s">
        <v>13</v>
      </c>
      <c r="F47" s="7"/>
      <c r="G47" s="72">
        <f>D47*F47</f>
        <v>0</v>
      </c>
    </row>
    <row r="48" spans="1:17" ht="82.5" customHeight="1" x14ac:dyDescent="0.25">
      <c r="A48" s="64">
        <v>3.2</v>
      </c>
      <c r="B48" s="46" t="s">
        <v>29</v>
      </c>
      <c r="C48" s="47" t="s">
        <v>30</v>
      </c>
      <c r="D48" s="47">
        <v>2</v>
      </c>
      <c r="E48" s="47" t="s">
        <v>13</v>
      </c>
      <c r="F48" s="7"/>
      <c r="G48" s="72">
        <f>D48*F48</f>
        <v>0</v>
      </c>
    </row>
    <row r="49" spans="1:10" ht="30.75" customHeight="1" x14ac:dyDescent="0.25">
      <c r="A49" s="65"/>
      <c r="B49" s="51"/>
      <c r="C49" s="66" t="s">
        <v>15</v>
      </c>
      <c r="D49" s="61"/>
      <c r="E49" s="61"/>
      <c r="F49" s="23"/>
      <c r="G49" s="76">
        <f>SUM(G47:G48)</f>
        <v>0</v>
      </c>
    </row>
    <row r="50" spans="1:10" ht="18.75" x14ac:dyDescent="0.25">
      <c r="A50" s="67" t="s">
        <v>83</v>
      </c>
      <c r="B50" s="68"/>
      <c r="C50" s="69" t="s">
        <v>225</v>
      </c>
      <c r="D50" s="68"/>
      <c r="E50" s="68"/>
      <c r="F50" s="28"/>
      <c r="G50" s="68"/>
    </row>
    <row r="51" spans="1:10" ht="165" customHeight="1" x14ac:dyDescent="0.25">
      <c r="A51" s="45">
        <v>4.0999999999999996</v>
      </c>
      <c r="B51" s="46" t="s">
        <v>36</v>
      </c>
      <c r="C51" s="47" t="s">
        <v>151</v>
      </c>
      <c r="D51" s="47">
        <v>1</v>
      </c>
      <c r="E51" s="47" t="s">
        <v>8</v>
      </c>
      <c r="F51" s="7"/>
      <c r="G51" s="47">
        <f t="shared" ref="G51" si="8">D51*F51</f>
        <v>0</v>
      </c>
      <c r="H51" s="29"/>
    </row>
    <row r="52" spans="1:10" ht="72" customHeight="1" x14ac:dyDescent="0.25">
      <c r="A52" s="64">
        <v>4.2</v>
      </c>
      <c r="B52" s="46" t="s">
        <v>96</v>
      </c>
      <c r="C52" s="47" t="s">
        <v>181</v>
      </c>
      <c r="D52" s="47">
        <v>1</v>
      </c>
      <c r="E52" s="47" t="s">
        <v>8</v>
      </c>
      <c r="F52" s="7"/>
      <c r="G52" s="72">
        <f t="shared" ref="G52" si="9">D52*F52</f>
        <v>0</v>
      </c>
      <c r="H52" s="19"/>
    </row>
    <row r="53" spans="1:10" ht="102" customHeight="1" x14ac:dyDescent="0.25">
      <c r="A53" s="45">
        <v>4.3</v>
      </c>
      <c r="B53" s="46" t="s">
        <v>124</v>
      </c>
      <c r="C53" s="47" t="s">
        <v>125</v>
      </c>
      <c r="D53" s="47">
        <f>3+12</f>
        <v>15</v>
      </c>
      <c r="E53" s="47" t="s">
        <v>13</v>
      </c>
      <c r="F53" s="7"/>
      <c r="G53" s="72">
        <f>D53*F53</f>
        <v>0</v>
      </c>
    </row>
    <row r="54" spans="1:10" ht="102" customHeight="1" x14ac:dyDescent="0.25">
      <c r="A54" s="45">
        <v>4.4000000000000004</v>
      </c>
      <c r="B54" s="46" t="s">
        <v>126</v>
      </c>
      <c r="C54" s="47" t="s">
        <v>189</v>
      </c>
      <c r="D54" s="47">
        <v>30</v>
      </c>
      <c r="E54" s="47" t="s">
        <v>21</v>
      </c>
      <c r="F54" s="7"/>
      <c r="G54" s="72">
        <f t="shared" ref="G54" si="10">D54*F54</f>
        <v>0</v>
      </c>
    </row>
    <row r="55" spans="1:10" ht="45.75" customHeight="1" x14ac:dyDescent="0.25">
      <c r="A55" s="64">
        <v>4.5</v>
      </c>
      <c r="B55" s="46" t="s">
        <v>138</v>
      </c>
      <c r="C55" s="47" t="s">
        <v>188</v>
      </c>
      <c r="D55" s="47">
        <v>8</v>
      </c>
      <c r="E55" s="47" t="s">
        <v>13</v>
      </c>
      <c r="F55" s="7"/>
      <c r="G55" s="72">
        <f t="shared" ref="G55:G63" si="11">D55*F55</f>
        <v>0</v>
      </c>
    </row>
    <row r="56" spans="1:10" ht="57" customHeight="1" x14ac:dyDescent="0.25">
      <c r="A56" s="45">
        <v>4.5999999999999996</v>
      </c>
      <c r="B56" s="46" t="s">
        <v>25</v>
      </c>
      <c r="C56" s="47" t="s">
        <v>182</v>
      </c>
      <c r="D56" s="47">
        <v>1</v>
      </c>
      <c r="E56" s="47" t="s">
        <v>21</v>
      </c>
      <c r="F56" s="7"/>
      <c r="G56" s="72">
        <f t="shared" si="11"/>
        <v>0</v>
      </c>
    </row>
    <row r="57" spans="1:10" ht="45" x14ac:dyDescent="0.25">
      <c r="A57" s="45">
        <v>4.7</v>
      </c>
      <c r="B57" s="46" t="s">
        <v>34</v>
      </c>
      <c r="C57" s="47" t="s">
        <v>183</v>
      </c>
      <c r="D57" s="47">
        <v>20</v>
      </c>
      <c r="E57" s="47" t="s">
        <v>21</v>
      </c>
      <c r="F57" s="7"/>
      <c r="G57" s="72">
        <f t="shared" si="11"/>
        <v>0</v>
      </c>
    </row>
    <row r="58" spans="1:10" ht="60" x14ac:dyDescent="0.25">
      <c r="A58" s="64">
        <v>4.8</v>
      </c>
      <c r="B58" s="46" t="s">
        <v>31</v>
      </c>
      <c r="C58" s="47" t="s">
        <v>196</v>
      </c>
      <c r="D58" s="47">
        <v>2</v>
      </c>
      <c r="E58" s="47" t="s">
        <v>21</v>
      </c>
      <c r="F58" s="7"/>
      <c r="G58" s="72">
        <f t="shared" si="11"/>
        <v>0</v>
      </c>
    </row>
    <row r="59" spans="1:10" ht="30" x14ac:dyDescent="0.25">
      <c r="A59" s="49">
        <v>4.9000000000000004</v>
      </c>
      <c r="B59" s="46" t="s">
        <v>84</v>
      </c>
      <c r="C59" s="47" t="s">
        <v>91</v>
      </c>
      <c r="D59" s="47">
        <v>4</v>
      </c>
      <c r="E59" s="47" t="s">
        <v>21</v>
      </c>
      <c r="F59" s="7"/>
      <c r="G59" s="72">
        <f t="shared" si="11"/>
        <v>0</v>
      </c>
    </row>
    <row r="60" spans="1:10" ht="75" x14ac:dyDescent="0.25">
      <c r="A60" s="49">
        <v>4.0999999999999996</v>
      </c>
      <c r="B60" s="46" t="s">
        <v>107</v>
      </c>
      <c r="C60" s="47" t="s">
        <v>187</v>
      </c>
      <c r="D60" s="47">
        <v>95</v>
      </c>
      <c r="E60" s="47" t="s">
        <v>21</v>
      </c>
      <c r="F60" s="7"/>
      <c r="G60" s="72">
        <f t="shared" si="11"/>
        <v>0</v>
      </c>
      <c r="H60" s="19"/>
      <c r="J60" s="19"/>
    </row>
    <row r="61" spans="1:10" ht="74.45" customHeight="1" x14ac:dyDescent="0.25">
      <c r="A61" s="49">
        <v>4.1100000000000003</v>
      </c>
      <c r="B61" s="46" t="s">
        <v>32</v>
      </c>
      <c r="C61" s="47" t="s">
        <v>33</v>
      </c>
      <c r="D61" s="47">
        <v>2</v>
      </c>
      <c r="E61" s="47" t="s">
        <v>21</v>
      </c>
      <c r="F61" s="7"/>
      <c r="G61" s="72">
        <f t="shared" si="11"/>
        <v>0</v>
      </c>
    </row>
    <row r="62" spans="1:10" ht="147" customHeight="1" x14ac:dyDescent="0.25">
      <c r="A62" s="49">
        <v>4.12</v>
      </c>
      <c r="B62" s="46" t="s">
        <v>200</v>
      </c>
      <c r="C62" s="70" t="s">
        <v>201</v>
      </c>
      <c r="D62" s="47">
        <v>2</v>
      </c>
      <c r="E62" s="47" t="s">
        <v>13</v>
      </c>
      <c r="F62" s="7"/>
      <c r="G62" s="72">
        <f t="shared" si="11"/>
        <v>0</v>
      </c>
    </row>
    <row r="63" spans="1:10" ht="95.1" customHeight="1" x14ac:dyDescent="0.25">
      <c r="A63" s="49">
        <v>4.13</v>
      </c>
      <c r="B63" s="46" t="s">
        <v>40</v>
      </c>
      <c r="C63" s="47" t="s">
        <v>175</v>
      </c>
      <c r="D63" s="47">
        <v>30</v>
      </c>
      <c r="E63" s="47" t="s">
        <v>10</v>
      </c>
      <c r="F63" s="7"/>
      <c r="G63" s="72">
        <f t="shared" si="11"/>
        <v>0</v>
      </c>
    </row>
    <row r="64" spans="1:10" ht="18.75" customHeight="1" x14ac:dyDescent="0.25">
      <c r="A64" s="65"/>
      <c r="B64" s="61"/>
      <c r="C64" s="61" t="s">
        <v>16</v>
      </c>
      <c r="D64" s="71"/>
      <c r="E64" s="71"/>
      <c r="F64" s="30"/>
      <c r="G64" s="77">
        <f>SUM(G51:G63)</f>
        <v>0</v>
      </c>
    </row>
    <row r="65" spans="1:7" ht="18.75" x14ac:dyDescent="0.25">
      <c r="A65" s="36"/>
      <c r="B65" s="28"/>
      <c r="C65" s="28"/>
      <c r="D65" s="28"/>
      <c r="E65" s="28"/>
      <c r="F65" s="28"/>
      <c r="G65" s="68"/>
    </row>
    <row r="66" spans="1:7" ht="15.75" x14ac:dyDescent="0.25">
      <c r="A66" s="7">
        <v>1</v>
      </c>
      <c r="B66" s="35" t="s">
        <v>14</v>
      </c>
      <c r="C66" s="35"/>
      <c r="D66" s="22"/>
      <c r="E66" s="33"/>
      <c r="F66" s="33"/>
      <c r="G66" s="78">
        <f>G29</f>
        <v>0</v>
      </c>
    </row>
    <row r="67" spans="1:7" ht="15.75" x14ac:dyDescent="0.25">
      <c r="A67" s="7">
        <v>2</v>
      </c>
      <c r="B67" s="35" t="s">
        <v>17</v>
      </c>
      <c r="C67" s="35"/>
      <c r="D67" s="22"/>
      <c r="E67" s="33"/>
      <c r="F67" s="33"/>
      <c r="G67" s="78">
        <f>G45</f>
        <v>0</v>
      </c>
    </row>
    <row r="68" spans="1:7" ht="15.75" customHeight="1" x14ac:dyDescent="0.25">
      <c r="A68" s="7">
        <v>3</v>
      </c>
      <c r="B68" s="35" t="s">
        <v>15</v>
      </c>
      <c r="C68" s="35"/>
      <c r="D68" s="22"/>
      <c r="E68" s="33"/>
      <c r="F68" s="33"/>
      <c r="G68" s="78">
        <f>G49</f>
        <v>0</v>
      </c>
    </row>
    <row r="69" spans="1:7" ht="15.75" x14ac:dyDescent="0.25">
      <c r="A69" s="7">
        <v>4</v>
      </c>
      <c r="B69" s="35" t="s">
        <v>16</v>
      </c>
      <c r="C69" s="35"/>
      <c r="D69" s="22"/>
      <c r="E69" s="33"/>
      <c r="F69" s="33"/>
      <c r="G69" s="78">
        <f>G64</f>
        <v>0</v>
      </c>
    </row>
    <row r="70" spans="1:7" ht="18.75" x14ac:dyDescent="0.25">
      <c r="A70" s="24"/>
      <c r="B70" s="24" t="s">
        <v>7</v>
      </c>
      <c r="C70" s="24"/>
      <c r="D70" s="22"/>
      <c r="E70" s="34"/>
      <c r="F70" s="34"/>
      <c r="G70" s="79">
        <f>SUM(E66:G69)</f>
        <v>0</v>
      </c>
    </row>
  </sheetData>
  <sheetProtection sheet="1" objects="1" scenarios="1"/>
  <mergeCells count="1">
    <mergeCell ref="A29:C29"/>
  </mergeCells>
  <phoneticPr fontId="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D9E2-A19F-403A-A66B-7F6B88B48B49}">
  <sheetPr>
    <tabColor theme="3"/>
  </sheetPr>
  <dimension ref="A1:I43"/>
  <sheetViews>
    <sheetView zoomScale="85" zoomScaleNormal="85" workbookViewId="0">
      <pane ySplit="1" topLeftCell="A44" activePane="bottomLeft" state="frozen"/>
      <selection pane="bottomLeft" activeCell="F5" sqref="F5"/>
    </sheetView>
  </sheetViews>
  <sheetFormatPr defaultColWidth="9.140625" defaultRowHeight="15" x14ac:dyDescent="0.25"/>
  <cols>
    <col min="1" max="1" width="13.5703125" style="12" customWidth="1"/>
    <col min="2" max="2" width="41.85546875" style="12" bestFit="1" customWidth="1"/>
    <col min="3" max="3" width="113.28515625" style="12" customWidth="1"/>
    <col min="4" max="5" width="9.140625" style="12" customWidth="1"/>
    <col min="6" max="6" width="9.140625" style="12"/>
    <col min="7" max="8" width="14.28515625" style="12" customWidth="1"/>
    <col min="9" max="16384" width="9.140625" style="12"/>
  </cols>
  <sheetData>
    <row r="1" spans="1:7" ht="59.25" customHeight="1" thickBot="1" x14ac:dyDescent="0.3">
      <c r="A1" s="99" t="s">
        <v>227</v>
      </c>
      <c r="B1" s="100"/>
      <c r="C1" s="100"/>
      <c r="D1" s="100"/>
      <c r="E1" s="100"/>
      <c r="F1" s="100"/>
      <c r="G1" s="101"/>
    </row>
    <row r="2" spans="1:7" ht="49.5" customHeight="1" x14ac:dyDescent="0.25">
      <c r="A2" s="13" t="s">
        <v>2</v>
      </c>
      <c r="B2" s="14" t="s">
        <v>3</v>
      </c>
      <c r="C2" s="14" t="s">
        <v>4</v>
      </c>
      <c r="D2" s="14" t="s">
        <v>1</v>
      </c>
      <c r="E2" s="14" t="s">
        <v>0</v>
      </c>
      <c r="F2" s="14" t="s">
        <v>5</v>
      </c>
      <c r="G2" s="87" t="s">
        <v>6</v>
      </c>
    </row>
    <row r="3" spans="1:7" ht="18.600000000000001" customHeight="1" x14ac:dyDescent="0.25">
      <c r="A3" s="16" t="s">
        <v>221</v>
      </c>
      <c r="B3" s="17"/>
      <c r="C3" s="18" t="s">
        <v>222</v>
      </c>
      <c r="D3" s="17"/>
      <c r="E3" s="17"/>
      <c r="F3" s="17"/>
      <c r="G3" s="43"/>
    </row>
    <row r="4" spans="1:7" ht="30" x14ac:dyDescent="0.25">
      <c r="A4" s="45">
        <v>1.1000000000000001</v>
      </c>
      <c r="B4" s="46" t="s">
        <v>41</v>
      </c>
      <c r="C4" s="47" t="s">
        <v>99</v>
      </c>
      <c r="D4" s="47">
        <v>93</v>
      </c>
      <c r="E4" s="47" t="s">
        <v>9</v>
      </c>
      <c r="F4" s="6"/>
      <c r="G4" s="72">
        <f>D4*F4</f>
        <v>0</v>
      </c>
    </row>
    <row r="5" spans="1:7" ht="45" x14ac:dyDescent="0.25">
      <c r="A5" s="45">
        <v>1.2</v>
      </c>
      <c r="B5" s="46" t="s">
        <v>49</v>
      </c>
      <c r="C5" s="47" t="s">
        <v>50</v>
      </c>
      <c r="D5" s="47">
        <v>20</v>
      </c>
      <c r="E5" s="47" t="s">
        <v>9</v>
      </c>
      <c r="F5" s="6"/>
      <c r="G5" s="72">
        <f>D5*F5</f>
        <v>0</v>
      </c>
    </row>
    <row r="6" spans="1:7" ht="45" x14ac:dyDescent="0.25">
      <c r="A6" s="45">
        <v>1.3</v>
      </c>
      <c r="B6" s="46" t="s">
        <v>42</v>
      </c>
      <c r="C6" s="47" t="s">
        <v>80</v>
      </c>
      <c r="D6" s="47">
        <v>3</v>
      </c>
      <c r="E6" s="47" t="s">
        <v>9</v>
      </c>
      <c r="F6" s="6"/>
      <c r="G6" s="72">
        <f t="shared" ref="G6" si="0">D6*F6</f>
        <v>0</v>
      </c>
    </row>
    <row r="7" spans="1:7" ht="45" x14ac:dyDescent="0.25">
      <c r="A7" s="45">
        <v>1.4</v>
      </c>
      <c r="B7" s="46" t="s">
        <v>43</v>
      </c>
      <c r="C7" s="47" t="s">
        <v>44</v>
      </c>
      <c r="D7" s="47">
        <v>11</v>
      </c>
      <c r="E7" s="47" t="s">
        <v>9</v>
      </c>
      <c r="F7" s="6"/>
      <c r="G7" s="72">
        <f t="shared" ref="G7:G24" si="1">D7*F7</f>
        <v>0</v>
      </c>
    </row>
    <row r="8" spans="1:7" ht="60" x14ac:dyDescent="0.25">
      <c r="A8" s="45">
        <v>1.5</v>
      </c>
      <c r="B8" s="46" t="s">
        <v>45</v>
      </c>
      <c r="C8" s="47" t="s">
        <v>215</v>
      </c>
      <c r="D8" s="47">
        <v>11</v>
      </c>
      <c r="E8" s="47" t="s">
        <v>9</v>
      </c>
      <c r="F8" s="6"/>
      <c r="G8" s="72">
        <f t="shared" si="1"/>
        <v>0</v>
      </c>
    </row>
    <row r="9" spans="1:7" ht="43.5" customHeight="1" x14ac:dyDescent="0.25">
      <c r="A9" s="45">
        <v>1.6</v>
      </c>
      <c r="B9" s="46" t="s">
        <v>22</v>
      </c>
      <c r="C9" s="47" t="s">
        <v>46</v>
      </c>
      <c r="D9" s="47">
        <v>42</v>
      </c>
      <c r="E9" s="47" t="s">
        <v>10</v>
      </c>
      <c r="F9" s="6"/>
      <c r="G9" s="72">
        <f t="shared" si="1"/>
        <v>0</v>
      </c>
    </row>
    <row r="10" spans="1:7" ht="43.5" customHeight="1" x14ac:dyDescent="0.25">
      <c r="A10" s="45">
        <v>1.7</v>
      </c>
      <c r="B10" s="46" t="s">
        <v>47</v>
      </c>
      <c r="C10" s="47" t="s">
        <v>184</v>
      </c>
      <c r="D10" s="47">
        <v>70</v>
      </c>
      <c r="E10" s="47" t="s">
        <v>9</v>
      </c>
      <c r="F10" s="6"/>
      <c r="G10" s="72">
        <f t="shared" si="1"/>
        <v>0</v>
      </c>
    </row>
    <row r="11" spans="1:7" ht="77.25" customHeight="1" x14ac:dyDescent="0.25">
      <c r="A11" s="45">
        <v>1.8</v>
      </c>
      <c r="B11" s="46" t="s">
        <v>48</v>
      </c>
      <c r="C11" s="47" t="s">
        <v>214</v>
      </c>
      <c r="D11" s="47">
        <v>36</v>
      </c>
      <c r="E11" s="47" t="s">
        <v>9</v>
      </c>
      <c r="F11" s="6"/>
      <c r="G11" s="72">
        <f t="shared" si="1"/>
        <v>0</v>
      </c>
    </row>
    <row r="12" spans="1:7" ht="138" customHeight="1" x14ac:dyDescent="0.25">
      <c r="A12" s="45">
        <v>1.9</v>
      </c>
      <c r="B12" s="46" t="s">
        <v>106</v>
      </c>
      <c r="C12" s="47" t="s">
        <v>100</v>
      </c>
      <c r="D12" s="47">
        <v>34</v>
      </c>
      <c r="E12" s="47" t="s">
        <v>9</v>
      </c>
      <c r="F12" s="6"/>
      <c r="G12" s="72">
        <f t="shared" si="1"/>
        <v>0</v>
      </c>
    </row>
    <row r="13" spans="1:7" ht="138" customHeight="1" x14ac:dyDescent="0.25">
      <c r="A13" s="49">
        <v>1.1000000000000001</v>
      </c>
      <c r="B13" s="46" t="s">
        <v>51</v>
      </c>
      <c r="C13" s="47" t="s">
        <v>101</v>
      </c>
      <c r="D13" s="47">
        <v>100</v>
      </c>
      <c r="E13" s="47" t="s">
        <v>12</v>
      </c>
      <c r="F13" s="6"/>
      <c r="G13" s="72">
        <f>D13*F13</f>
        <v>0</v>
      </c>
    </row>
    <row r="14" spans="1:7" ht="138" customHeight="1" x14ac:dyDescent="0.25">
      <c r="A14" s="49">
        <v>1.1100000000000001</v>
      </c>
      <c r="B14" s="46" t="s">
        <v>52</v>
      </c>
      <c r="C14" s="47" t="s">
        <v>53</v>
      </c>
      <c r="D14" s="47">
        <v>270</v>
      </c>
      <c r="E14" s="47" t="s">
        <v>12</v>
      </c>
      <c r="F14" s="6"/>
      <c r="G14" s="72">
        <f t="shared" ref="G14:G16" si="2">D14*F14</f>
        <v>0</v>
      </c>
    </row>
    <row r="15" spans="1:7" ht="138" customHeight="1" x14ac:dyDescent="0.25">
      <c r="A15" s="49">
        <v>1.1200000000000001</v>
      </c>
      <c r="B15" s="46" t="s">
        <v>54</v>
      </c>
      <c r="C15" s="47" t="s">
        <v>103</v>
      </c>
      <c r="D15" s="47">
        <v>160</v>
      </c>
      <c r="E15" s="47" t="s">
        <v>12</v>
      </c>
      <c r="F15" s="6"/>
      <c r="G15" s="72">
        <f t="shared" si="2"/>
        <v>0</v>
      </c>
    </row>
    <row r="16" spans="1:7" ht="138" customHeight="1" x14ac:dyDescent="0.25">
      <c r="A16" s="49">
        <v>1.1299999999999999</v>
      </c>
      <c r="B16" s="46" t="s">
        <v>82</v>
      </c>
      <c r="C16" s="47" t="s">
        <v>217</v>
      </c>
      <c r="D16" s="47">
        <v>450</v>
      </c>
      <c r="E16" s="47" t="s">
        <v>12</v>
      </c>
      <c r="F16" s="6"/>
      <c r="G16" s="72">
        <f t="shared" si="2"/>
        <v>0</v>
      </c>
    </row>
    <row r="17" spans="1:9" ht="109.5" customHeight="1" x14ac:dyDescent="0.25">
      <c r="A17" s="49">
        <v>1.1399999999999999</v>
      </c>
      <c r="B17" s="46" t="s">
        <v>55</v>
      </c>
      <c r="C17" s="47" t="s">
        <v>56</v>
      </c>
      <c r="D17" s="47">
        <v>13</v>
      </c>
      <c r="E17" s="47" t="s">
        <v>9</v>
      </c>
      <c r="F17" s="6"/>
      <c r="G17" s="72">
        <f t="shared" si="1"/>
        <v>0</v>
      </c>
      <c r="H17" s="19"/>
      <c r="I17" s="19"/>
    </row>
    <row r="18" spans="1:9" ht="126.75" customHeight="1" x14ac:dyDescent="0.25">
      <c r="A18" s="49">
        <v>1.1499999999999999</v>
      </c>
      <c r="B18" s="46" t="s">
        <v>11</v>
      </c>
      <c r="C18" s="47" t="s">
        <v>102</v>
      </c>
      <c r="D18" s="47">
        <v>10</v>
      </c>
      <c r="E18" s="47" t="s">
        <v>9</v>
      </c>
      <c r="F18" s="6"/>
      <c r="G18" s="72">
        <f t="shared" si="1"/>
        <v>0</v>
      </c>
    </row>
    <row r="19" spans="1:9" ht="69" customHeight="1" x14ac:dyDescent="0.25">
      <c r="A19" s="49">
        <v>1.1599999999999999</v>
      </c>
      <c r="B19" s="46" t="s">
        <v>57</v>
      </c>
      <c r="C19" s="47" t="s">
        <v>190</v>
      </c>
      <c r="D19" s="47">
        <v>74</v>
      </c>
      <c r="E19" s="47" t="s">
        <v>12</v>
      </c>
      <c r="F19" s="6"/>
      <c r="G19" s="72">
        <f t="shared" si="1"/>
        <v>0</v>
      </c>
    </row>
    <row r="20" spans="1:9" ht="30" x14ac:dyDescent="0.25">
      <c r="A20" s="49">
        <v>1.17</v>
      </c>
      <c r="B20" s="46" t="s">
        <v>58</v>
      </c>
      <c r="C20" s="47" t="s">
        <v>191</v>
      </c>
      <c r="D20" s="47">
        <v>50</v>
      </c>
      <c r="E20" s="47" t="s">
        <v>10</v>
      </c>
      <c r="F20" s="6"/>
      <c r="G20" s="72">
        <f t="shared" si="1"/>
        <v>0</v>
      </c>
      <c r="H20" s="19"/>
    </row>
    <row r="21" spans="1:9" ht="102" customHeight="1" x14ac:dyDescent="0.25">
      <c r="A21" s="49">
        <v>1.18</v>
      </c>
      <c r="B21" s="46" t="s">
        <v>177</v>
      </c>
      <c r="C21" s="47" t="s">
        <v>192</v>
      </c>
      <c r="D21" s="47">
        <v>70</v>
      </c>
      <c r="E21" s="47" t="s">
        <v>12</v>
      </c>
      <c r="F21" s="6"/>
      <c r="G21" s="72">
        <f t="shared" si="1"/>
        <v>0</v>
      </c>
      <c r="H21" s="19"/>
    </row>
    <row r="22" spans="1:9" ht="81.75" customHeight="1" x14ac:dyDescent="0.25">
      <c r="A22" s="49">
        <v>1.19</v>
      </c>
      <c r="B22" s="46" t="s">
        <v>18</v>
      </c>
      <c r="C22" s="47" t="s">
        <v>193</v>
      </c>
      <c r="D22" s="47">
        <v>12</v>
      </c>
      <c r="E22" s="47" t="s">
        <v>12</v>
      </c>
      <c r="F22" s="6"/>
      <c r="G22" s="72">
        <f t="shared" si="1"/>
        <v>0</v>
      </c>
    </row>
    <row r="23" spans="1:9" ht="60" x14ac:dyDescent="0.25">
      <c r="A23" s="49">
        <v>1.2</v>
      </c>
      <c r="B23" s="46" t="s">
        <v>19</v>
      </c>
      <c r="C23" s="47" t="s">
        <v>20</v>
      </c>
      <c r="D23" s="47">
        <v>1</v>
      </c>
      <c r="E23" s="47" t="s">
        <v>21</v>
      </c>
      <c r="F23" s="6"/>
      <c r="G23" s="72">
        <f t="shared" si="1"/>
        <v>0</v>
      </c>
    </row>
    <row r="24" spans="1:9" ht="45" x14ac:dyDescent="0.25">
      <c r="A24" s="49">
        <v>1.21</v>
      </c>
      <c r="B24" s="46" t="s">
        <v>104</v>
      </c>
      <c r="C24" s="47" t="s">
        <v>105</v>
      </c>
      <c r="D24" s="47">
        <v>2</v>
      </c>
      <c r="E24" s="47" t="s">
        <v>21</v>
      </c>
      <c r="F24" s="6"/>
      <c r="G24" s="72">
        <f t="shared" si="1"/>
        <v>0</v>
      </c>
    </row>
    <row r="25" spans="1:9" ht="18.75" customHeight="1" x14ac:dyDescent="0.25">
      <c r="A25" s="81"/>
      <c r="B25" s="82"/>
      <c r="C25" s="83" t="s">
        <v>14</v>
      </c>
      <c r="D25" s="61"/>
      <c r="E25" s="61"/>
      <c r="F25" s="23"/>
      <c r="G25" s="76">
        <f>SUM(G4:G24)</f>
        <v>0</v>
      </c>
    </row>
    <row r="26" spans="1:9" ht="18.75" customHeight="1" x14ac:dyDescent="0.25">
      <c r="A26" s="42" t="s">
        <v>219</v>
      </c>
      <c r="B26" s="62"/>
      <c r="C26" s="44" t="s">
        <v>220</v>
      </c>
      <c r="D26" s="62"/>
      <c r="E26" s="62"/>
      <c r="F26" s="25"/>
      <c r="G26" s="62"/>
    </row>
    <row r="27" spans="1:9" ht="45" x14ac:dyDescent="0.25">
      <c r="A27" s="45">
        <v>2.1</v>
      </c>
      <c r="B27" s="46" t="s">
        <v>71</v>
      </c>
      <c r="C27" s="47" t="s">
        <v>81</v>
      </c>
      <c r="D27" s="47">
        <v>4</v>
      </c>
      <c r="E27" s="47" t="s">
        <v>21</v>
      </c>
      <c r="F27" s="7"/>
      <c r="G27" s="72">
        <f t="shared" ref="G27" si="3">D27*F27</f>
        <v>0</v>
      </c>
    </row>
    <row r="28" spans="1:9" ht="18.75" customHeight="1" x14ac:dyDescent="0.25">
      <c r="A28" s="58"/>
      <c r="B28" s="84"/>
      <c r="C28" s="85" t="s">
        <v>17</v>
      </c>
      <c r="D28" s="61"/>
      <c r="E28" s="61"/>
      <c r="F28" s="23"/>
      <c r="G28" s="88">
        <f>SUM(G27:G27)</f>
        <v>0</v>
      </c>
    </row>
    <row r="29" spans="1:9" ht="18.75" x14ac:dyDescent="0.25">
      <c r="A29" s="67" t="s">
        <v>223</v>
      </c>
      <c r="B29" s="86"/>
      <c r="C29" s="69" t="s">
        <v>225</v>
      </c>
      <c r="D29" s="86"/>
      <c r="E29" s="86"/>
      <c r="F29" s="80"/>
      <c r="G29" s="86"/>
    </row>
    <row r="30" spans="1:9" ht="45" x14ac:dyDescent="0.25">
      <c r="A30" s="45">
        <v>3.1</v>
      </c>
      <c r="B30" s="46" t="s">
        <v>78</v>
      </c>
      <c r="C30" s="47" t="s">
        <v>79</v>
      </c>
      <c r="D30" s="47">
        <v>1</v>
      </c>
      <c r="E30" s="47" t="s">
        <v>8</v>
      </c>
      <c r="F30" s="7"/>
      <c r="G30" s="72">
        <f t="shared" ref="G30:G37" si="4">D30*F30</f>
        <v>0</v>
      </c>
    </row>
    <row r="31" spans="1:9" ht="45" x14ac:dyDescent="0.25">
      <c r="A31" s="45">
        <v>3.2</v>
      </c>
      <c r="B31" s="46" t="s">
        <v>34</v>
      </c>
      <c r="C31" s="47" t="s">
        <v>35</v>
      </c>
      <c r="D31" s="47">
        <v>6</v>
      </c>
      <c r="E31" s="47" t="s">
        <v>21</v>
      </c>
      <c r="F31" s="7"/>
      <c r="G31" s="72">
        <f t="shared" si="4"/>
        <v>0</v>
      </c>
    </row>
    <row r="32" spans="1:9" ht="45" x14ac:dyDescent="0.25">
      <c r="A32" s="64">
        <v>3.3</v>
      </c>
      <c r="B32" s="46" t="s">
        <v>76</v>
      </c>
      <c r="C32" s="47" t="s">
        <v>194</v>
      </c>
      <c r="D32" s="47">
        <v>2</v>
      </c>
      <c r="E32" s="47" t="s">
        <v>21</v>
      </c>
      <c r="F32" s="7"/>
      <c r="G32" s="72">
        <f t="shared" si="4"/>
        <v>0</v>
      </c>
    </row>
    <row r="33" spans="1:7" ht="103.5" customHeight="1" x14ac:dyDescent="0.25">
      <c r="A33" s="45">
        <v>3.4</v>
      </c>
      <c r="B33" s="46" t="s">
        <v>124</v>
      </c>
      <c r="C33" s="47" t="s">
        <v>125</v>
      </c>
      <c r="D33" s="47">
        <v>8</v>
      </c>
      <c r="E33" s="47" t="s">
        <v>13</v>
      </c>
      <c r="F33" s="7"/>
      <c r="G33" s="72">
        <f>D33*F33</f>
        <v>0</v>
      </c>
    </row>
    <row r="34" spans="1:7" ht="45" x14ac:dyDescent="0.25">
      <c r="A34" s="45">
        <v>3.5</v>
      </c>
      <c r="B34" s="46" t="s">
        <v>77</v>
      </c>
      <c r="C34" s="47" t="s">
        <v>195</v>
      </c>
      <c r="D34" s="47">
        <v>4</v>
      </c>
      <c r="E34" s="47" t="s">
        <v>13</v>
      </c>
      <c r="F34" s="7"/>
      <c r="G34" s="72">
        <f t="shared" si="4"/>
        <v>0</v>
      </c>
    </row>
    <row r="35" spans="1:7" ht="60" x14ac:dyDescent="0.25">
      <c r="A35" s="45">
        <v>3.6</v>
      </c>
      <c r="B35" s="46" t="s">
        <v>206</v>
      </c>
      <c r="C35" s="47" t="s">
        <v>207</v>
      </c>
      <c r="D35" s="47">
        <v>2</v>
      </c>
      <c r="E35" s="47" t="s">
        <v>21</v>
      </c>
      <c r="F35" s="7"/>
      <c r="G35" s="72">
        <f t="shared" si="4"/>
        <v>0</v>
      </c>
    </row>
    <row r="36" spans="1:7" ht="63" customHeight="1" x14ac:dyDescent="0.25">
      <c r="A36" s="45">
        <v>3.7</v>
      </c>
      <c r="B36" s="46" t="s">
        <v>126</v>
      </c>
      <c r="C36" s="47" t="s">
        <v>197</v>
      </c>
      <c r="D36" s="47">
        <v>10</v>
      </c>
      <c r="E36" s="47" t="s">
        <v>21</v>
      </c>
      <c r="F36" s="7"/>
      <c r="G36" s="72">
        <f t="shared" si="4"/>
        <v>0</v>
      </c>
    </row>
    <row r="37" spans="1:7" ht="75" x14ac:dyDescent="0.25">
      <c r="A37" s="45">
        <v>3.8</v>
      </c>
      <c r="B37" s="46" t="s">
        <v>107</v>
      </c>
      <c r="C37" s="47" t="s">
        <v>108</v>
      </c>
      <c r="D37" s="47">
        <v>2</v>
      </c>
      <c r="E37" s="47" t="s">
        <v>21</v>
      </c>
      <c r="F37" s="7"/>
      <c r="G37" s="72">
        <f t="shared" si="4"/>
        <v>0</v>
      </c>
    </row>
    <row r="38" spans="1:7" ht="18.75" customHeight="1" x14ac:dyDescent="0.25">
      <c r="A38" s="65"/>
      <c r="B38" s="61"/>
      <c r="C38" s="76" t="s">
        <v>16</v>
      </c>
      <c r="D38" s="71"/>
      <c r="E38" s="71"/>
      <c r="F38" s="30"/>
      <c r="G38" s="47">
        <f>SUM(G30:G37)</f>
        <v>0</v>
      </c>
    </row>
    <row r="39" spans="1:7" ht="18.75" x14ac:dyDescent="0.25">
      <c r="A39" s="36"/>
      <c r="B39" s="28"/>
      <c r="C39" s="28"/>
      <c r="D39" s="28"/>
      <c r="E39" s="28"/>
      <c r="F39" s="28"/>
      <c r="G39" s="28"/>
    </row>
    <row r="40" spans="1:7" ht="15.75" x14ac:dyDescent="0.25">
      <c r="A40" s="27">
        <v>1</v>
      </c>
      <c r="B40" s="108" t="s">
        <v>14</v>
      </c>
      <c r="C40" s="109"/>
      <c r="D40" s="110">
        <f>G25</f>
        <v>0</v>
      </c>
      <c r="E40" s="111"/>
      <c r="F40" s="111"/>
      <c r="G40" s="112"/>
    </row>
    <row r="41" spans="1:7" ht="15.75" x14ac:dyDescent="0.25">
      <c r="A41" s="27">
        <v>2</v>
      </c>
      <c r="B41" s="108" t="s">
        <v>17</v>
      </c>
      <c r="C41" s="109"/>
      <c r="D41" s="110">
        <f>G28</f>
        <v>0</v>
      </c>
      <c r="E41" s="111"/>
      <c r="F41" s="111"/>
      <c r="G41" s="112"/>
    </row>
    <row r="42" spans="1:7" ht="15.75" x14ac:dyDescent="0.25">
      <c r="A42" s="27">
        <v>3</v>
      </c>
      <c r="B42" s="108" t="s">
        <v>16</v>
      </c>
      <c r="C42" s="109"/>
      <c r="D42" s="110">
        <f>G38</f>
        <v>0</v>
      </c>
      <c r="E42" s="111"/>
      <c r="F42" s="111"/>
      <c r="G42" s="112"/>
    </row>
    <row r="43" spans="1:7" ht="19.5" thickBot="1" x14ac:dyDescent="0.3">
      <c r="A43" s="102" t="s">
        <v>7</v>
      </c>
      <c r="B43" s="103"/>
      <c r="C43" s="104"/>
      <c r="D43" s="105">
        <f>SUM(D40:G42)</f>
        <v>0</v>
      </c>
      <c r="E43" s="106"/>
      <c r="F43" s="106"/>
      <c r="G43" s="107"/>
    </row>
  </sheetData>
  <sheetProtection sheet="1" objects="1" scenarios="1"/>
  <mergeCells count="9">
    <mergeCell ref="A1:G1"/>
    <mergeCell ref="A43:C43"/>
    <mergeCell ref="D43:G43"/>
    <mergeCell ref="B42:C42"/>
    <mergeCell ref="D42:G42"/>
    <mergeCell ref="B40:C40"/>
    <mergeCell ref="D40:G40"/>
    <mergeCell ref="B41:C41"/>
    <mergeCell ref="D41:G4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B3127-2763-4F41-A79C-E679C71831BE}">
  <sheetPr>
    <tabColor theme="3"/>
  </sheetPr>
  <dimension ref="A1:I49"/>
  <sheetViews>
    <sheetView zoomScale="80" zoomScaleNormal="80" workbookViewId="0">
      <pane ySplit="1" topLeftCell="A44" activePane="bottomLeft" state="frozen"/>
      <selection pane="bottomLeft" activeCell="C24" sqref="C24"/>
    </sheetView>
  </sheetViews>
  <sheetFormatPr defaultColWidth="9.140625" defaultRowHeight="15" x14ac:dyDescent="0.25"/>
  <cols>
    <col min="1" max="1" width="9.140625" style="92"/>
    <col min="2" max="2" width="41.85546875" style="89" bestFit="1" customWidth="1"/>
    <col min="3" max="3" width="112.85546875" style="89" customWidth="1"/>
    <col min="4" max="4" width="11.85546875" style="89" customWidth="1"/>
    <col min="5" max="5" width="9.140625" style="89" customWidth="1"/>
    <col min="6" max="6" width="14.7109375" style="89" customWidth="1"/>
    <col min="7" max="7" width="16.42578125" style="89" customWidth="1"/>
    <col min="8" max="8" width="14.28515625" style="89" customWidth="1"/>
    <col min="9" max="16384" width="9.140625" style="89"/>
  </cols>
  <sheetData>
    <row r="1" spans="1:7" ht="59.25" customHeight="1" thickBot="1" x14ac:dyDescent="0.3">
      <c r="A1" s="113" t="s">
        <v>228</v>
      </c>
      <c r="B1" s="114"/>
      <c r="C1" s="114"/>
      <c r="D1" s="114"/>
      <c r="E1" s="114"/>
      <c r="F1" s="114"/>
      <c r="G1" s="115"/>
    </row>
    <row r="2" spans="1:7" ht="24" x14ac:dyDescent="0.25">
      <c r="A2" s="93" t="s">
        <v>2</v>
      </c>
      <c r="B2" s="41" t="s">
        <v>3</v>
      </c>
      <c r="C2" s="41" t="s">
        <v>4</v>
      </c>
      <c r="D2" s="41" t="s">
        <v>1</v>
      </c>
      <c r="E2" s="41" t="s">
        <v>0</v>
      </c>
      <c r="F2" s="14" t="s">
        <v>5</v>
      </c>
      <c r="G2" s="87" t="s">
        <v>6</v>
      </c>
    </row>
    <row r="3" spans="1:7" ht="18.600000000000001" customHeight="1" x14ac:dyDescent="0.25">
      <c r="A3" s="42" t="s">
        <v>221</v>
      </c>
      <c r="B3" s="43"/>
      <c r="C3" s="44" t="s">
        <v>222</v>
      </c>
      <c r="D3" s="43"/>
      <c r="E3" s="43"/>
      <c r="F3" s="17"/>
      <c r="G3" s="94"/>
    </row>
    <row r="4" spans="1:7" ht="56.25" customHeight="1" x14ac:dyDescent="0.25">
      <c r="A4" s="45">
        <v>1.1000000000000001</v>
      </c>
      <c r="B4" s="46" t="s">
        <v>141</v>
      </c>
      <c r="C4" s="47" t="s">
        <v>148</v>
      </c>
      <c r="D4" s="47">
        <v>1</v>
      </c>
      <c r="E4" s="47" t="s">
        <v>8</v>
      </c>
      <c r="F4" s="6"/>
      <c r="G4" s="72">
        <f t="shared" ref="G4:G24" si="0">D4*F4</f>
        <v>0</v>
      </c>
    </row>
    <row r="5" spans="1:7" ht="45" x14ac:dyDescent="0.25">
      <c r="A5" s="45">
        <v>1.2</v>
      </c>
      <c r="B5" s="46" t="s">
        <v>41</v>
      </c>
      <c r="C5" s="47" t="s">
        <v>185</v>
      </c>
      <c r="D5" s="47">
        <v>60</v>
      </c>
      <c r="E5" s="47" t="s">
        <v>9</v>
      </c>
      <c r="F5" s="6"/>
      <c r="G5" s="72">
        <f>D5*F5</f>
        <v>0</v>
      </c>
    </row>
    <row r="6" spans="1:7" ht="45" x14ac:dyDescent="0.25">
      <c r="A6" s="45">
        <v>1.3</v>
      </c>
      <c r="B6" s="46" t="s">
        <v>49</v>
      </c>
      <c r="C6" s="47" t="s">
        <v>50</v>
      </c>
      <c r="D6" s="47">
        <v>10</v>
      </c>
      <c r="E6" s="47" t="s">
        <v>9</v>
      </c>
      <c r="F6" s="6"/>
      <c r="G6" s="72">
        <f>D6*F6</f>
        <v>0</v>
      </c>
    </row>
    <row r="7" spans="1:7" ht="45" x14ac:dyDescent="0.25">
      <c r="A7" s="45">
        <v>1.4</v>
      </c>
      <c r="B7" s="46" t="s">
        <v>42</v>
      </c>
      <c r="C7" s="47" t="s">
        <v>80</v>
      </c>
      <c r="D7" s="47">
        <v>3</v>
      </c>
      <c r="E7" s="47" t="s">
        <v>9</v>
      </c>
      <c r="F7" s="6"/>
      <c r="G7" s="72">
        <f t="shared" si="0"/>
        <v>0</v>
      </c>
    </row>
    <row r="8" spans="1:7" ht="45" x14ac:dyDescent="0.25">
      <c r="A8" s="45">
        <v>1.5</v>
      </c>
      <c r="B8" s="46" t="s">
        <v>43</v>
      </c>
      <c r="C8" s="47" t="s">
        <v>44</v>
      </c>
      <c r="D8" s="47">
        <v>11</v>
      </c>
      <c r="E8" s="47" t="s">
        <v>9</v>
      </c>
      <c r="F8" s="6"/>
      <c r="G8" s="72">
        <f t="shared" si="0"/>
        <v>0</v>
      </c>
    </row>
    <row r="9" spans="1:7" ht="83.25" customHeight="1" x14ac:dyDescent="0.25">
      <c r="A9" s="45">
        <v>1.6</v>
      </c>
      <c r="B9" s="46" t="s">
        <v>45</v>
      </c>
      <c r="C9" s="47" t="s">
        <v>159</v>
      </c>
      <c r="D9" s="47">
        <v>9</v>
      </c>
      <c r="E9" s="47" t="s">
        <v>9</v>
      </c>
      <c r="F9" s="6"/>
      <c r="G9" s="72">
        <f t="shared" si="0"/>
        <v>0</v>
      </c>
    </row>
    <row r="10" spans="1:7" ht="43.5" customHeight="1" x14ac:dyDescent="0.25">
      <c r="A10" s="45">
        <v>1.7</v>
      </c>
      <c r="B10" s="46" t="s">
        <v>142</v>
      </c>
      <c r="C10" s="47" t="s">
        <v>186</v>
      </c>
      <c r="D10" s="47">
        <v>39</v>
      </c>
      <c r="E10" s="47" t="s">
        <v>10</v>
      </c>
      <c r="F10" s="6"/>
      <c r="G10" s="72">
        <f t="shared" si="0"/>
        <v>0</v>
      </c>
    </row>
    <row r="11" spans="1:7" ht="43.5" customHeight="1" x14ac:dyDescent="0.25">
      <c r="A11" s="45">
        <v>1.8</v>
      </c>
      <c r="B11" s="46" t="s">
        <v>47</v>
      </c>
      <c r="C11" s="47" t="s">
        <v>184</v>
      </c>
      <c r="D11" s="47">
        <v>30</v>
      </c>
      <c r="E11" s="47" t="s">
        <v>9</v>
      </c>
      <c r="F11" s="6"/>
      <c r="G11" s="72">
        <f t="shared" si="0"/>
        <v>0</v>
      </c>
    </row>
    <row r="12" spans="1:7" ht="73.5" customHeight="1" x14ac:dyDescent="0.25">
      <c r="A12" s="45">
        <v>1.9</v>
      </c>
      <c r="B12" s="46" t="s">
        <v>48</v>
      </c>
      <c r="C12" s="47" t="s">
        <v>160</v>
      </c>
      <c r="D12" s="47">
        <v>40</v>
      </c>
      <c r="E12" s="47" t="s">
        <v>9</v>
      </c>
      <c r="F12" s="6"/>
      <c r="G12" s="72">
        <f t="shared" si="0"/>
        <v>0</v>
      </c>
    </row>
    <row r="13" spans="1:7" ht="138" customHeight="1" x14ac:dyDescent="0.25">
      <c r="A13" s="49">
        <v>1.1000000000000001</v>
      </c>
      <c r="B13" s="46" t="s">
        <v>143</v>
      </c>
      <c r="C13" s="47" t="s">
        <v>144</v>
      </c>
      <c r="D13" s="47">
        <v>18</v>
      </c>
      <c r="E13" s="47" t="s">
        <v>9</v>
      </c>
      <c r="F13" s="6"/>
      <c r="G13" s="72">
        <f t="shared" si="0"/>
        <v>0</v>
      </c>
    </row>
    <row r="14" spans="1:7" ht="138" customHeight="1" x14ac:dyDescent="0.25">
      <c r="A14" s="49">
        <v>1.1100000000000001</v>
      </c>
      <c r="B14" s="46" t="s">
        <v>51</v>
      </c>
      <c r="C14" s="47" t="s">
        <v>161</v>
      </c>
      <c r="D14" s="47">
        <v>65</v>
      </c>
      <c r="E14" s="47" t="s">
        <v>12</v>
      </c>
      <c r="F14" s="6"/>
      <c r="G14" s="72">
        <f>D14*F14</f>
        <v>0</v>
      </c>
    </row>
    <row r="15" spans="1:7" ht="138" customHeight="1" x14ac:dyDescent="0.25">
      <c r="A15" s="49">
        <v>1.1200000000000001</v>
      </c>
      <c r="B15" s="46" t="s">
        <v>52</v>
      </c>
      <c r="C15" s="47" t="s">
        <v>53</v>
      </c>
      <c r="D15" s="47">
        <v>140</v>
      </c>
      <c r="E15" s="47" t="s">
        <v>12</v>
      </c>
      <c r="F15" s="6"/>
      <c r="G15" s="72">
        <f t="shared" ref="G15:G17" si="1">D15*F15</f>
        <v>0</v>
      </c>
    </row>
    <row r="16" spans="1:7" ht="138" customHeight="1" x14ac:dyDescent="0.25">
      <c r="A16" s="49">
        <v>1.1299999999999999</v>
      </c>
      <c r="B16" s="46" t="s">
        <v>54</v>
      </c>
      <c r="C16" s="47" t="s">
        <v>145</v>
      </c>
      <c r="D16" s="47">
        <v>50</v>
      </c>
      <c r="E16" s="47" t="s">
        <v>12</v>
      </c>
      <c r="F16" s="6"/>
      <c r="G16" s="72">
        <f t="shared" si="1"/>
        <v>0</v>
      </c>
    </row>
    <row r="17" spans="1:9" ht="138" customHeight="1" x14ac:dyDescent="0.25">
      <c r="A17" s="49">
        <v>1.1399999999999999</v>
      </c>
      <c r="B17" s="46" t="s">
        <v>37</v>
      </c>
      <c r="C17" s="47" t="s">
        <v>216</v>
      </c>
      <c r="D17" s="47">
        <v>190</v>
      </c>
      <c r="E17" s="47" t="s">
        <v>12</v>
      </c>
      <c r="F17" s="6"/>
      <c r="G17" s="72">
        <f t="shared" si="1"/>
        <v>0</v>
      </c>
    </row>
    <row r="18" spans="1:9" ht="109.5" customHeight="1" x14ac:dyDescent="0.25">
      <c r="A18" s="49">
        <v>1.1499999999999999</v>
      </c>
      <c r="B18" s="46" t="s">
        <v>55</v>
      </c>
      <c r="C18" s="47" t="s">
        <v>56</v>
      </c>
      <c r="D18" s="47">
        <v>8</v>
      </c>
      <c r="E18" s="47" t="s">
        <v>9</v>
      </c>
      <c r="F18" s="6"/>
      <c r="G18" s="72">
        <f t="shared" si="0"/>
        <v>0</v>
      </c>
      <c r="H18" s="90"/>
      <c r="I18" s="90"/>
    </row>
    <row r="19" spans="1:9" ht="45" x14ac:dyDescent="0.25">
      <c r="A19" s="49">
        <v>1.1599999999999999</v>
      </c>
      <c r="B19" s="46" t="s">
        <v>59</v>
      </c>
      <c r="C19" s="47" t="s">
        <v>158</v>
      </c>
      <c r="D19" s="47">
        <v>50</v>
      </c>
      <c r="E19" s="47" t="s">
        <v>12</v>
      </c>
      <c r="F19" s="6"/>
      <c r="G19" s="72">
        <f t="shared" si="0"/>
        <v>0</v>
      </c>
    </row>
    <row r="20" spans="1:9" ht="60" x14ac:dyDescent="0.25">
      <c r="A20" s="49">
        <v>1.17</v>
      </c>
      <c r="B20" s="46" t="s">
        <v>60</v>
      </c>
      <c r="C20" s="47" t="s">
        <v>157</v>
      </c>
      <c r="D20" s="47">
        <v>235</v>
      </c>
      <c r="E20" s="47" t="s">
        <v>12</v>
      </c>
      <c r="F20" s="6"/>
      <c r="G20" s="72">
        <f t="shared" si="0"/>
        <v>0</v>
      </c>
    </row>
    <row r="21" spans="1:9" ht="129.75" customHeight="1" x14ac:dyDescent="0.25">
      <c r="A21" s="49">
        <v>1.18</v>
      </c>
      <c r="B21" s="46" t="s">
        <v>136</v>
      </c>
      <c r="C21" s="47" t="s">
        <v>137</v>
      </c>
      <c r="D21" s="47">
        <v>1</v>
      </c>
      <c r="E21" s="47" t="s">
        <v>21</v>
      </c>
      <c r="F21" s="6"/>
      <c r="G21" s="72">
        <f t="shared" si="0"/>
        <v>0</v>
      </c>
    </row>
    <row r="22" spans="1:9" ht="69.75" customHeight="1" x14ac:dyDescent="0.25">
      <c r="A22" s="49">
        <v>1.19</v>
      </c>
      <c r="B22" s="46" t="s">
        <v>146</v>
      </c>
      <c r="C22" s="47" t="s">
        <v>204</v>
      </c>
      <c r="D22" s="47">
        <v>65</v>
      </c>
      <c r="E22" s="47" t="s">
        <v>12</v>
      </c>
      <c r="F22" s="6"/>
      <c r="G22" s="72">
        <f t="shared" si="0"/>
        <v>0</v>
      </c>
    </row>
    <row r="23" spans="1:9" ht="110.25" customHeight="1" x14ac:dyDescent="0.25">
      <c r="A23" s="49">
        <v>1.2</v>
      </c>
      <c r="B23" s="46" t="s">
        <v>149</v>
      </c>
      <c r="C23" s="47" t="s">
        <v>156</v>
      </c>
      <c r="D23" s="47">
        <v>1</v>
      </c>
      <c r="E23" s="47" t="s">
        <v>13</v>
      </c>
      <c r="F23" s="6"/>
      <c r="G23" s="72">
        <f t="shared" si="0"/>
        <v>0</v>
      </c>
    </row>
    <row r="24" spans="1:9" ht="45" x14ac:dyDescent="0.25">
      <c r="A24" s="49">
        <v>1.21</v>
      </c>
      <c r="B24" s="46" t="s">
        <v>26</v>
      </c>
      <c r="C24" s="47" t="s">
        <v>202</v>
      </c>
      <c r="D24" s="47">
        <v>8</v>
      </c>
      <c r="E24" s="47" t="s">
        <v>13</v>
      </c>
      <c r="F24" s="6"/>
      <c r="G24" s="72">
        <f t="shared" si="0"/>
        <v>0</v>
      </c>
    </row>
    <row r="25" spans="1:9" ht="18.75" customHeight="1" x14ac:dyDescent="0.25">
      <c r="A25" s="65"/>
      <c r="B25" s="61"/>
      <c r="C25" s="76" t="s">
        <v>14</v>
      </c>
      <c r="D25" s="76"/>
      <c r="E25" s="76"/>
      <c r="F25" s="24"/>
      <c r="G25" s="76">
        <f>SUM(G4:G24)</f>
        <v>0</v>
      </c>
    </row>
    <row r="26" spans="1:9" ht="18.75" customHeight="1" x14ac:dyDescent="0.25">
      <c r="A26" s="42" t="s">
        <v>219</v>
      </c>
      <c r="B26" s="43"/>
      <c r="C26" s="44" t="s">
        <v>220</v>
      </c>
      <c r="D26" s="43"/>
      <c r="E26" s="43"/>
      <c r="F26" s="17"/>
      <c r="G26" s="94"/>
    </row>
    <row r="27" spans="1:9" ht="75" x14ac:dyDescent="0.25">
      <c r="A27" s="45">
        <v>2.1</v>
      </c>
      <c r="B27" s="46" t="s">
        <v>38</v>
      </c>
      <c r="C27" s="47" t="s">
        <v>39</v>
      </c>
      <c r="D27" s="47">
        <v>1</v>
      </c>
      <c r="E27" s="47" t="s">
        <v>21</v>
      </c>
      <c r="F27" s="7"/>
      <c r="G27" s="72">
        <f>D27*F27</f>
        <v>0</v>
      </c>
    </row>
    <row r="28" spans="1:9" ht="85.5" customHeight="1" x14ac:dyDescent="0.25">
      <c r="A28" s="45">
        <v>2.2000000000000002</v>
      </c>
      <c r="B28" s="46" t="s">
        <v>61</v>
      </c>
      <c r="C28" s="47" t="s">
        <v>62</v>
      </c>
      <c r="D28" s="47">
        <v>6</v>
      </c>
      <c r="E28" s="47" t="s">
        <v>21</v>
      </c>
      <c r="F28" s="7"/>
      <c r="G28" s="72">
        <f t="shared" ref="G28:G29" si="2">D28*F28</f>
        <v>0</v>
      </c>
    </row>
    <row r="29" spans="1:9" ht="75" x14ac:dyDescent="0.25">
      <c r="A29" s="45">
        <v>2.2999999999999998</v>
      </c>
      <c r="B29" s="46" t="s">
        <v>63</v>
      </c>
      <c r="C29" s="47" t="s">
        <v>64</v>
      </c>
      <c r="D29" s="47">
        <v>7</v>
      </c>
      <c r="E29" s="47" t="s">
        <v>21</v>
      </c>
      <c r="F29" s="7"/>
      <c r="G29" s="72">
        <f t="shared" si="2"/>
        <v>0</v>
      </c>
    </row>
    <row r="30" spans="1:9" ht="30" x14ac:dyDescent="0.25">
      <c r="A30" s="45">
        <v>2.4</v>
      </c>
      <c r="B30" s="46" t="s">
        <v>65</v>
      </c>
      <c r="C30" s="47" t="s">
        <v>66</v>
      </c>
      <c r="D30" s="47">
        <v>7</v>
      </c>
      <c r="E30" s="47" t="s">
        <v>21</v>
      </c>
      <c r="F30" s="7"/>
      <c r="G30" s="72">
        <f>D30*F30</f>
        <v>0</v>
      </c>
    </row>
    <row r="31" spans="1:9" ht="45" x14ac:dyDescent="0.25">
      <c r="A31" s="45">
        <v>2.5</v>
      </c>
      <c r="B31" s="46" t="s">
        <v>67</v>
      </c>
      <c r="C31" s="47" t="s">
        <v>68</v>
      </c>
      <c r="D31" s="47">
        <v>3</v>
      </c>
      <c r="E31" s="47" t="s">
        <v>21</v>
      </c>
      <c r="F31" s="7"/>
      <c r="G31" s="72">
        <f>D31*F31</f>
        <v>0</v>
      </c>
    </row>
    <row r="32" spans="1:9" ht="30" x14ac:dyDescent="0.25">
      <c r="A32" s="45">
        <v>2.6</v>
      </c>
      <c r="B32" s="46" t="s">
        <v>69</v>
      </c>
      <c r="C32" s="47" t="s">
        <v>70</v>
      </c>
      <c r="D32" s="47">
        <v>4</v>
      </c>
      <c r="E32" s="47" t="s">
        <v>21</v>
      </c>
      <c r="F32" s="7"/>
      <c r="G32" s="72">
        <f t="shared" ref="G32:G34" si="3">D32*F32</f>
        <v>0</v>
      </c>
    </row>
    <row r="33" spans="1:7" ht="45" x14ac:dyDescent="0.25">
      <c r="A33" s="45">
        <v>2.7</v>
      </c>
      <c r="B33" s="46" t="s">
        <v>71</v>
      </c>
      <c r="C33" s="47" t="s">
        <v>81</v>
      </c>
      <c r="D33" s="47">
        <v>6</v>
      </c>
      <c r="E33" s="47" t="s">
        <v>21</v>
      </c>
      <c r="F33" s="7"/>
      <c r="G33" s="72">
        <f t="shared" si="3"/>
        <v>0</v>
      </c>
    </row>
    <row r="34" spans="1:7" ht="45" x14ac:dyDescent="0.25">
      <c r="A34" s="45">
        <v>2.8</v>
      </c>
      <c r="B34" s="46" t="s">
        <v>72</v>
      </c>
      <c r="C34" s="47" t="s">
        <v>180</v>
      </c>
      <c r="D34" s="47">
        <v>40</v>
      </c>
      <c r="E34" s="47" t="s">
        <v>10</v>
      </c>
      <c r="F34" s="7"/>
      <c r="G34" s="72">
        <f t="shared" si="3"/>
        <v>0</v>
      </c>
    </row>
    <row r="35" spans="1:7" ht="30" x14ac:dyDescent="0.25">
      <c r="A35" s="45">
        <v>2.9</v>
      </c>
      <c r="B35" s="46" t="s">
        <v>73</v>
      </c>
      <c r="C35" s="47" t="s">
        <v>74</v>
      </c>
      <c r="D35" s="47">
        <v>35</v>
      </c>
      <c r="E35" s="47" t="s">
        <v>10</v>
      </c>
      <c r="F35" s="7"/>
      <c r="G35" s="72">
        <f>D35*F35</f>
        <v>0</v>
      </c>
    </row>
    <row r="36" spans="1:7" ht="88.5" customHeight="1" x14ac:dyDescent="0.25">
      <c r="A36" s="49">
        <v>2.1</v>
      </c>
      <c r="B36" s="46" t="s">
        <v>75</v>
      </c>
      <c r="C36" s="47" t="s">
        <v>198</v>
      </c>
      <c r="D36" s="47">
        <v>60</v>
      </c>
      <c r="E36" s="47" t="s">
        <v>10</v>
      </c>
      <c r="F36" s="7"/>
      <c r="G36" s="72">
        <f t="shared" ref="G36" si="4">D36*F36</f>
        <v>0</v>
      </c>
    </row>
    <row r="37" spans="1:7" ht="18.75" customHeight="1" x14ac:dyDescent="0.25">
      <c r="A37" s="65"/>
      <c r="B37" s="76"/>
      <c r="C37" s="76" t="s">
        <v>17</v>
      </c>
      <c r="D37" s="76"/>
      <c r="E37" s="76"/>
      <c r="F37" s="24"/>
      <c r="G37" s="76">
        <f>SUM(G27:G36)</f>
        <v>0</v>
      </c>
    </row>
    <row r="38" spans="1:7" ht="18.75" x14ac:dyDescent="0.25">
      <c r="A38" s="67" t="s">
        <v>223</v>
      </c>
      <c r="B38" s="86"/>
      <c r="C38" s="69" t="s">
        <v>225</v>
      </c>
      <c r="D38" s="86"/>
      <c r="E38" s="86"/>
      <c r="F38" s="80"/>
      <c r="G38" s="95"/>
    </row>
    <row r="39" spans="1:7" ht="45" x14ac:dyDescent="0.25">
      <c r="A39" s="45">
        <v>3.1</v>
      </c>
      <c r="B39" s="46" t="s">
        <v>147</v>
      </c>
      <c r="C39" s="47" t="s">
        <v>203</v>
      </c>
      <c r="D39" s="47">
        <v>14</v>
      </c>
      <c r="E39" s="47" t="s">
        <v>13</v>
      </c>
      <c r="F39" s="7"/>
      <c r="G39" s="72">
        <f t="shared" ref="G39:G43" si="5">D39*F39</f>
        <v>0</v>
      </c>
    </row>
    <row r="40" spans="1:7" ht="57" customHeight="1" x14ac:dyDescent="0.25">
      <c r="A40" s="45">
        <v>3.2</v>
      </c>
      <c r="B40" s="46" t="s">
        <v>25</v>
      </c>
      <c r="C40" s="47" t="s">
        <v>205</v>
      </c>
      <c r="D40" s="47">
        <v>9</v>
      </c>
      <c r="E40" s="47" t="s">
        <v>21</v>
      </c>
      <c r="F40" s="7"/>
      <c r="G40" s="72">
        <f t="shared" si="5"/>
        <v>0</v>
      </c>
    </row>
    <row r="41" spans="1:7" ht="45" x14ac:dyDescent="0.25">
      <c r="A41" s="45">
        <v>3.3</v>
      </c>
      <c r="B41" s="46" t="s">
        <v>34</v>
      </c>
      <c r="C41" s="47" t="s">
        <v>199</v>
      </c>
      <c r="D41" s="47">
        <v>7</v>
      </c>
      <c r="E41" s="47" t="s">
        <v>21</v>
      </c>
      <c r="F41" s="7"/>
      <c r="G41" s="72">
        <f t="shared" si="5"/>
        <v>0</v>
      </c>
    </row>
    <row r="42" spans="1:7" ht="45" x14ac:dyDescent="0.25">
      <c r="A42" s="45">
        <v>3.4</v>
      </c>
      <c r="B42" s="46" t="s">
        <v>77</v>
      </c>
      <c r="C42" s="47" t="s">
        <v>195</v>
      </c>
      <c r="D42" s="47">
        <v>12</v>
      </c>
      <c r="E42" s="47" t="s">
        <v>13</v>
      </c>
      <c r="F42" s="7"/>
      <c r="G42" s="72">
        <f t="shared" si="5"/>
        <v>0</v>
      </c>
    </row>
    <row r="43" spans="1:7" ht="154.5" customHeight="1" x14ac:dyDescent="0.25">
      <c r="A43" s="45">
        <v>3.5</v>
      </c>
      <c r="B43" s="46" t="s">
        <v>200</v>
      </c>
      <c r="C43" s="70" t="s">
        <v>212</v>
      </c>
      <c r="D43" s="47">
        <v>2</v>
      </c>
      <c r="E43" s="47" t="s">
        <v>13</v>
      </c>
      <c r="F43" s="7"/>
      <c r="G43" s="72">
        <f t="shared" si="5"/>
        <v>0</v>
      </c>
    </row>
    <row r="44" spans="1:7" ht="18.75" customHeight="1" x14ac:dyDescent="0.25">
      <c r="A44" s="65"/>
      <c r="B44" s="61"/>
      <c r="C44" s="76" t="s">
        <v>16</v>
      </c>
      <c r="D44" s="71"/>
      <c r="E44" s="71"/>
      <c r="F44" s="30"/>
      <c r="G44" s="47">
        <f>SUM(G39:G43)</f>
        <v>0</v>
      </c>
    </row>
    <row r="45" spans="1:7" ht="18.75" x14ac:dyDescent="0.25">
      <c r="A45" s="36"/>
      <c r="B45" s="28"/>
      <c r="C45" s="28"/>
      <c r="D45" s="28"/>
      <c r="E45" s="28"/>
      <c r="F45" s="28"/>
      <c r="G45" s="91"/>
    </row>
    <row r="46" spans="1:7" ht="15.75" x14ac:dyDescent="0.25">
      <c r="A46" s="27">
        <v>1</v>
      </c>
      <c r="B46" s="108" t="s">
        <v>14</v>
      </c>
      <c r="C46" s="109"/>
      <c r="D46" s="110">
        <f>G25</f>
        <v>0</v>
      </c>
      <c r="E46" s="111"/>
      <c r="F46" s="111"/>
      <c r="G46" s="112"/>
    </row>
    <row r="47" spans="1:7" ht="15.75" x14ac:dyDescent="0.25">
      <c r="A47" s="27">
        <v>2</v>
      </c>
      <c r="B47" s="108" t="s">
        <v>17</v>
      </c>
      <c r="C47" s="109"/>
      <c r="D47" s="110">
        <f>G37</f>
        <v>0</v>
      </c>
      <c r="E47" s="111"/>
      <c r="F47" s="111"/>
      <c r="G47" s="112"/>
    </row>
    <row r="48" spans="1:7" ht="15.75" x14ac:dyDescent="0.25">
      <c r="A48" s="27">
        <v>3</v>
      </c>
      <c r="B48" s="108" t="s">
        <v>16</v>
      </c>
      <c r="C48" s="109"/>
      <c r="D48" s="110">
        <f>G44</f>
        <v>0</v>
      </c>
      <c r="E48" s="111"/>
      <c r="F48" s="111"/>
      <c r="G48" s="112"/>
    </row>
    <row r="49" spans="1:7" ht="19.5" thickBot="1" x14ac:dyDescent="0.3">
      <c r="A49" s="102" t="s">
        <v>7</v>
      </c>
      <c r="B49" s="103"/>
      <c r="C49" s="104"/>
      <c r="D49" s="105">
        <f>SUM(D46:G48)</f>
        <v>0</v>
      </c>
      <c r="E49" s="106"/>
      <c r="F49" s="106"/>
      <c r="G49" s="107"/>
    </row>
  </sheetData>
  <sheetProtection sheet="1" objects="1" scenarios="1"/>
  <mergeCells count="9">
    <mergeCell ref="B48:C48"/>
    <mergeCell ref="D48:G48"/>
    <mergeCell ref="A49:C49"/>
    <mergeCell ref="D49:G49"/>
    <mergeCell ref="A1:G1"/>
    <mergeCell ref="B46:C46"/>
    <mergeCell ref="D46:G46"/>
    <mergeCell ref="B47:C47"/>
    <mergeCell ref="D47:G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E73F-268D-4A06-8A07-8A8D260E2763}">
  <sheetPr>
    <tabColor rgb="FF00B0F0"/>
  </sheetPr>
  <dimension ref="A1:F6"/>
  <sheetViews>
    <sheetView workbookViewId="0">
      <selection activeCell="B12" sqref="B12"/>
    </sheetView>
  </sheetViews>
  <sheetFormatPr defaultRowHeight="15" x14ac:dyDescent="0.25"/>
  <cols>
    <col min="2" max="2" width="35.140625" customWidth="1"/>
    <col min="3" max="3" width="50.28515625" customWidth="1"/>
  </cols>
  <sheetData>
    <row r="1" spans="1:6" ht="33.6" customHeight="1" x14ac:dyDescent="0.25">
      <c r="A1" s="116" t="s">
        <v>174</v>
      </c>
      <c r="B1" s="117"/>
      <c r="C1" s="118"/>
    </row>
    <row r="2" spans="1:6" x14ac:dyDescent="0.25">
      <c r="A2" s="1" t="s">
        <v>85</v>
      </c>
      <c r="B2" s="2" t="s">
        <v>86</v>
      </c>
      <c r="C2" s="3" t="s">
        <v>88</v>
      </c>
    </row>
    <row r="3" spans="1:6" x14ac:dyDescent="0.25">
      <c r="A3" s="1">
        <v>1</v>
      </c>
      <c r="B3" s="2" t="s">
        <v>171</v>
      </c>
      <c r="C3" s="4" cm="1">
        <f t="array" ref="C3:E3">'Falluja School Rehabilitaiton'!E70:G70</f>
        <v>0</v>
      </c>
      <c r="D3">
        <v>0</v>
      </c>
      <c r="E3">
        <v>0</v>
      </c>
    </row>
    <row r="4" spans="1:6" x14ac:dyDescent="0.25">
      <c r="A4" s="1">
        <v>2</v>
      </c>
      <c r="B4" s="2" t="s">
        <v>172</v>
      </c>
      <c r="C4" s="4" cm="1">
        <f t="array" ref="C4:F4">'Extra 2 Classrooms Construction'!D43:G43</f>
        <v>0</v>
      </c>
      <c r="D4">
        <v>0</v>
      </c>
      <c r="E4">
        <v>0</v>
      </c>
      <c r="F4">
        <v>0</v>
      </c>
    </row>
    <row r="5" spans="1:6" x14ac:dyDescent="0.25">
      <c r="A5" s="8">
        <v>3</v>
      </c>
      <c r="B5" s="9" t="s">
        <v>173</v>
      </c>
      <c r="C5" s="10">
        <f>WC!D49</f>
        <v>0</v>
      </c>
    </row>
    <row r="6" spans="1:6" ht="15.75" thickBot="1" x14ac:dyDescent="0.3">
      <c r="A6" s="119" t="s">
        <v>87</v>
      </c>
      <c r="B6" s="120"/>
      <c r="C6" s="5">
        <f>SUM(C3:C5)</f>
        <v>0</v>
      </c>
    </row>
  </sheetData>
  <sheetProtection sheet="1" objects="1" scenarios="1"/>
  <mergeCells count="2">
    <mergeCell ref="A1:C1"/>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Falluja School Rehabilitaiton</vt:lpstr>
      <vt:lpstr>Extra 2 Classrooms Construction</vt:lpstr>
      <vt:lpstr>WC</vt:lpstr>
      <vt:lpstr>Cost Summury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Ehab Al-Hakeem</dc:creator>
  <cp:lastModifiedBy>Lina Mohammed</cp:lastModifiedBy>
  <dcterms:created xsi:type="dcterms:W3CDTF">2015-06-05T18:17:20Z</dcterms:created>
  <dcterms:modified xsi:type="dcterms:W3CDTF">2023-05-17T06:38:59Z</dcterms:modified>
</cp:coreProperties>
</file>