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codeName="DieseArbeitsmappe" autoCompressPictures="0"/>
  <mc:AlternateContent xmlns:mc="http://schemas.openxmlformats.org/markup-compatibility/2006">
    <mc:Choice Requires="x15">
      <x15ac:absPath xmlns:x15ac="http://schemas.microsoft.com/office/spreadsheetml/2010/11/ac" url="https://gizonline-my.sharepoint.com/personal/zeravan_mohammed_giz_de/Documents/Desktop/Contracts/Framework Contracts/83437827 Provision Of Travel Services/3.ITT/"/>
    </mc:Choice>
  </mc:AlternateContent>
  <xr:revisionPtr revIDLastSave="2" documentId="13_ncr:1_{063ECD90-AD18-45E6-BD04-A5D8CFEEFC0F}" xr6:coauthVersionLast="47" xr6:coauthVersionMax="47" xr10:uidLastSave="{85014146-EB09-452E-AAA0-E48346024DBE}"/>
  <bookViews>
    <workbookView xWindow="28680" yWindow="-120" windowWidth="29040" windowHeight="15840" firstSheet="1" activeTab="1" xr2:uid="{00000000-000D-0000-FFFF-FFFF00000000}"/>
  </bookViews>
  <sheets>
    <sheet name="Tabelle2" sheetId="17" state="hidden" r:id="rId1"/>
    <sheet name="Tenderers 1-5" sheetId="15" r:id="rId2"/>
    <sheet name="Tabelle1" sheetId="16" state="hidden" r:id="rId3"/>
  </sheets>
  <externalReferences>
    <externalReference r:id="rId4"/>
  </externalReferences>
  <definedNames>
    <definedName name="_xlnm.Print_Area" localSheetId="1">'Tenderers 1-5'!$A$1:$N$150</definedName>
    <definedName name="_xlnm.Print_Titles" localSheetId="1">'Tenderers 1-5'!$1:$9</definedName>
    <definedName name="WErtg">#REF!</definedName>
    <definedName name="Wertung" localSheetId="1">#REF!</definedName>
    <definedName name="Wertung">'[1]Bieter 6-10'!$F$114:$N$114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0" i="15" l="1"/>
  <c r="P19" i="15"/>
  <c r="N19" i="15"/>
  <c r="L19" i="15"/>
  <c r="J19" i="15"/>
  <c r="H19" i="15"/>
  <c r="F19" i="15"/>
  <c r="P18" i="15"/>
  <c r="N18" i="15"/>
  <c r="L18" i="15"/>
  <c r="J18" i="15"/>
  <c r="H18" i="15"/>
  <c r="F18" i="15"/>
  <c r="P20" i="15" l="1"/>
  <c r="F23" i="15"/>
  <c r="H23" i="15"/>
  <c r="J23" i="15"/>
  <c r="L23" i="15"/>
  <c r="N23" i="15"/>
  <c r="P23" i="15"/>
  <c r="F26" i="15"/>
  <c r="H26" i="15"/>
  <c r="J26" i="15"/>
  <c r="L26" i="15"/>
  <c r="N26" i="15"/>
  <c r="P26" i="15"/>
  <c r="F27" i="15"/>
  <c r="H27" i="15"/>
  <c r="J27" i="15"/>
  <c r="L27" i="15"/>
  <c r="N27" i="15"/>
  <c r="P27" i="15"/>
  <c r="D28" i="15"/>
  <c r="P28" i="15"/>
  <c r="P29" i="15"/>
  <c r="F30" i="15"/>
  <c r="H30" i="15"/>
  <c r="J30" i="15"/>
  <c r="L30" i="15"/>
  <c r="N30" i="15"/>
  <c r="P30" i="15"/>
  <c r="F31" i="15"/>
  <c r="H31" i="15"/>
  <c r="J31" i="15"/>
  <c r="L31" i="15"/>
  <c r="N31" i="15"/>
  <c r="P31" i="15"/>
  <c r="F32" i="15"/>
  <c r="H32" i="15"/>
  <c r="J32" i="15"/>
  <c r="L32" i="15"/>
  <c r="N32" i="15"/>
  <c r="P32" i="15"/>
  <c r="D33" i="15"/>
  <c r="P33" i="15"/>
  <c r="P25" i="15"/>
  <c r="J28" i="15" l="1"/>
  <c r="N28" i="15"/>
  <c r="L28" i="15"/>
  <c r="H33" i="15"/>
  <c r="F33" i="15"/>
  <c r="H28" i="15"/>
  <c r="F28" i="15"/>
  <c r="L33" i="15"/>
  <c r="N33" i="15"/>
  <c r="J33" i="15"/>
  <c r="F129" i="15"/>
  <c r="F139" i="15" l="1"/>
  <c r="F140" i="15"/>
  <c r="F34" i="15"/>
  <c r="F35" i="15"/>
  <c r="H139" i="15"/>
  <c r="H140" i="15"/>
  <c r="H34" i="15"/>
  <c r="H35" i="15"/>
  <c r="J139" i="15"/>
  <c r="J140" i="15"/>
  <c r="L139" i="15"/>
  <c r="L140" i="15"/>
  <c r="N139" i="15"/>
  <c r="N140" i="15"/>
  <c r="N34" i="15"/>
  <c r="N35" i="15"/>
  <c r="P146" i="15"/>
  <c r="P145" i="15"/>
  <c r="P144" i="15"/>
  <c r="P143" i="15"/>
  <c r="P142" i="15"/>
  <c r="D142" i="15"/>
  <c r="P141" i="15"/>
  <c r="N141" i="15"/>
  <c r="L141" i="15"/>
  <c r="J141" i="15"/>
  <c r="H141" i="15"/>
  <c r="F141" i="15"/>
  <c r="P140" i="15"/>
  <c r="P139" i="15"/>
  <c r="P138" i="15"/>
  <c r="P137" i="15"/>
  <c r="D137" i="15"/>
  <c r="P136" i="15"/>
  <c r="N136" i="15"/>
  <c r="L136" i="15"/>
  <c r="J136" i="15"/>
  <c r="H136" i="15"/>
  <c r="F136" i="15"/>
  <c r="P135" i="15"/>
  <c r="N135" i="15"/>
  <c r="L135" i="15"/>
  <c r="J135" i="15"/>
  <c r="H135" i="15"/>
  <c r="F135" i="15"/>
  <c r="P134" i="15"/>
  <c r="N134" i="15"/>
  <c r="L134" i="15"/>
  <c r="J134" i="15"/>
  <c r="H134" i="15"/>
  <c r="F134" i="15"/>
  <c r="P133" i="15"/>
  <c r="N133" i="15"/>
  <c r="L133" i="15"/>
  <c r="J133" i="15"/>
  <c r="H133" i="15"/>
  <c r="F133" i="15"/>
  <c r="P132" i="15"/>
  <c r="N132" i="15"/>
  <c r="L132" i="15"/>
  <c r="J132" i="15"/>
  <c r="H132" i="15"/>
  <c r="F132" i="15"/>
  <c r="P131" i="15"/>
  <c r="N131" i="15"/>
  <c r="L131" i="15"/>
  <c r="J131" i="15"/>
  <c r="J129" i="15"/>
  <c r="J130" i="15"/>
  <c r="H131" i="15"/>
  <c r="F131" i="15"/>
  <c r="P130" i="15"/>
  <c r="N130" i="15"/>
  <c r="L130" i="15"/>
  <c r="H130" i="15"/>
  <c r="F130" i="15"/>
  <c r="P129" i="15"/>
  <c r="N129" i="15"/>
  <c r="L129" i="15"/>
  <c r="H129" i="15"/>
  <c r="P128" i="15"/>
  <c r="P127" i="15"/>
  <c r="D127" i="15"/>
  <c r="P126" i="15"/>
  <c r="N126" i="15"/>
  <c r="L126" i="15"/>
  <c r="J126" i="15"/>
  <c r="H126" i="15"/>
  <c r="F126" i="15"/>
  <c r="P125" i="15"/>
  <c r="N125" i="15"/>
  <c r="L125" i="15"/>
  <c r="J125" i="15"/>
  <c r="H125" i="15"/>
  <c r="F125" i="15"/>
  <c r="P124" i="15"/>
  <c r="N124" i="15"/>
  <c r="L124" i="15"/>
  <c r="J124" i="15"/>
  <c r="H124" i="15"/>
  <c r="F124" i="15"/>
  <c r="P123" i="15"/>
  <c r="N123" i="15"/>
  <c r="L123" i="15"/>
  <c r="J123" i="15"/>
  <c r="H123" i="15"/>
  <c r="F123" i="15"/>
  <c r="P122" i="15"/>
  <c r="N122" i="15"/>
  <c r="L122" i="15"/>
  <c r="J122" i="15"/>
  <c r="H122" i="15"/>
  <c r="F122" i="15"/>
  <c r="P121" i="15"/>
  <c r="N121" i="15"/>
  <c r="L121" i="15"/>
  <c r="J121" i="15"/>
  <c r="H121" i="15"/>
  <c r="F121" i="15"/>
  <c r="P120" i="15"/>
  <c r="N120" i="15"/>
  <c r="L120" i="15"/>
  <c r="J120" i="15"/>
  <c r="H120" i="15"/>
  <c r="F120" i="15"/>
  <c r="P119" i="15"/>
  <c r="N119" i="15"/>
  <c r="L119" i="15"/>
  <c r="J119" i="15"/>
  <c r="H119" i="15"/>
  <c r="F119" i="15"/>
  <c r="P118" i="15"/>
  <c r="P117" i="15"/>
  <c r="D117" i="15"/>
  <c r="P116" i="15"/>
  <c r="N116" i="15"/>
  <c r="L116" i="15"/>
  <c r="J116" i="15"/>
  <c r="H116" i="15"/>
  <c r="F116" i="15"/>
  <c r="P115" i="15"/>
  <c r="N115" i="15"/>
  <c r="L115" i="15"/>
  <c r="J115" i="15"/>
  <c r="H115" i="15"/>
  <c r="F115" i="15"/>
  <c r="P114" i="15"/>
  <c r="N114" i="15"/>
  <c r="L114" i="15"/>
  <c r="J114" i="15"/>
  <c r="H114" i="15"/>
  <c r="F114" i="15"/>
  <c r="P113" i="15"/>
  <c r="N113" i="15"/>
  <c r="L113" i="15"/>
  <c r="J113" i="15"/>
  <c r="H113" i="15"/>
  <c r="F113" i="15"/>
  <c r="P112" i="15"/>
  <c r="N112" i="15"/>
  <c r="L112" i="15"/>
  <c r="J112" i="15"/>
  <c r="H112" i="15"/>
  <c r="F112" i="15"/>
  <c r="P111" i="15"/>
  <c r="N111" i="15"/>
  <c r="L111" i="15"/>
  <c r="J111" i="15"/>
  <c r="J109" i="15"/>
  <c r="J110" i="15"/>
  <c r="H111" i="15"/>
  <c r="F111" i="15"/>
  <c r="P110" i="15"/>
  <c r="N110" i="15"/>
  <c r="L110" i="15"/>
  <c r="H110" i="15"/>
  <c r="F110" i="15"/>
  <c r="P109" i="15"/>
  <c r="N109" i="15"/>
  <c r="L109" i="15"/>
  <c r="H109" i="15"/>
  <c r="F109" i="15"/>
  <c r="P108" i="15"/>
  <c r="P107" i="15"/>
  <c r="D107" i="15"/>
  <c r="P106" i="15"/>
  <c r="N106" i="15"/>
  <c r="L106" i="15"/>
  <c r="J106" i="15"/>
  <c r="H106" i="15"/>
  <c r="F106" i="15"/>
  <c r="P105" i="15"/>
  <c r="N105" i="15"/>
  <c r="L105" i="15"/>
  <c r="J105" i="15"/>
  <c r="H105" i="15"/>
  <c r="F105" i="15"/>
  <c r="P104" i="15"/>
  <c r="N104" i="15"/>
  <c r="L104" i="15"/>
  <c r="J104" i="15"/>
  <c r="H104" i="15"/>
  <c r="F104" i="15"/>
  <c r="P103" i="15"/>
  <c r="N103" i="15"/>
  <c r="L103" i="15"/>
  <c r="J103" i="15"/>
  <c r="H103" i="15"/>
  <c r="F103" i="15"/>
  <c r="P102" i="15"/>
  <c r="N102" i="15"/>
  <c r="L102" i="15"/>
  <c r="J102" i="15"/>
  <c r="H102" i="15"/>
  <c r="F102" i="15"/>
  <c r="P101" i="15"/>
  <c r="N101" i="15"/>
  <c r="L101" i="15"/>
  <c r="J101" i="15"/>
  <c r="H101" i="15"/>
  <c r="F101" i="15"/>
  <c r="P100" i="15"/>
  <c r="N100" i="15"/>
  <c r="L100" i="15"/>
  <c r="J100" i="15"/>
  <c r="H100" i="15"/>
  <c r="F100" i="15"/>
  <c r="P99" i="15"/>
  <c r="N99" i="15"/>
  <c r="L99" i="15"/>
  <c r="J99" i="15"/>
  <c r="H99" i="15"/>
  <c r="F99" i="15"/>
  <c r="P98" i="15"/>
  <c r="P97" i="15"/>
  <c r="D97" i="15"/>
  <c r="P96" i="15"/>
  <c r="N96" i="15"/>
  <c r="L96" i="15"/>
  <c r="J96" i="15"/>
  <c r="H96" i="15"/>
  <c r="F96" i="15"/>
  <c r="P95" i="15"/>
  <c r="N95" i="15"/>
  <c r="L95" i="15"/>
  <c r="J95" i="15"/>
  <c r="H95" i="15"/>
  <c r="F95" i="15"/>
  <c r="P94" i="15"/>
  <c r="N94" i="15"/>
  <c r="L94" i="15"/>
  <c r="J94" i="15"/>
  <c r="H94" i="15"/>
  <c r="F94" i="15"/>
  <c r="P93" i="15"/>
  <c r="N93" i="15"/>
  <c r="L93" i="15"/>
  <c r="J93" i="15"/>
  <c r="H93" i="15"/>
  <c r="F93" i="15"/>
  <c r="P92" i="15"/>
  <c r="N92" i="15"/>
  <c r="L92" i="15"/>
  <c r="J92" i="15"/>
  <c r="H92" i="15"/>
  <c r="F92" i="15"/>
  <c r="P91" i="15"/>
  <c r="N91" i="15"/>
  <c r="L91" i="15"/>
  <c r="J91" i="15"/>
  <c r="H91" i="15"/>
  <c r="F91" i="15"/>
  <c r="P90" i="15"/>
  <c r="N90" i="15"/>
  <c r="L90" i="15"/>
  <c r="J90" i="15"/>
  <c r="H90" i="15"/>
  <c r="F90" i="15"/>
  <c r="P89" i="15"/>
  <c r="N89" i="15"/>
  <c r="L89" i="15"/>
  <c r="J89" i="15"/>
  <c r="H89" i="15"/>
  <c r="F89" i="15"/>
  <c r="P88" i="15"/>
  <c r="P87" i="15"/>
  <c r="D87" i="15"/>
  <c r="P86" i="15"/>
  <c r="N86" i="15"/>
  <c r="L86" i="15"/>
  <c r="J86" i="15"/>
  <c r="H86" i="15"/>
  <c r="F86" i="15"/>
  <c r="P85" i="15"/>
  <c r="N85" i="15"/>
  <c r="L85" i="15"/>
  <c r="J85" i="15"/>
  <c r="H85" i="15"/>
  <c r="F85" i="15"/>
  <c r="P84" i="15"/>
  <c r="N84" i="15"/>
  <c r="L84" i="15"/>
  <c r="J84" i="15"/>
  <c r="H84" i="15"/>
  <c r="F84" i="15"/>
  <c r="P83" i="15"/>
  <c r="N83" i="15"/>
  <c r="L83" i="15"/>
  <c r="J83" i="15"/>
  <c r="H83" i="15"/>
  <c r="F83" i="15"/>
  <c r="P82" i="15"/>
  <c r="N82" i="15"/>
  <c r="L82" i="15"/>
  <c r="J82" i="15"/>
  <c r="H82" i="15"/>
  <c r="F82" i="15"/>
  <c r="P81" i="15"/>
  <c r="N81" i="15"/>
  <c r="L81" i="15"/>
  <c r="J81" i="15"/>
  <c r="H81" i="15"/>
  <c r="F81" i="15"/>
  <c r="P80" i="15"/>
  <c r="N80" i="15"/>
  <c r="L80" i="15"/>
  <c r="J80" i="15"/>
  <c r="H80" i="15"/>
  <c r="F80" i="15"/>
  <c r="P79" i="15"/>
  <c r="N79" i="15"/>
  <c r="L79" i="15"/>
  <c r="J79" i="15"/>
  <c r="H79" i="15"/>
  <c r="F79" i="15"/>
  <c r="P78" i="15"/>
  <c r="P77" i="15"/>
  <c r="D77" i="15"/>
  <c r="P76" i="15"/>
  <c r="N76" i="15"/>
  <c r="L76" i="15"/>
  <c r="J76" i="15"/>
  <c r="H76" i="15"/>
  <c r="F76" i="15"/>
  <c r="P75" i="15"/>
  <c r="N75" i="15"/>
  <c r="L75" i="15"/>
  <c r="J75" i="15"/>
  <c r="H75" i="15"/>
  <c r="F75" i="15"/>
  <c r="P74" i="15"/>
  <c r="N74" i="15"/>
  <c r="L74" i="15"/>
  <c r="J74" i="15"/>
  <c r="H74" i="15"/>
  <c r="F74" i="15"/>
  <c r="P73" i="15"/>
  <c r="N73" i="15"/>
  <c r="L73" i="15"/>
  <c r="J73" i="15"/>
  <c r="H73" i="15"/>
  <c r="F73" i="15"/>
  <c r="P72" i="15"/>
  <c r="N72" i="15"/>
  <c r="L72" i="15"/>
  <c r="J72" i="15"/>
  <c r="H72" i="15"/>
  <c r="F72" i="15"/>
  <c r="P71" i="15"/>
  <c r="N71" i="15"/>
  <c r="L71" i="15"/>
  <c r="J71" i="15"/>
  <c r="H71" i="15"/>
  <c r="F71" i="15"/>
  <c r="P70" i="15"/>
  <c r="N70" i="15"/>
  <c r="L70" i="15"/>
  <c r="J70" i="15"/>
  <c r="H70" i="15"/>
  <c r="F70" i="15"/>
  <c r="P69" i="15"/>
  <c r="N69" i="15"/>
  <c r="L69" i="15"/>
  <c r="J69" i="15"/>
  <c r="H69" i="15"/>
  <c r="F69" i="15"/>
  <c r="P68" i="15"/>
  <c r="P67" i="15"/>
  <c r="D67" i="15"/>
  <c r="P66" i="15"/>
  <c r="N66" i="15"/>
  <c r="L66" i="15"/>
  <c r="J66" i="15"/>
  <c r="H66" i="15"/>
  <c r="F66" i="15"/>
  <c r="P65" i="15"/>
  <c r="N65" i="15"/>
  <c r="L65" i="15"/>
  <c r="J65" i="15"/>
  <c r="H65" i="15"/>
  <c r="F65" i="15"/>
  <c r="P64" i="15"/>
  <c r="N64" i="15"/>
  <c r="L64" i="15"/>
  <c r="J64" i="15"/>
  <c r="H64" i="15"/>
  <c r="F64" i="15"/>
  <c r="P63" i="15"/>
  <c r="N63" i="15"/>
  <c r="L63" i="15"/>
  <c r="J63" i="15"/>
  <c r="H63" i="15"/>
  <c r="F63" i="15"/>
  <c r="P62" i="15"/>
  <c r="N62" i="15"/>
  <c r="L62" i="15"/>
  <c r="J62" i="15"/>
  <c r="H62" i="15"/>
  <c r="F62" i="15"/>
  <c r="P61" i="15"/>
  <c r="N61" i="15"/>
  <c r="L61" i="15"/>
  <c r="J61" i="15"/>
  <c r="H61" i="15"/>
  <c r="F61" i="15"/>
  <c r="P60" i="15"/>
  <c r="N60" i="15"/>
  <c r="L60" i="15"/>
  <c r="J60" i="15"/>
  <c r="H60" i="15"/>
  <c r="F60" i="15"/>
  <c r="P59" i="15"/>
  <c r="N59" i="15"/>
  <c r="L59" i="15"/>
  <c r="J59" i="15"/>
  <c r="H59" i="15"/>
  <c r="F59" i="15"/>
  <c r="P58" i="15"/>
  <c r="P57" i="15"/>
  <c r="D57" i="15"/>
  <c r="P56" i="15"/>
  <c r="N56" i="15"/>
  <c r="L56" i="15"/>
  <c r="J56" i="15"/>
  <c r="H56" i="15"/>
  <c r="F56" i="15"/>
  <c r="P55" i="15"/>
  <c r="N55" i="15"/>
  <c r="L55" i="15"/>
  <c r="J55" i="15"/>
  <c r="H55" i="15"/>
  <c r="F55" i="15"/>
  <c r="P54" i="15"/>
  <c r="N54" i="15"/>
  <c r="L54" i="15"/>
  <c r="J54" i="15"/>
  <c r="H54" i="15"/>
  <c r="F54" i="15"/>
  <c r="P53" i="15"/>
  <c r="N53" i="15"/>
  <c r="L53" i="15"/>
  <c r="J53" i="15"/>
  <c r="H53" i="15"/>
  <c r="F53" i="15"/>
  <c r="P52" i="15"/>
  <c r="N52" i="15"/>
  <c r="L52" i="15"/>
  <c r="J52" i="15"/>
  <c r="H52" i="15"/>
  <c r="F52" i="15"/>
  <c r="P51" i="15"/>
  <c r="N51" i="15"/>
  <c r="L51" i="15"/>
  <c r="J51" i="15"/>
  <c r="H51" i="15"/>
  <c r="F51" i="15"/>
  <c r="P50" i="15"/>
  <c r="N50" i="15"/>
  <c r="L50" i="15"/>
  <c r="J50" i="15"/>
  <c r="H50" i="15"/>
  <c r="F50" i="15"/>
  <c r="P49" i="15"/>
  <c r="N49" i="15"/>
  <c r="L49" i="15"/>
  <c r="J49" i="15"/>
  <c r="H49" i="15"/>
  <c r="P48" i="15"/>
  <c r="P47" i="15"/>
  <c r="D47" i="15"/>
  <c r="P46" i="15"/>
  <c r="N46" i="15"/>
  <c r="L46" i="15"/>
  <c r="J46" i="15"/>
  <c r="H46" i="15"/>
  <c r="F46" i="15"/>
  <c r="P45" i="15"/>
  <c r="N45" i="15"/>
  <c r="L45" i="15"/>
  <c r="J45" i="15"/>
  <c r="H45" i="15"/>
  <c r="F45" i="15"/>
  <c r="P44" i="15"/>
  <c r="N44" i="15"/>
  <c r="L44" i="15"/>
  <c r="J44" i="15"/>
  <c r="H44" i="15"/>
  <c r="F44" i="15"/>
  <c r="P43" i="15"/>
  <c r="N43" i="15"/>
  <c r="L43" i="15"/>
  <c r="J43" i="15"/>
  <c r="H43" i="15"/>
  <c r="F43" i="15"/>
  <c r="P42" i="15"/>
  <c r="N42" i="15"/>
  <c r="L42" i="15"/>
  <c r="J42" i="15"/>
  <c r="H42" i="15"/>
  <c r="F42" i="15"/>
  <c r="P41" i="15"/>
  <c r="N41" i="15"/>
  <c r="L41" i="15"/>
  <c r="J41" i="15"/>
  <c r="H41" i="15"/>
  <c r="F41" i="15"/>
  <c r="P40" i="15"/>
  <c r="N40" i="15"/>
  <c r="L40" i="15"/>
  <c r="J40" i="15"/>
  <c r="H40" i="15"/>
  <c r="F40" i="15"/>
  <c r="P39" i="15"/>
  <c r="N39" i="15"/>
  <c r="L39" i="15"/>
  <c r="J39" i="15"/>
  <c r="H39" i="15"/>
  <c r="F39" i="15"/>
  <c r="P38" i="15"/>
  <c r="P37" i="15"/>
  <c r="P36" i="15"/>
  <c r="P35" i="15"/>
  <c r="L35" i="15"/>
  <c r="J35" i="15"/>
  <c r="L34" i="15"/>
  <c r="J34" i="15"/>
  <c r="P24" i="15"/>
  <c r="L22" i="15"/>
  <c r="D24" i="15"/>
  <c r="P22" i="15"/>
  <c r="N22" i="15"/>
  <c r="J22" i="15"/>
  <c r="H22" i="15"/>
  <c r="F22" i="15"/>
  <c r="P21" i="15"/>
  <c r="L16" i="15"/>
  <c r="L17" i="15"/>
  <c r="P17" i="15"/>
  <c r="N17" i="15"/>
  <c r="J17" i="15"/>
  <c r="H17" i="15"/>
  <c r="F17" i="15"/>
  <c r="P16" i="15"/>
  <c r="N16" i="15"/>
  <c r="J16" i="15"/>
  <c r="H16" i="15"/>
  <c r="F16" i="15"/>
  <c r="P15" i="15"/>
  <c r="P14" i="15"/>
  <c r="L12" i="15"/>
  <c r="L13" i="15"/>
  <c r="D14" i="15"/>
  <c r="D36" i="15" s="1"/>
  <c r="P13" i="15"/>
  <c r="N13" i="15"/>
  <c r="J13" i="15"/>
  <c r="H13" i="15"/>
  <c r="F13" i="15"/>
  <c r="P12" i="15"/>
  <c r="N12" i="15"/>
  <c r="J12" i="15"/>
  <c r="H12" i="15"/>
  <c r="F12" i="15"/>
  <c r="P11" i="15"/>
  <c r="P10" i="15"/>
  <c r="H20" i="15" l="1"/>
  <c r="F20" i="15"/>
  <c r="N20" i="15"/>
  <c r="L20" i="15"/>
  <c r="J20" i="15"/>
  <c r="L127" i="15"/>
  <c r="F47" i="15"/>
  <c r="F57" i="15"/>
  <c r="J77" i="15"/>
  <c r="F87" i="15"/>
  <c r="N117" i="15"/>
  <c r="N127" i="15"/>
  <c r="J127" i="15"/>
  <c r="N137" i="15"/>
  <c r="J67" i="15"/>
  <c r="N67" i="15"/>
  <c r="L77" i="15"/>
  <c r="H77" i="15"/>
  <c r="J107" i="15"/>
  <c r="N107" i="15"/>
  <c r="N14" i="15"/>
  <c r="N36" i="15" s="1"/>
  <c r="N57" i="15"/>
  <c r="H57" i="15"/>
  <c r="L57" i="15"/>
  <c r="F67" i="15"/>
  <c r="H67" i="15"/>
  <c r="N47" i="15"/>
  <c r="L47" i="15"/>
  <c r="D143" i="15"/>
  <c r="J47" i="15"/>
  <c r="N77" i="15"/>
  <c r="H127" i="15"/>
  <c r="N24" i="15"/>
  <c r="F24" i="15"/>
  <c r="L107" i="15"/>
  <c r="F117" i="15"/>
  <c r="F127" i="15"/>
  <c r="L137" i="15"/>
  <c r="L142" i="15"/>
  <c r="F142" i="15"/>
  <c r="J87" i="15"/>
  <c r="H142" i="15"/>
  <c r="L117" i="15"/>
  <c r="H137" i="15"/>
  <c r="N142" i="15"/>
  <c r="L87" i="15"/>
  <c r="F97" i="15"/>
  <c r="N97" i="15"/>
  <c r="H107" i="15"/>
  <c r="J137" i="15"/>
  <c r="J142" i="15"/>
  <c r="H117" i="15"/>
  <c r="H47" i="15"/>
  <c r="J57" i="15"/>
  <c r="L67" i="15"/>
  <c r="F77" i="15"/>
  <c r="H87" i="15"/>
  <c r="J97" i="15"/>
  <c r="N87" i="15"/>
  <c r="L97" i="15"/>
  <c r="H97" i="15"/>
  <c r="F107" i="15"/>
  <c r="J117" i="15"/>
  <c r="H24" i="15"/>
  <c r="J24" i="15"/>
  <c r="L24" i="15"/>
  <c r="H14" i="15"/>
  <c r="H36" i="15" s="1"/>
  <c r="F14" i="15"/>
  <c r="F36" i="15" s="1"/>
  <c r="L14" i="15"/>
  <c r="L36" i="15" s="1"/>
  <c r="J14" i="15"/>
  <c r="J36" i="15" s="1"/>
  <c r="F137" i="15"/>
  <c r="H143" i="15" l="1"/>
  <c r="D144" i="15"/>
  <c r="L143" i="15"/>
  <c r="N143" i="15"/>
  <c r="J143" i="15"/>
  <c r="F143" i="15"/>
  <c r="A4" i="16"/>
  <c r="A3" i="16"/>
  <c r="A6" i="16"/>
  <c r="A5" i="16"/>
  <c r="N144" i="15" l="1"/>
  <c r="N145" i="15" s="1"/>
  <c r="A11" i="16" s="1"/>
  <c r="J144" i="15"/>
  <c r="J145" i="15" s="1"/>
  <c r="A9" i="16" s="1"/>
  <c r="H144" i="15"/>
  <c r="H145" i="15" s="1"/>
  <c r="A8" i="16" s="1"/>
  <c r="F144" i="15"/>
  <c r="F145" i="15" s="1"/>
  <c r="L144" i="15"/>
  <c r="L145" i="15" s="1"/>
  <c r="A10" i="16" s="1"/>
  <c r="A2" i="16"/>
  <c r="A7" i="16" l="1"/>
  <c r="F146" i="15"/>
  <c r="H146" i="15"/>
  <c r="N146" i="15"/>
  <c r="J146" i="15"/>
  <c r="L146" i="15"/>
</calcChain>
</file>

<file path=xl/sharedStrings.xml><?xml version="1.0" encoding="utf-8"?>
<sst xmlns="http://schemas.openxmlformats.org/spreadsheetml/2006/main" count="305" uniqueCount="207">
  <si>
    <t>Officer responsible for the commission:</t>
  </si>
  <si>
    <t>Processing number:</t>
  </si>
  <si>
    <t>Assessor:</t>
  </si>
  <si>
    <t>Transaction number:</t>
  </si>
  <si>
    <t>(1)</t>
  </si>
  <si>
    <t>(2)</t>
  </si>
  <si>
    <t>(3)</t>
  </si>
  <si>
    <t>(4)</t>
  </si>
  <si>
    <t>Criterion</t>
  </si>
  <si>
    <t>Weighting</t>
  </si>
  <si>
    <t>Points</t>
  </si>
  <si>
    <t>Assessment</t>
  </si>
  <si>
    <t>in %</t>
  </si>
  <si>
    <t>(max.10)</t>
  </si>
  <si>
    <t>(2)x(3)</t>
  </si>
  <si>
    <t>Assessment of technical-methodological design</t>
  </si>
  <si>
    <t>1.1</t>
  </si>
  <si>
    <t>Strategy</t>
  </si>
  <si>
    <t>1.1.1</t>
  </si>
  <si>
    <t>1.1.2</t>
  </si>
  <si>
    <t>Description and justification of the contractor's strategy for delivering the services put out to tender</t>
  </si>
  <si>
    <t>Interim total 1.1</t>
  </si>
  <si>
    <t>1.2</t>
  </si>
  <si>
    <t>1.2.1</t>
  </si>
  <si>
    <t>1.2.2</t>
  </si>
  <si>
    <t>Interim total 1.2</t>
  </si>
  <si>
    <t>1.3</t>
  </si>
  <si>
    <t>1.3.1</t>
  </si>
  <si>
    <t>Interim total 1.3</t>
  </si>
  <si>
    <t>Processes</t>
  </si>
  <si>
    <t>1.4.2</t>
  </si>
  <si>
    <t>1.5</t>
  </si>
  <si>
    <t>Learning and innovation</t>
  </si>
  <si>
    <t>1.5.1</t>
  </si>
  <si>
    <t>Contractor's contribution to knowledge management at the partner and at GIZ</t>
  </si>
  <si>
    <t>1.5.2</t>
  </si>
  <si>
    <t>Presentation and explanation of the measures undertaken by the contractor to promote scaling-up effects</t>
  </si>
  <si>
    <t>Interim total 1.5</t>
  </si>
  <si>
    <t>1.6</t>
  </si>
  <si>
    <t>Project management of the contractor</t>
  </si>
  <si>
    <t>Approach and procedure for coordination with/in GIZ project</t>
  </si>
  <si>
    <t>Contractor's backstopping strategy (incl. CVs of the technical and administrative backstopper)</t>
  </si>
  <si>
    <t>Sustainability requirements</t>
  </si>
  <si>
    <t>Further requirements</t>
  </si>
  <si>
    <t>Total 1</t>
  </si>
  <si>
    <t>Assessment of proposed staff</t>
  </si>
  <si>
    <t>2.1</t>
  </si>
  <si>
    <t>2.1.1</t>
  </si>
  <si>
    <t>- Qualifications</t>
  </si>
  <si>
    <t>2.1.2</t>
  </si>
  <si>
    <t>- Language</t>
  </si>
  <si>
    <t>2.1.3</t>
  </si>
  <si>
    <t>- General professional experience</t>
  </si>
  <si>
    <t>2.1.4</t>
  </si>
  <si>
    <t>- Specific professional experience</t>
  </si>
  <si>
    <t>2.1.5</t>
  </si>
  <si>
    <t>- Leadership/management experience</t>
  </si>
  <si>
    <t>2.1.6</t>
  </si>
  <si>
    <t>- Regional experience</t>
  </si>
  <si>
    <t>2.1.7</t>
  </si>
  <si>
    <t>- Development cooperation experience</t>
  </si>
  <si>
    <t>2.1.8</t>
  </si>
  <si>
    <t>- Other</t>
  </si>
  <si>
    <t>Interim total 2.1</t>
  </si>
  <si>
    <t>2.2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</si>
  <si>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</si>
  <si>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</si>
  <si>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</si>
  <si>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</si>
  <si>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</si>
  <si>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</si>
  <si>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</si>
  <si>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</si>
  <si>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Interim total 2.2</t>
  </si>
  <si>
    <t>2.3</t>
  </si>
  <si>
    <t>2.3.1</t>
  </si>
  <si>
    <t>2.3.2</t>
  </si>
  <si>
    <t>2.3.3</t>
  </si>
  <si>
    <t>2.3.4</t>
  </si>
  <si>
    <t>2.3.5</t>
  </si>
  <si>
    <t>2.3.6</t>
  </si>
  <si>
    <t>2.3.7</t>
  </si>
  <si>
    <t>2.3.8</t>
  </si>
  <si>
    <t>Interim total 2.3</t>
  </si>
  <si>
    <t>2.4</t>
  </si>
  <si>
    <t>2.4.1</t>
  </si>
  <si>
    <t>2.4.2</t>
  </si>
  <si>
    <t>2.4.3</t>
  </si>
  <si>
    <t>2.4.4</t>
  </si>
  <si>
    <t>2.4.5</t>
  </si>
  <si>
    <t>2.4.6</t>
  </si>
  <si>
    <t>2.4.7</t>
  </si>
  <si>
    <t>2.4.8</t>
  </si>
  <si>
    <t>Interim total 2.4</t>
  </si>
  <si>
    <t>2.5</t>
  </si>
  <si>
    <t>2.5.1</t>
  </si>
  <si>
    <t>2.5.2</t>
  </si>
  <si>
    <t>2.5.3</t>
  </si>
  <si>
    <t>2.5.4</t>
  </si>
  <si>
    <t>2.5.5</t>
  </si>
  <si>
    <t>2.5.6</t>
  </si>
  <si>
    <t>2.5.7</t>
  </si>
  <si>
    <t>2.5.8</t>
  </si>
  <si>
    <t>Interim total 2.5</t>
  </si>
  <si>
    <t>2.6</t>
  </si>
  <si>
    <t>2.6.1</t>
  </si>
  <si>
    <t>2.6.2</t>
  </si>
  <si>
    <t>2.6.3</t>
  </si>
  <si>
    <t>2.6.4</t>
  </si>
  <si>
    <t>2.6.5</t>
  </si>
  <si>
    <t>2.6.6</t>
  </si>
  <si>
    <t>2.6.7</t>
  </si>
  <si>
    <t>2.6.8</t>
  </si>
  <si>
    <t>Interim total 2.6</t>
  </si>
  <si>
    <t>2.7</t>
  </si>
  <si>
    <t>2.7.1</t>
  </si>
  <si>
    <t>2.7.2</t>
  </si>
  <si>
    <t>2.7.3</t>
  </si>
  <si>
    <t>2.7.4</t>
  </si>
  <si>
    <t>2.7.5</t>
  </si>
  <si>
    <t>2.7.6</t>
  </si>
  <si>
    <t>2.7.7</t>
  </si>
  <si>
    <t>2.7.8</t>
  </si>
  <si>
    <t>Interim total 2.7</t>
  </si>
  <si>
    <t>2.8</t>
  </si>
  <si>
    <t>2.8.1</t>
  </si>
  <si>
    <t>2.8.2</t>
  </si>
  <si>
    <t>2.8.3</t>
  </si>
  <si>
    <t>2.8.4</t>
  </si>
  <si>
    <t>2.8.5</t>
  </si>
  <si>
    <t>2.8.6</t>
  </si>
  <si>
    <t>2.8.7</t>
  </si>
  <si>
    <t>2.8.8</t>
  </si>
  <si>
    <t>Interim total 2.8</t>
  </si>
  <si>
    <t>2.9</t>
  </si>
  <si>
    <t>2.9.1</t>
  </si>
  <si>
    <t>2.9.2</t>
  </si>
  <si>
    <t>2.9.3</t>
  </si>
  <si>
    <t>2.9.4</t>
  </si>
  <si>
    <t>2.9.5</t>
  </si>
  <si>
    <t>2.9.6</t>
  </si>
  <si>
    <t>2.9.7</t>
  </si>
  <si>
    <t>2.9.8</t>
  </si>
  <si>
    <t>Interim total 2.9</t>
  </si>
  <si>
    <t>2.10</t>
  </si>
  <si>
    <t>2.10.1</t>
  </si>
  <si>
    <t>2.10.2</t>
  </si>
  <si>
    <t>2.10.3</t>
  </si>
  <si>
    <t>2.10.4</t>
  </si>
  <si>
    <t>2.10.5</t>
  </si>
  <si>
    <t>2.10.6</t>
  </si>
  <si>
    <t>2.10.7</t>
  </si>
  <si>
    <t>2.10.8</t>
  </si>
  <si>
    <t>Interim total 2.10</t>
  </si>
  <si>
    <t>2.11</t>
  </si>
  <si>
    <t>Assessment of proposed personnel for non-specified positions (provided permissible under ToRs)</t>
  </si>
  <si>
    <t>2.11.1</t>
  </si>
  <si>
    <t>2.11.2</t>
  </si>
  <si>
    <t>Qualifications and sufficient assignment duration of the team (professional experience and other specific experience) in order to process theme 1</t>
  </si>
  <si>
    <t>2.11.3</t>
  </si>
  <si>
    <t>Qualifications and sufficient assignment duration of the team (professional experience and other specific experience) in order to process theme 2</t>
  </si>
  <si>
    <t>Interim total 2.11</t>
  </si>
  <si>
    <t>Total 2</t>
  </si>
  <si>
    <t>Overall total 1 + 2</t>
  </si>
  <si>
    <t>Assessment in %</t>
  </si>
  <si>
    <t>Ranking</t>
  </si>
  <si>
    <t>I hereby declare that I completed this assessment independently, to the best of my knowledge and in good faith.</t>
  </si>
  <si>
    <t>Wertung</t>
  </si>
  <si>
    <t>Enter tenderer 1</t>
  </si>
  <si>
    <t>Enter tenderer 2</t>
  </si>
  <si>
    <t>Enter tenderer 3</t>
  </si>
  <si>
    <t>Enter tenderer 4</t>
  </si>
  <si>
    <t>Enter tenderer 5</t>
  </si>
  <si>
    <t>Tenderers 6 to 10</t>
  </si>
  <si>
    <t>Grid for the assessment of technical bids for contracts above the EU threshold</t>
  </si>
  <si>
    <t xml:space="preserve">Version (Delete as appropriate): </t>
  </si>
  <si>
    <t>Expert 2 (in accordance with ToR provisions/criteria)</t>
  </si>
  <si>
    <t xml:space="preserve"> Expert 3 (in accordance with ToR provisions/criteria)</t>
  </si>
  <si>
    <t>Expert 4 (in accordance with ToR provisions/criteria)</t>
  </si>
  <si>
    <t>Expert 5 (in accordance with ToR provisions/criteria)</t>
  </si>
  <si>
    <t>Expert 6 (in accordance with ToR provisions/criteria)</t>
  </si>
  <si>
    <t>Expert 7 (in accordance with ToR provisions/criteria)</t>
  </si>
  <si>
    <t>Expert 8 (in accordance with ToR provisions/criteria)</t>
  </si>
  <si>
    <r>
      <t xml:space="preserve">Composition and sufficient assignment duration of the team in order to perform the tasks specified in the </t>
    </r>
    <r>
      <rPr>
        <u/>
        <sz val="8"/>
        <rFont val="Arial"/>
        <family val="2"/>
      </rPr>
      <t>schedule and personnel assignment plan</t>
    </r>
  </si>
  <si>
    <t>Expert 9  (in accordance with ToR provisions/criteria)</t>
  </si>
  <si>
    <t>Expert 10  (in accordance with ToR provisions/criteria)</t>
  </si>
  <si>
    <t>Tenderers 6 to 10 of 10</t>
  </si>
  <si>
    <t>Date, full first and last name, function, OU</t>
  </si>
  <si>
    <t>Critical appraisal of the contribution made by the services and identification of particularly promising starting points for generating possible leverage</t>
  </si>
  <si>
    <t>Operational plan for implementing the strategy, which also includes a plan for the assignment of all experts, including assignment times and assignment locations and describing the necessary work stages</t>
  </si>
  <si>
    <t>Presentation of the relevant
actors in the contractor's area of responsibility and Strategy for establishing cooperation</t>
  </si>
  <si>
    <t>Presentation and explanation of the implementation plan: work steps, schedule</t>
  </si>
  <si>
    <t xml:space="preserve">Provision of technical and organisational measures in ensuring safety of data management. Company policy of data security </t>
  </si>
  <si>
    <t>Assessment of Technical Eligibility</t>
  </si>
  <si>
    <t>Accredited IATA Travel Agency certification</t>
  </si>
  <si>
    <t xml:space="preserve">Provide fully automated computerised direct travel terminal </t>
  </si>
  <si>
    <t>Project:Country Office Iraq</t>
  </si>
  <si>
    <t>Services put out to tender:Provision of Travel services</t>
  </si>
  <si>
    <t>1.2.3</t>
  </si>
  <si>
    <t>1.2.4</t>
  </si>
  <si>
    <t>83437827</t>
  </si>
  <si>
    <t>1.4</t>
  </si>
  <si>
    <t>1.4.1</t>
  </si>
  <si>
    <t>1.4.3</t>
  </si>
  <si>
    <t>Interim total 1.4</t>
  </si>
  <si>
    <t>Provision of travel related services for up to three years international organisations, embassies and medium to large multi-national corporations (3 verifiable evidence must be provided).</t>
  </si>
  <si>
    <t>Expert 1 (in accordance with ToR provisions/criteria)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</si>
</sst>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>
    <font>
      <sz val="8"/>
      <name val="Arial"/>
    </font>
    <font>
      <sz val="8"/>
      <name val="Arial"/>
      <family val="2"/>
    </font>
    <font>
      <b/>
      <sz val="8"/>
      <name val="Arial"/>
      <family val="2"/>
    </font>
    <font>
      <sz val="8"/>
      <name val="Univers (WN)"/>
    </font>
    <font>
      <sz val="8"/>
      <name val="Arial"/>
      <family val="2"/>
    </font>
    <font>
      <b/>
      <sz val="8"/>
      <name val="Arial"/>
      <family val="2"/>
    </font>
    <font>
      <b/>
      <sz val="17"/>
      <name val="Arial"/>
      <family val="2"/>
    </font>
    <font>
      <sz val="17"/>
      <name val="Arial"/>
      <family val="2"/>
    </font>
    <font>
      <sz val="6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scheme val="minor"/>
    </font>
    <font>
      <i/>
      <sz val="8"/>
      <color rgb="FF7F7F7F"/>
      <name val="Calibri"/>
      <family val="2"/>
      <scheme val="minor"/>
    </font>
    <font>
      <sz val="22"/>
      <color rgb="FF808080"/>
      <name val="Arial"/>
      <family val="2"/>
    </font>
    <font>
      <u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lightGray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66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theme="0" tint="-0.499984740745262"/>
      </top>
      <bottom/>
      <diagonal/>
    </border>
    <border>
      <left/>
      <right style="thin">
        <color auto="1"/>
      </right>
      <top style="thin">
        <color auto="1"/>
      </top>
      <bottom style="thin">
        <color theme="0" tint="-0.499984740745262"/>
      </bottom>
      <diagonal/>
    </border>
    <border>
      <left/>
      <right style="thin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theme="0" tint="-0.499984740745262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theme="0" tint="-0.499984740745262"/>
      </bottom>
      <diagonal/>
    </border>
    <border>
      <left style="thin">
        <color auto="1"/>
      </left>
      <right style="hair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hair">
        <color auto="1"/>
      </right>
      <top style="thin">
        <color theme="0" tint="-0.499984740745262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theme="0" tint="-0.499984740745262"/>
      </bottom>
      <diagonal/>
    </border>
    <border>
      <left style="hair">
        <color auto="1"/>
      </left>
      <right/>
      <top style="thin">
        <color auto="1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 style="thin">
        <color auto="1"/>
      </top>
      <bottom style="thin">
        <color theme="0" tint="-0.499984740745262"/>
      </bottom>
      <diagonal/>
    </border>
    <border>
      <left style="thin">
        <color auto="1"/>
      </left>
      <right/>
      <top style="thin">
        <color theme="0" tint="-0.499984740745262"/>
      </top>
      <bottom style="thin">
        <color auto="1"/>
      </bottom>
      <diagonal/>
    </border>
    <border>
      <left/>
      <right style="thin">
        <color auto="1"/>
      </right>
      <top style="thin">
        <color theme="0" tint="-0.499984740745262"/>
      </top>
      <bottom style="thin">
        <color auto="1"/>
      </bottom>
      <diagonal/>
    </border>
    <border>
      <left style="thin">
        <color auto="1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/>
      <top style="thin">
        <color auto="1"/>
      </top>
      <bottom style="thin">
        <color theme="0" tint="-0.499984740745262"/>
      </bottom>
      <diagonal/>
    </border>
  </borders>
  <cellStyleXfs count="3">
    <xf numFmtId="0" fontId="0" fillId="0" borderId="0"/>
    <xf numFmtId="9" fontId="9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156">
    <xf numFmtId="0" fontId="0" fillId="0" borderId="0" xfId="0"/>
    <xf numFmtId="0" fontId="0" fillId="0" borderId="0" xfId="0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0" fillId="0" borderId="2" xfId="0" applyFill="1" applyBorder="1" applyAlignment="1" applyProtection="1">
      <alignment vertical="center" wrapText="1"/>
    </xf>
    <xf numFmtId="49" fontId="1" fillId="0" borderId="0" xfId="0" applyNumberFormat="1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horizontal="left" vertical="center" wrapText="1"/>
    </xf>
    <xf numFmtId="0" fontId="0" fillId="0" borderId="0" xfId="0" applyBorder="1" applyAlignment="1" applyProtection="1">
      <alignment vertical="center" wrapText="1"/>
    </xf>
    <xf numFmtId="49" fontId="1" fillId="0" borderId="5" xfId="0" applyNumberFormat="1" applyFont="1" applyBorder="1" applyAlignment="1" applyProtection="1">
      <alignment horizontal="center" vertical="center"/>
    </xf>
    <xf numFmtId="49" fontId="1" fillId="0" borderId="19" xfId="0" applyNumberFormat="1" applyFont="1" applyBorder="1" applyAlignment="1" applyProtection="1">
      <alignment horizontal="center" vertical="center"/>
    </xf>
    <xf numFmtId="1" fontId="2" fillId="5" borderId="13" xfId="1" applyNumberFormat="1" applyFont="1" applyFill="1" applyBorder="1" applyAlignment="1" applyProtection="1">
      <alignment horizontal="right" vertical="center"/>
    </xf>
    <xf numFmtId="49" fontId="1" fillId="0" borderId="5" xfId="0" quotePrefix="1" applyNumberFormat="1" applyFont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4" fillId="0" borderId="4" xfId="0" applyFont="1" applyBorder="1" applyAlignment="1" applyProtection="1">
      <alignment vertical="center" wrapText="1"/>
    </xf>
    <xf numFmtId="1" fontId="10" fillId="0" borderId="3" xfId="0" applyNumberFormat="1" applyFont="1" applyBorder="1" applyAlignment="1" applyProtection="1">
      <alignment horizontal="right" vertical="center"/>
    </xf>
    <xf numFmtId="1" fontId="12" fillId="0" borderId="3" xfId="0" applyNumberFormat="1" applyFont="1" applyFill="1" applyBorder="1" applyAlignment="1" applyProtection="1">
      <alignment horizontal="right" vertical="center"/>
    </xf>
    <xf numFmtId="9" fontId="2" fillId="2" borderId="3" xfId="1" applyNumberFormat="1" applyFont="1" applyFill="1" applyBorder="1" applyAlignment="1" applyProtection="1">
      <alignment horizontal="right" vertical="center"/>
    </xf>
    <xf numFmtId="9" fontId="2" fillId="0" borderId="3" xfId="1" applyNumberFormat="1" applyFont="1" applyBorder="1" applyAlignment="1" applyProtection="1">
      <alignment horizontal="right" vertical="center"/>
    </xf>
    <xf numFmtId="9" fontId="10" fillId="0" borderId="3" xfId="1" applyNumberFormat="1" applyFont="1" applyFill="1" applyBorder="1" applyAlignment="1" applyProtection="1">
      <alignment horizontal="right" vertical="center"/>
    </xf>
    <xf numFmtId="1" fontId="1" fillId="0" borderId="13" xfId="0" applyNumberFormat="1" applyFont="1" applyBorder="1" applyAlignment="1" applyProtection="1">
      <alignment horizontal="right" vertical="center"/>
    </xf>
    <xf numFmtId="0" fontId="2" fillId="0" borderId="0" xfId="0" applyFont="1" applyBorder="1" applyAlignment="1" applyProtection="1">
      <alignment vertical="center" wrapText="1"/>
    </xf>
    <xf numFmtId="49" fontId="1" fillId="0" borderId="4" xfId="0" applyNumberFormat="1" applyFont="1" applyBorder="1" applyAlignment="1" applyProtection="1">
      <alignment horizontal="center" vertical="center"/>
    </xf>
    <xf numFmtId="49" fontId="1" fillId="0" borderId="2" xfId="0" applyNumberFormat="1" applyFont="1" applyBorder="1" applyAlignment="1" applyProtection="1">
      <alignment horizontal="center" vertical="center"/>
    </xf>
    <xf numFmtId="49" fontId="1" fillId="0" borderId="17" xfId="0" quotePrefix="1" applyNumberFormat="1" applyFont="1" applyFill="1" applyBorder="1" applyAlignment="1" applyProtection="1">
      <alignment horizontal="center" vertical="center"/>
    </xf>
    <xf numFmtId="49" fontId="1" fillId="0" borderId="21" xfId="0" quotePrefix="1" applyNumberFormat="1" applyFont="1" applyFill="1" applyBorder="1" applyAlignment="1" applyProtection="1">
      <alignment horizontal="center" vertical="center"/>
    </xf>
    <xf numFmtId="49" fontId="2" fillId="0" borderId="16" xfId="0" quotePrefix="1" applyNumberFormat="1" applyFont="1" applyFill="1" applyBorder="1" applyAlignment="1" applyProtection="1">
      <alignment horizontal="center" vertical="center"/>
    </xf>
    <xf numFmtId="49" fontId="1" fillId="0" borderId="17" xfId="0" applyNumberFormat="1" applyFont="1" applyBorder="1" applyAlignment="1" applyProtection="1">
      <alignment horizontal="center" vertical="center"/>
    </xf>
    <xf numFmtId="49" fontId="1" fillId="0" borderId="17" xfId="0" quotePrefix="1" applyNumberFormat="1" applyFont="1" applyBorder="1" applyAlignment="1" applyProtection="1">
      <alignment horizontal="center" vertical="center"/>
    </xf>
    <xf numFmtId="49" fontId="2" fillId="0" borderId="16" xfId="0" quotePrefix="1" applyNumberFormat="1" applyFont="1" applyBorder="1" applyAlignment="1" applyProtection="1">
      <alignment horizontal="center" vertical="center"/>
    </xf>
    <xf numFmtId="164" fontId="7" fillId="0" borderId="2" xfId="0" applyNumberFormat="1" applyFont="1" applyBorder="1" applyAlignment="1" applyProtection="1">
      <alignment vertical="center"/>
    </xf>
    <xf numFmtId="164" fontId="0" fillId="0" borderId="0" xfId="0" applyNumberFormat="1" applyBorder="1" applyAlignment="1" applyProtection="1">
      <alignment vertical="center"/>
    </xf>
    <xf numFmtId="164" fontId="0" fillId="0" borderId="2" xfId="0" applyNumberFormat="1" applyFill="1" applyBorder="1" applyAlignment="1" applyProtection="1">
      <alignment vertical="center" wrapText="1"/>
    </xf>
    <xf numFmtId="164" fontId="0" fillId="0" borderId="2" xfId="0" applyNumberFormat="1" applyBorder="1" applyAlignment="1" applyProtection="1">
      <alignment vertical="center"/>
    </xf>
    <xf numFmtId="164" fontId="5" fillId="0" borderId="2" xfId="0" applyNumberFormat="1" applyFont="1" applyFill="1" applyBorder="1" applyAlignment="1" applyProtection="1">
      <alignment vertical="center"/>
    </xf>
    <xf numFmtId="164" fontId="1" fillId="0" borderId="8" xfId="0" applyNumberFormat="1" applyFont="1" applyBorder="1" applyAlignment="1" applyProtection="1">
      <alignment horizontal="center" vertical="center"/>
    </xf>
    <xf numFmtId="164" fontId="1" fillId="0" borderId="10" xfId="0" applyNumberFormat="1" applyFont="1" applyBorder="1" applyAlignment="1" applyProtection="1">
      <alignment horizontal="center" vertical="center"/>
    </xf>
    <xf numFmtId="164" fontId="1" fillId="0" borderId="0" xfId="0" applyNumberFormat="1" applyFont="1" applyBorder="1" applyAlignment="1" applyProtection="1">
      <alignment horizontal="center" vertical="center"/>
    </xf>
    <xf numFmtId="164" fontId="3" fillId="0" borderId="20" xfId="0" applyNumberFormat="1" applyFont="1" applyBorder="1" applyAlignment="1" applyProtection="1">
      <alignment horizontal="center" vertical="center"/>
    </xf>
    <xf numFmtId="164" fontId="1" fillId="0" borderId="7" xfId="0" applyNumberFormat="1" applyFont="1" applyBorder="1" applyAlignment="1" applyProtection="1">
      <alignment horizontal="center" vertical="center"/>
    </xf>
    <xf numFmtId="164" fontId="1" fillId="0" borderId="2" xfId="0" applyNumberFormat="1" applyFont="1" applyBorder="1" applyAlignment="1" applyProtection="1">
      <alignment horizontal="center" vertical="center"/>
    </xf>
    <xf numFmtId="164" fontId="2" fillId="5" borderId="22" xfId="0" applyNumberFormat="1" applyFont="1" applyFill="1" applyBorder="1" applyAlignment="1" applyProtection="1">
      <alignment horizontal="right" vertical="center"/>
    </xf>
    <xf numFmtId="164" fontId="1" fillId="0" borderId="25" xfId="0" applyNumberFormat="1" applyFont="1" applyBorder="1" applyAlignment="1" applyProtection="1">
      <alignment horizontal="right" vertical="center"/>
    </xf>
    <xf numFmtId="164" fontId="1" fillId="5" borderId="22" xfId="0" applyNumberFormat="1" applyFont="1" applyFill="1" applyBorder="1" applyAlignment="1" applyProtection="1">
      <alignment horizontal="right" vertical="center"/>
    </xf>
    <xf numFmtId="164" fontId="1" fillId="0" borderId="26" xfId="0" applyNumberFormat="1" applyFont="1" applyBorder="1" applyAlignment="1" applyProtection="1">
      <alignment horizontal="right" vertical="center"/>
    </xf>
    <xf numFmtId="164" fontId="1" fillId="0" borderId="17" xfId="0" applyNumberFormat="1" applyFont="1" applyBorder="1" applyAlignment="1" applyProtection="1">
      <alignment horizontal="right" vertical="center"/>
    </xf>
    <xf numFmtId="164" fontId="1" fillId="0" borderId="27" xfId="0" applyNumberFormat="1" applyFont="1" applyBorder="1" applyAlignment="1" applyProtection="1">
      <alignment horizontal="right" vertical="center"/>
    </xf>
    <xf numFmtId="164" fontId="1" fillId="0" borderId="21" xfId="0" applyNumberFormat="1" applyFont="1" applyBorder="1" applyAlignment="1" applyProtection="1">
      <alignment horizontal="right" vertical="center"/>
    </xf>
    <xf numFmtId="164" fontId="1" fillId="0" borderId="28" xfId="0" applyNumberFormat="1" applyFont="1" applyBorder="1" applyAlignment="1" applyProtection="1">
      <alignment horizontal="right" vertical="center"/>
    </xf>
    <xf numFmtId="164" fontId="2" fillId="4" borderId="11" xfId="0" applyNumberFormat="1" applyFont="1" applyFill="1" applyBorder="1" applyAlignment="1" applyProtection="1">
      <alignment horizontal="right" vertical="center"/>
    </xf>
    <xf numFmtId="164" fontId="2" fillId="0" borderId="6" xfId="0" applyNumberFormat="1" applyFont="1" applyBorder="1" applyAlignment="1" applyProtection="1">
      <alignment horizontal="right" vertical="center"/>
    </xf>
    <xf numFmtId="164" fontId="2" fillId="0" borderId="1" xfId="0" applyNumberFormat="1" applyFont="1" applyBorder="1" applyAlignment="1" applyProtection="1">
      <alignment horizontal="right" vertical="center"/>
    </xf>
    <xf numFmtId="164" fontId="1" fillId="0" borderId="16" xfId="0" applyNumberFormat="1" applyFont="1" applyBorder="1" applyAlignment="1" applyProtection="1">
      <alignment horizontal="right" vertical="center"/>
    </xf>
    <xf numFmtId="164" fontId="1" fillId="0" borderId="29" xfId="0" applyNumberFormat="1" applyFont="1" applyBorder="1" applyAlignment="1" applyProtection="1">
      <alignment horizontal="right" vertical="center"/>
    </xf>
    <xf numFmtId="164" fontId="1" fillId="4" borderId="11" xfId="0" applyNumberFormat="1" applyFont="1" applyFill="1" applyBorder="1" applyAlignment="1" applyProtection="1">
      <alignment horizontal="right" vertical="center"/>
    </xf>
    <xf numFmtId="164" fontId="2" fillId="0" borderId="6" xfId="1" applyNumberFormat="1" applyFont="1" applyBorder="1" applyAlignment="1" applyProtection="1">
      <alignment horizontal="right" vertical="center"/>
    </xf>
    <xf numFmtId="164" fontId="1" fillId="0" borderId="22" xfId="0" applyNumberFormat="1" applyFont="1" applyBorder="1" applyAlignment="1" applyProtection="1">
      <alignment horizontal="right" vertical="center"/>
    </xf>
    <xf numFmtId="164" fontId="10" fillId="4" borderId="11" xfId="0" applyNumberFormat="1" applyFont="1" applyFill="1" applyBorder="1" applyAlignment="1" applyProtection="1">
      <alignment horizontal="right" vertical="center"/>
    </xf>
    <xf numFmtId="164" fontId="10" fillId="0" borderId="6" xfId="1" applyNumberFormat="1" applyFont="1" applyFill="1" applyBorder="1" applyAlignment="1" applyProtection="1">
      <alignment horizontal="right" vertical="center"/>
    </xf>
    <xf numFmtId="164" fontId="10" fillId="0" borderId="1" xfId="1" applyNumberFormat="1" applyFont="1" applyFill="1" applyBorder="1" applyAlignment="1" applyProtection="1">
      <alignment horizontal="right" vertical="center"/>
    </xf>
    <xf numFmtId="164" fontId="10" fillId="0" borderId="11" xfId="0" applyNumberFormat="1" applyFont="1" applyFill="1" applyBorder="1" applyAlignment="1" applyProtection="1">
      <alignment horizontal="right" vertical="center"/>
    </xf>
    <xf numFmtId="164" fontId="12" fillId="0" borderId="11" xfId="0" applyNumberFormat="1" applyFont="1" applyFill="1" applyBorder="1" applyAlignment="1" applyProtection="1">
      <alignment horizontal="right" vertical="center"/>
    </xf>
    <xf numFmtId="164" fontId="1" fillId="0" borderId="0" xfId="0" applyNumberFormat="1" applyFont="1" applyBorder="1" applyAlignment="1" applyProtection="1">
      <alignment vertical="center"/>
    </xf>
    <xf numFmtId="10" fontId="10" fillId="0" borderId="6" xfId="1" applyNumberFormat="1" applyFont="1" applyBorder="1" applyAlignment="1" applyProtection="1">
      <alignment horizontal="right" vertical="center"/>
    </xf>
    <xf numFmtId="10" fontId="10" fillId="0" borderId="1" xfId="1" applyNumberFormat="1" applyFont="1" applyBorder="1" applyAlignment="1" applyProtection="1">
      <alignment horizontal="right" vertical="center"/>
    </xf>
    <xf numFmtId="1" fontId="10" fillId="0" borderId="6" xfId="0" applyNumberFormat="1" applyFont="1" applyFill="1" applyBorder="1" applyAlignment="1" applyProtection="1">
      <alignment horizontal="right" vertical="center"/>
    </xf>
    <xf numFmtId="164" fontId="1" fillId="0" borderId="6" xfId="0" applyNumberFormat="1" applyFont="1" applyBorder="1" applyAlignment="1" applyProtection="1">
      <alignment horizontal="right" vertical="center"/>
    </xf>
    <xf numFmtId="164" fontId="1" fillId="0" borderId="1" xfId="0" applyNumberFormat="1" applyFont="1" applyBorder="1" applyAlignment="1" applyProtection="1">
      <alignment horizontal="right" vertical="center"/>
    </xf>
    <xf numFmtId="0" fontId="1" fillId="0" borderId="0" xfId="0" applyFont="1"/>
    <xf numFmtId="10" fontId="0" fillId="0" borderId="0" xfId="0" applyNumberFormat="1"/>
    <xf numFmtId="0" fontId="1" fillId="0" borderId="0" xfId="0" applyFont="1" applyBorder="1" applyAlignment="1" applyProtection="1">
      <alignment horizontal="left" vertical="center" wrapText="1"/>
    </xf>
    <xf numFmtId="49" fontId="2" fillId="0" borderId="6" xfId="0" quotePrefix="1" applyNumberFormat="1" applyFont="1" applyFill="1" applyBorder="1" applyAlignment="1" applyProtection="1">
      <alignment horizontal="center" vertical="center"/>
    </xf>
    <xf numFmtId="0" fontId="10" fillId="3" borderId="6" xfId="0" quotePrefix="1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 wrapText="1"/>
    </xf>
    <xf numFmtId="0" fontId="1" fillId="0" borderId="0" xfId="0" applyFont="1" applyBorder="1" applyAlignment="1" applyProtection="1"/>
    <xf numFmtId="164" fontId="1" fillId="0" borderId="0" xfId="0" applyNumberFormat="1" applyFont="1" applyBorder="1" applyAlignment="1" applyProtection="1">
      <alignment horizontal="left" vertical="top"/>
    </xf>
    <xf numFmtId="49" fontId="0" fillId="0" borderId="0" xfId="0" quotePrefix="1" applyNumberFormat="1" applyBorder="1" applyAlignment="1" applyProtection="1">
      <alignment horizontal="center" vertical="center" wrapText="1"/>
    </xf>
    <xf numFmtId="49" fontId="0" fillId="0" borderId="10" xfId="0" quotePrefix="1" applyNumberFormat="1" applyBorder="1" applyAlignment="1" applyProtection="1">
      <alignment horizontal="center" vertical="center" wrapText="1"/>
    </xf>
    <xf numFmtId="49" fontId="1" fillId="0" borderId="0" xfId="0" applyNumberFormat="1" applyFont="1" applyBorder="1" applyAlignment="1" applyProtection="1">
      <alignment horizontal="center" vertical="center" wrapText="1"/>
    </xf>
    <xf numFmtId="49" fontId="0" fillId="0" borderId="10" xfId="0" applyNumberForma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left" vertical="top" wrapText="1"/>
    </xf>
    <xf numFmtId="49" fontId="1" fillId="0" borderId="2" xfId="0" applyNumberFormat="1" applyFont="1" applyFill="1" applyBorder="1" applyAlignment="1" applyProtection="1">
      <alignment horizontal="left" vertical="top" wrapText="1"/>
    </xf>
    <xf numFmtId="49" fontId="6" fillId="0" borderId="2" xfId="0" applyNumberFormat="1" applyFont="1" applyBorder="1" applyAlignment="1" applyProtection="1">
      <alignment horizontal="left" vertical="center" wrapText="1"/>
    </xf>
    <xf numFmtId="49" fontId="6" fillId="0" borderId="0" xfId="0" applyNumberFormat="1" applyFont="1" applyBorder="1" applyAlignment="1" applyProtection="1">
      <alignment horizontal="left" vertical="center" wrapText="1"/>
    </xf>
    <xf numFmtId="164" fontId="8" fillId="0" borderId="2" xfId="0" applyNumberFormat="1" applyFont="1" applyBorder="1" applyAlignment="1" applyProtection="1">
      <alignment horizontal="left" vertical="center" wrapText="1"/>
    </xf>
    <xf numFmtId="164" fontId="8" fillId="0" borderId="2" xfId="0" applyNumberFormat="1" applyFont="1" applyBorder="1" applyAlignment="1" applyProtection="1">
      <alignment horizontal="left" vertical="center"/>
    </xf>
    <xf numFmtId="0" fontId="1" fillId="0" borderId="4" xfId="0" applyFont="1" applyBorder="1" applyAlignment="1" applyProtection="1">
      <alignment horizontal="left" vertical="top"/>
    </xf>
    <xf numFmtId="164" fontId="1" fillId="0" borderId="4" xfId="0" applyNumberFormat="1" applyFont="1" applyBorder="1" applyAlignment="1" applyProtection="1">
      <alignment horizontal="left" vertical="top"/>
    </xf>
    <xf numFmtId="49" fontId="2" fillId="0" borderId="4" xfId="0" applyNumberFormat="1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left" vertical="center"/>
    </xf>
    <xf numFmtId="164" fontId="1" fillId="0" borderId="2" xfId="0" applyNumberFormat="1" applyFont="1" applyFill="1" applyBorder="1" applyAlignment="1" applyProtection="1">
      <alignment horizontal="right" vertical="center"/>
    </xf>
    <xf numFmtId="164" fontId="0" fillId="0" borderId="2" xfId="0" applyNumberFormat="1" applyFill="1" applyBorder="1" applyAlignment="1" applyProtection="1">
      <alignment horizontal="right" vertical="center"/>
    </xf>
    <xf numFmtId="0" fontId="1" fillId="0" borderId="4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vertical="top"/>
    </xf>
    <xf numFmtId="164" fontId="1" fillId="0" borderId="0" xfId="0" applyNumberFormat="1" applyFont="1" applyBorder="1" applyAlignment="1" applyProtection="1">
      <alignment horizontal="left" vertical="top"/>
    </xf>
    <xf numFmtId="0" fontId="0" fillId="0" borderId="2" xfId="0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center" vertical="center" wrapText="1"/>
    </xf>
    <xf numFmtId="0" fontId="11" fillId="3" borderId="3" xfId="0" applyFont="1" applyFill="1" applyBorder="1" applyAlignment="1" applyProtection="1">
      <alignment horizontal="left" vertical="center" wrapText="1"/>
    </xf>
    <xf numFmtId="0" fontId="11" fillId="3" borderId="9" xfId="0" applyFont="1" applyFill="1" applyBorder="1" applyAlignment="1" applyProtection="1">
      <alignment horizontal="left" vertical="center" wrapText="1"/>
    </xf>
    <xf numFmtId="0" fontId="2" fillId="0" borderId="13" xfId="0" applyFont="1" applyFill="1" applyBorder="1" applyAlignment="1" applyProtection="1">
      <alignment horizontal="left" vertical="center" wrapText="1"/>
    </xf>
    <xf numFmtId="0" fontId="1" fillId="5" borderId="14" xfId="0" applyFont="1" applyFill="1" applyBorder="1" applyAlignment="1" applyProtection="1">
      <alignment horizontal="left" vertical="center" wrapText="1"/>
    </xf>
    <xf numFmtId="0" fontId="1" fillId="5" borderId="30" xfId="0" applyFont="1" applyFill="1" applyBorder="1" applyAlignment="1" applyProtection="1">
      <alignment horizontal="left" vertical="center" wrapText="1"/>
    </xf>
    <xf numFmtId="0" fontId="1" fillId="5" borderId="31" xfId="0" applyFont="1" applyFill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2" fillId="0" borderId="3" xfId="0" applyFont="1" applyBorder="1" applyAlignment="1" applyProtection="1">
      <alignment horizontal="left" vertical="center" wrapText="1"/>
    </xf>
    <xf numFmtId="0" fontId="2" fillId="0" borderId="9" xfId="0" applyFont="1" applyFill="1" applyBorder="1" applyAlignment="1" applyProtection="1">
      <alignment horizontal="left" vertical="center" wrapText="1"/>
    </xf>
    <xf numFmtId="0" fontId="2" fillId="0" borderId="6" xfId="0" applyFont="1" applyFill="1" applyBorder="1" applyAlignment="1" applyProtection="1">
      <alignment horizontal="left" vertical="center" wrapText="1"/>
    </xf>
    <xf numFmtId="0" fontId="1" fillId="5" borderId="33" xfId="0" applyFont="1" applyFill="1" applyBorder="1" applyAlignment="1" applyProtection="1">
      <alignment horizontal="left" vertical="center" wrapText="1"/>
    </xf>
    <xf numFmtId="0" fontId="1" fillId="5" borderId="16" xfId="0" applyFont="1" applyFill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1" fillId="5" borderId="15" xfId="0" applyFont="1" applyFill="1" applyBorder="1" applyAlignment="1" applyProtection="1">
      <alignment horizontal="left" vertical="center" wrapText="1"/>
    </xf>
    <xf numFmtId="0" fontId="1" fillId="0" borderId="14" xfId="0" applyFont="1" applyFill="1" applyBorder="1" applyAlignment="1" applyProtection="1">
      <alignment horizontal="left" vertical="center" wrapText="1"/>
    </xf>
    <xf numFmtId="1" fontId="2" fillId="0" borderId="3" xfId="0" applyNumberFormat="1" applyFont="1" applyFill="1" applyBorder="1" applyAlignment="1" applyProtection="1">
      <alignment horizontal="left" vertical="center" wrapText="1"/>
    </xf>
    <xf numFmtId="49" fontId="2" fillId="0" borderId="6" xfId="0" applyNumberFormat="1" applyFont="1" applyBorder="1" applyAlignment="1" applyProtection="1">
      <alignment horizontal="left" vertical="center" wrapText="1"/>
    </xf>
    <xf numFmtId="49" fontId="2" fillId="0" borderId="3" xfId="0" applyNumberFormat="1" applyFont="1" applyBorder="1" applyAlignment="1" applyProtection="1">
      <alignment horizontal="left" vertical="center" wrapText="1"/>
    </xf>
    <xf numFmtId="1" fontId="1" fillId="0" borderId="30" xfId="0" applyNumberFormat="1" applyFont="1" applyBorder="1" applyAlignment="1" applyProtection="1">
      <alignment horizontal="left" vertical="center" wrapText="1"/>
    </xf>
    <xf numFmtId="1" fontId="1" fillId="0" borderId="31" xfId="0" applyNumberFormat="1" applyFont="1" applyBorder="1" applyAlignment="1" applyProtection="1">
      <alignment horizontal="left" vertical="center" wrapText="1"/>
    </xf>
    <xf numFmtId="1" fontId="1" fillId="0" borderId="32" xfId="0" applyNumberFormat="1" applyFont="1" applyBorder="1" applyAlignment="1" applyProtection="1">
      <alignment horizontal="left" vertical="center" wrapText="1"/>
    </xf>
    <xf numFmtId="1" fontId="1" fillId="0" borderId="17" xfId="0" applyNumberFormat="1" applyFont="1" applyBorder="1" applyAlignment="1" applyProtection="1">
      <alignment horizontal="left" vertical="center" wrapText="1"/>
    </xf>
    <xf numFmtId="0" fontId="1" fillId="5" borderId="32" xfId="0" applyFont="1" applyFill="1" applyBorder="1" applyAlignment="1" applyProtection="1">
      <alignment horizontal="left" vertical="center" wrapText="1"/>
    </xf>
    <xf numFmtId="0" fontId="1" fillId="5" borderId="17" xfId="0" applyFont="1" applyFill="1" applyBorder="1" applyAlignment="1" applyProtection="1">
      <alignment horizontal="left" vertical="center" wrapText="1"/>
    </xf>
    <xf numFmtId="0" fontId="2" fillId="0" borderId="33" xfId="0" applyFont="1" applyFill="1" applyBorder="1" applyAlignment="1" applyProtection="1">
      <alignment horizontal="left" vertical="center" wrapText="1"/>
    </xf>
    <xf numFmtId="0" fontId="2" fillId="0" borderId="16" xfId="0" applyFont="1" applyFill="1" applyBorder="1" applyAlignment="1" applyProtection="1">
      <alignment horizontal="left" vertical="center" wrapText="1"/>
    </xf>
    <xf numFmtId="49" fontId="2" fillId="0" borderId="13" xfId="0" applyNumberFormat="1" applyFont="1" applyFill="1" applyBorder="1" applyAlignment="1" applyProtection="1">
      <alignment horizontal="left" vertical="center" wrapText="1"/>
    </xf>
    <xf numFmtId="49" fontId="1" fillId="0" borderId="14" xfId="0" applyNumberFormat="1" applyFont="1" applyFill="1" applyBorder="1" applyAlignment="1" applyProtection="1">
      <alignment horizontal="left" vertical="center" wrapText="1"/>
    </xf>
    <xf numFmtId="49" fontId="1" fillId="0" borderId="14" xfId="0" quotePrefix="1" applyNumberFormat="1" applyFont="1" applyFill="1" applyBorder="1" applyAlignment="1" applyProtection="1">
      <alignment horizontal="left" vertical="center" wrapText="1"/>
    </xf>
    <xf numFmtId="49" fontId="0" fillId="0" borderId="14" xfId="0" applyNumberFormat="1" applyFill="1" applyBorder="1" applyAlignment="1" applyProtection="1">
      <alignment horizontal="left" vertical="center" wrapText="1"/>
    </xf>
    <xf numFmtId="164" fontId="1" fillId="0" borderId="4" xfId="0" applyNumberFormat="1" applyFont="1" applyBorder="1" applyAlignment="1" applyProtection="1">
      <alignment horizontal="left"/>
    </xf>
    <xf numFmtId="49" fontId="10" fillId="0" borderId="6" xfId="0" applyNumberFormat="1" applyFont="1" applyBorder="1" applyAlignment="1" applyProtection="1">
      <alignment horizontal="right" vertical="center" wrapText="1"/>
    </xf>
    <xf numFmtId="49" fontId="10" fillId="0" borderId="3" xfId="0" applyNumberFormat="1" applyFont="1" applyBorder="1" applyAlignment="1" applyProtection="1">
      <alignment horizontal="right" vertical="center" wrapText="1"/>
    </xf>
    <xf numFmtId="49" fontId="10" fillId="0" borderId="1" xfId="0" applyNumberFormat="1" applyFont="1" applyBorder="1" applyAlignment="1" applyProtection="1">
      <alignment horizontal="right" vertical="center" wrapText="1"/>
    </xf>
    <xf numFmtId="0" fontId="1" fillId="0" borderId="0" xfId="0" applyFont="1" applyBorder="1" applyAlignment="1" applyProtection="1">
      <alignment vertical="top" wrapText="1"/>
    </xf>
    <xf numFmtId="49" fontId="1" fillId="0" borderId="0" xfId="0" applyNumberFormat="1" applyFont="1" applyBorder="1" applyAlignment="1" applyProtection="1">
      <alignment vertical="top"/>
    </xf>
    <xf numFmtId="0" fontId="15" fillId="0" borderId="0" xfId="0" applyFont="1" applyBorder="1" applyAlignment="1" applyProtection="1">
      <alignment vertical="center"/>
    </xf>
    <xf numFmtId="0" fontId="15" fillId="0" borderId="0" xfId="0" applyFont="1" applyBorder="1" applyAlignment="1" applyProtection="1">
      <alignment vertical="center" wrapText="1"/>
    </xf>
    <xf numFmtId="49" fontId="2" fillId="0" borderId="4" xfId="0" applyNumberFormat="1" applyFont="1" applyBorder="1" applyAlignment="1" applyProtection="1">
      <alignment horizontal="left" vertical="top"/>
    </xf>
    <xf numFmtId="0" fontId="1" fillId="0" borderId="4" xfId="0" applyFont="1" applyBorder="1" applyAlignment="1" applyProtection="1"/>
    <xf numFmtId="49" fontId="2" fillId="0" borderId="0" xfId="0" applyNumberFormat="1" applyFont="1" applyAlignment="1" applyProtection="1">
      <alignment horizontal="left" vertical="top"/>
    </xf>
    <xf numFmtId="0" fontId="1" fillId="0" borderId="0" xfId="0" applyFont="1" applyAlignment="1" applyProtection="1"/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49" fontId="5" fillId="0" borderId="0" xfId="0" applyNumberFormat="1" applyFont="1" applyFill="1" applyBorder="1" applyAlignment="1" applyProtection="1">
      <alignment horizontal="left" vertical="top"/>
    </xf>
    <xf numFmtId="0" fontId="14" fillId="0" borderId="0" xfId="2" applyFont="1" applyBorder="1" applyAlignment="1" applyProtection="1">
      <alignment horizontal="left" vertical="top" wrapText="1"/>
    </xf>
    <xf numFmtId="0" fontId="14" fillId="0" borderId="0" xfId="2" applyFont="1" applyBorder="1" applyAlignment="1" applyProtection="1">
      <alignment vertical="top" wrapText="1"/>
    </xf>
    <xf numFmtId="49" fontId="2" fillId="6" borderId="18" xfId="0" applyNumberFormat="1" applyFont="1" applyFill="1" applyBorder="1" applyAlignment="1" applyProtection="1">
      <alignment horizontal="center" vertical="center" wrapText="1"/>
    </xf>
    <xf numFmtId="49" fontId="0" fillId="6" borderId="18" xfId="0" applyNumberFormat="1" applyFill="1" applyBorder="1" applyAlignment="1" applyProtection="1">
      <alignment horizontal="center" vertical="center" wrapText="1"/>
    </xf>
    <xf numFmtId="49" fontId="0" fillId="6" borderId="12" xfId="0" applyNumberFormat="1" applyFill="1" applyBorder="1" applyAlignment="1" applyProtection="1">
      <alignment horizontal="center" vertical="center" wrapText="1"/>
    </xf>
    <xf numFmtId="9" fontId="1" fillId="7" borderId="14" xfId="1" applyNumberFormat="1" applyFont="1" applyFill="1" applyBorder="1" applyAlignment="1" applyProtection="1">
      <alignment horizontal="right" vertical="center"/>
    </xf>
    <xf numFmtId="164" fontId="1" fillId="6" borderId="23" xfId="0" applyNumberFormat="1" applyFont="1" applyFill="1" applyBorder="1" applyAlignment="1" applyProtection="1">
      <alignment horizontal="right" vertical="center"/>
    </xf>
    <xf numFmtId="9" fontId="1" fillId="7" borderId="15" xfId="1" applyNumberFormat="1" applyFont="1" applyFill="1" applyBorder="1" applyAlignment="1" applyProtection="1">
      <alignment horizontal="right" vertical="center"/>
    </xf>
    <xf numFmtId="164" fontId="1" fillId="6" borderId="24" xfId="0" applyNumberFormat="1" applyFont="1" applyFill="1" applyBorder="1" applyAlignment="1" applyProtection="1">
      <alignment horizontal="right" vertical="center"/>
    </xf>
    <xf numFmtId="164" fontId="1" fillId="6" borderId="11" xfId="0" applyNumberFormat="1" applyFont="1" applyFill="1" applyBorder="1" applyAlignment="1" applyProtection="1">
      <alignment horizontal="right" vertical="center"/>
    </xf>
    <xf numFmtId="9" fontId="1" fillId="7" borderId="3" xfId="1" applyNumberFormat="1" applyFont="1" applyFill="1" applyBorder="1" applyAlignment="1" applyProtection="1">
      <alignment horizontal="right" vertical="center"/>
    </xf>
    <xf numFmtId="9" fontId="0" fillId="7" borderId="14" xfId="1" applyNumberFormat="1" applyFont="1" applyFill="1" applyBorder="1" applyAlignment="1" applyProtection="1">
      <alignment horizontal="right" vertical="center"/>
    </xf>
    <xf numFmtId="164" fontId="0" fillId="6" borderId="23" xfId="0" applyNumberFormat="1" applyFill="1" applyBorder="1" applyAlignment="1" applyProtection="1">
      <alignment horizontal="right" vertical="center"/>
    </xf>
    <xf numFmtId="164" fontId="2" fillId="6" borderId="2" xfId="0" applyNumberFormat="1" applyFont="1" applyFill="1" applyBorder="1" applyAlignment="1" applyProtection="1">
      <alignment horizontal="left" wrapText="1"/>
    </xf>
  </cellXfs>
  <cellStyles count="3">
    <cellStyle name="Explanatory Text" xfId="2" builtinId="53"/>
    <cellStyle name="Normal" xfId="0" builtinId="0"/>
    <cellStyle name="Percent" xfId="1" builtinId="5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  <color rgb="FFFFCC66"/>
      <color rgb="FFFFCC99"/>
      <color rgb="FFFFFF99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87681</xdr:colOff>
      <xdr:row>0</xdr:row>
      <xdr:rowOff>0</xdr:rowOff>
    </xdr:from>
    <xdr:to>
      <xdr:col>14</xdr:col>
      <xdr:colOff>0</xdr:colOff>
      <xdr:row>0</xdr:row>
      <xdr:rowOff>682625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9931" y="0"/>
          <a:ext cx="2166569" cy="682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ieter%201-5:Bieter%206-10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eter 6-10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/>
  <dimension ref="A1"/>
  <sheetViews>
    <sheetView workbookViewId="0"/>
  </sheetViews>
  <sheetFormatPr defaultColWidth="12" defaultRowHeight="11.25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A1:W150"/>
  <sheetViews>
    <sheetView showGridLines="0" tabSelected="1" topLeftCell="A18" zoomScale="120" zoomScaleNormal="120" zoomScaleSheetLayoutView="85" zoomScalePageLayoutView="130" workbookViewId="0">
      <selection activeCell="U36" sqref="A1:XFD1048576"/>
    </sheetView>
  </sheetViews>
  <sheetFormatPr defaultColWidth="5.6640625" defaultRowHeight="10.35" customHeight="1" outlineLevelRow="1"/>
  <cols>
    <col min="1" max="1" width="5.1640625" style="4" customWidth="1"/>
    <col min="2" max="2" width="19" style="7" customWidth="1"/>
    <col min="3" max="3" width="39" style="8" customWidth="1"/>
    <col min="4" max="4" width="13" style="2" customWidth="1"/>
    <col min="5" max="5" width="10" style="62" customWidth="1"/>
    <col min="6" max="6" width="11.5" style="62" bestFit="1" customWidth="1"/>
    <col min="7" max="7" width="8.33203125" style="62" bestFit="1" customWidth="1"/>
    <col min="8" max="8" width="11.33203125" style="62" bestFit="1" customWidth="1"/>
    <col min="9" max="9" width="8.33203125" style="62" bestFit="1" customWidth="1"/>
    <col min="10" max="10" width="11.33203125" style="62" bestFit="1" customWidth="1"/>
    <col min="11" max="11" width="8.33203125" style="62" bestFit="1" customWidth="1"/>
    <col min="12" max="12" width="11.33203125" style="62" bestFit="1" customWidth="1"/>
    <col min="13" max="13" width="8.33203125" style="31" bestFit="1" customWidth="1"/>
    <col min="14" max="14" width="11.33203125" style="31" bestFit="1" customWidth="1"/>
    <col min="15" max="15" width="33.5" style="1" customWidth="1"/>
    <col min="16" max="16" width="55.5" style="1" hidden="1" customWidth="1"/>
    <col min="17" max="16384" width="5.6640625" style="1"/>
  </cols>
  <sheetData>
    <row r="1" spans="1:23" ht="57" customHeight="1">
      <c r="A1" s="82" t="s">
        <v>174</v>
      </c>
      <c r="B1" s="82"/>
      <c r="C1" s="83"/>
      <c r="D1" s="82"/>
      <c r="E1" s="82"/>
      <c r="F1" s="82"/>
      <c r="G1" s="82"/>
      <c r="H1" s="82"/>
      <c r="I1" s="82"/>
      <c r="J1" s="82"/>
      <c r="K1" s="30"/>
      <c r="L1" s="84"/>
      <c r="M1" s="85"/>
      <c r="N1" s="85"/>
      <c r="O1" s="133" t="s">
        <v>173</v>
      </c>
      <c r="P1" s="134"/>
      <c r="Q1" s="134"/>
      <c r="R1" s="134"/>
      <c r="S1" s="134"/>
      <c r="T1" s="134"/>
    </row>
    <row r="2" spans="1:23" ht="14.25" customHeight="1">
      <c r="A2" s="92" t="s">
        <v>0</v>
      </c>
      <c r="B2" s="92"/>
      <c r="C2" s="135"/>
      <c r="D2" s="86" t="s">
        <v>196</v>
      </c>
      <c r="E2" s="86"/>
      <c r="F2" s="88"/>
      <c r="G2" s="89"/>
      <c r="H2" s="89"/>
      <c r="I2" s="89"/>
      <c r="J2" s="89"/>
      <c r="K2" s="87" t="s">
        <v>1</v>
      </c>
      <c r="L2" s="136"/>
      <c r="M2" s="88" t="s">
        <v>200</v>
      </c>
      <c r="N2" s="89"/>
    </row>
    <row r="3" spans="1:23" ht="14.1" customHeight="1">
      <c r="A3" s="80"/>
      <c r="B3" s="80"/>
      <c r="C3" s="137"/>
      <c r="D3" s="80" t="s">
        <v>197</v>
      </c>
      <c r="E3" s="80"/>
      <c r="F3" s="80"/>
      <c r="G3" s="80"/>
      <c r="H3" s="80"/>
      <c r="I3" s="80"/>
      <c r="J3" s="80"/>
      <c r="K3" s="94" t="s">
        <v>3</v>
      </c>
      <c r="L3" s="138"/>
      <c r="M3" s="139"/>
      <c r="N3" s="140"/>
    </row>
    <row r="4" spans="1:23" ht="11.25" customHeight="1">
      <c r="A4" s="80" t="s">
        <v>2</v>
      </c>
      <c r="B4" s="93"/>
      <c r="C4" s="137"/>
      <c r="D4" s="80"/>
      <c r="E4" s="80"/>
      <c r="F4" s="80"/>
      <c r="G4" s="80"/>
      <c r="H4" s="80"/>
      <c r="I4" s="80"/>
      <c r="J4" s="80"/>
      <c r="K4" s="31"/>
      <c r="L4" s="75"/>
      <c r="M4" s="141"/>
      <c r="N4" s="141"/>
    </row>
    <row r="5" spans="1:23" ht="15.75" customHeight="1">
      <c r="A5" s="81" t="s">
        <v>175</v>
      </c>
      <c r="B5" s="81"/>
      <c r="C5" s="81"/>
      <c r="D5" s="3"/>
      <c r="E5" s="32"/>
      <c r="F5" s="32"/>
      <c r="G5" s="32"/>
      <c r="H5" s="32"/>
      <c r="I5" s="32"/>
      <c r="J5" s="32"/>
      <c r="K5" s="33"/>
      <c r="L5" s="34"/>
      <c r="M5" s="90" t="s">
        <v>186</v>
      </c>
      <c r="N5" s="91"/>
      <c r="O5" s="142"/>
      <c r="P5" s="143"/>
      <c r="Q5" s="143"/>
      <c r="R5" s="143"/>
      <c r="S5" s="143"/>
      <c r="T5" s="143"/>
      <c r="U5" s="143"/>
      <c r="V5" s="143"/>
      <c r="W5" s="143"/>
    </row>
    <row r="6" spans="1:23" s="5" customFormat="1" ht="19.5" customHeight="1">
      <c r="A6" s="22"/>
      <c r="B6" s="13"/>
      <c r="C6" s="14"/>
      <c r="D6" s="13"/>
      <c r="E6" s="144" t="s">
        <v>168</v>
      </c>
      <c r="F6" s="145"/>
      <c r="G6" s="144" t="s">
        <v>169</v>
      </c>
      <c r="H6" s="145"/>
      <c r="I6" s="144" t="s">
        <v>170</v>
      </c>
      <c r="J6" s="145"/>
      <c r="K6" s="144" t="s">
        <v>171</v>
      </c>
      <c r="L6" s="145"/>
      <c r="M6" s="144" t="s">
        <v>172</v>
      </c>
      <c r="N6" s="146"/>
      <c r="O6" s="142"/>
      <c r="P6" s="143"/>
      <c r="Q6" s="143"/>
      <c r="R6" s="143"/>
      <c r="S6" s="143"/>
      <c r="T6" s="143"/>
      <c r="U6" s="143"/>
      <c r="V6" s="143"/>
      <c r="W6" s="143"/>
    </row>
    <row r="7" spans="1:23" ht="9.75" customHeight="1">
      <c r="B7" s="76" t="s">
        <v>4</v>
      </c>
      <c r="C7" s="77"/>
      <c r="D7" s="12" t="s">
        <v>5</v>
      </c>
      <c r="E7" s="35" t="s">
        <v>6</v>
      </c>
      <c r="F7" s="36" t="s">
        <v>7</v>
      </c>
      <c r="G7" s="35" t="s">
        <v>6</v>
      </c>
      <c r="H7" s="36" t="s">
        <v>7</v>
      </c>
      <c r="I7" s="35" t="s">
        <v>6</v>
      </c>
      <c r="J7" s="36" t="s">
        <v>7</v>
      </c>
      <c r="K7" s="35" t="s">
        <v>6</v>
      </c>
      <c r="L7" s="36" t="s">
        <v>7</v>
      </c>
      <c r="M7" s="35" t="s">
        <v>6</v>
      </c>
      <c r="N7" s="37" t="s">
        <v>7</v>
      </c>
    </row>
    <row r="8" spans="1:23" ht="8.25" customHeight="1">
      <c r="B8" s="78" t="s">
        <v>8</v>
      </c>
      <c r="C8" s="79"/>
      <c r="D8" s="9" t="s">
        <v>9</v>
      </c>
      <c r="E8" s="35" t="s">
        <v>10</v>
      </c>
      <c r="F8" s="36" t="s">
        <v>11</v>
      </c>
      <c r="G8" s="35" t="s">
        <v>10</v>
      </c>
      <c r="H8" s="36" t="s">
        <v>11</v>
      </c>
      <c r="I8" s="35" t="s">
        <v>10</v>
      </c>
      <c r="J8" s="36" t="s">
        <v>11</v>
      </c>
      <c r="K8" s="35" t="s">
        <v>10</v>
      </c>
      <c r="L8" s="36" t="s">
        <v>11</v>
      </c>
      <c r="M8" s="35" t="s">
        <v>10</v>
      </c>
      <c r="N8" s="37" t="s">
        <v>11</v>
      </c>
    </row>
    <row r="9" spans="1:23" ht="11.25" hidden="1">
      <c r="A9" s="23"/>
      <c r="B9" s="95"/>
      <c r="C9" s="96"/>
      <c r="D9" s="10" t="s">
        <v>12</v>
      </c>
      <c r="E9" s="38" t="s">
        <v>13</v>
      </c>
      <c r="F9" s="39" t="s">
        <v>14</v>
      </c>
      <c r="G9" s="38" t="s">
        <v>13</v>
      </c>
      <c r="H9" s="39" t="s">
        <v>14</v>
      </c>
      <c r="I9" s="38" t="s">
        <v>13</v>
      </c>
      <c r="J9" s="39" t="s">
        <v>14</v>
      </c>
      <c r="K9" s="38" t="s">
        <v>13</v>
      </c>
      <c r="L9" s="39" t="s">
        <v>14</v>
      </c>
      <c r="M9" s="38" t="s">
        <v>13</v>
      </c>
      <c r="N9" s="40" t="s">
        <v>14</v>
      </c>
    </row>
    <row r="10" spans="1:23" s="6" customFormat="1" ht="12.75">
      <c r="A10" s="72">
        <v>1</v>
      </c>
      <c r="B10" s="97" t="s">
        <v>15</v>
      </c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8"/>
      <c r="P10" s="21" t="str">
        <f>IF(ISBLANK(B10),A10,B10)</f>
        <v>Assessment of technical-methodological design</v>
      </c>
    </row>
    <row r="11" spans="1:23" ht="11.25">
      <c r="A11" s="26" t="s">
        <v>16</v>
      </c>
      <c r="B11" s="99" t="s">
        <v>17</v>
      </c>
      <c r="C11" s="99"/>
      <c r="D11" s="11"/>
      <c r="E11" s="41"/>
      <c r="F11" s="42"/>
      <c r="G11" s="43"/>
      <c r="H11" s="42"/>
      <c r="I11" s="43"/>
      <c r="J11" s="42"/>
      <c r="K11" s="43"/>
      <c r="L11" s="42"/>
      <c r="M11" s="43"/>
      <c r="N11" s="44"/>
      <c r="P11" s="21" t="str">
        <f t="shared" ref="P11:P73" si="0">IF(ISBLANK(B11),A11,B11)</f>
        <v>Strategy</v>
      </c>
    </row>
    <row r="12" spans="1:23" ht="22.5">
      <c r="A12" s="24" t="s">
        <v>18</v>
      </c>
      <c r="B12" s="100" t="s">
        <v>20</v>
      </c>
      <c r="C12" s="100"/>
      <c r="D12" s="147">
        <v>0.1</v>
      </c>
      <c r="E12" s="148"/>
      <c r="F12" s="45">
        <f>$D12*E12*100</f>
        <v>0</v>
      </c>
      <c r="G12" s="148"/>
      <c r="H12" s="45">
        <f>$D12*G12*100</f>
        <v>0</v>
      </c>
      <c r="I12" s="148"/>
      <c r="J12" s="45">
        <f>$D12*I12*100</f>
        <v>0</v>
      </c>
      <c r="K12" s="148"/>
      <c r="L12" s="45">
        <f>$D12*K12*100</f>
        <v>0</v>
      </c>
      <c r="M12" s="148"/>
      <c r="N12" s="46">
        <f>$D12*M12*100</f>
        <v>0</v>
      </c>
      <c r="P12" s="8" t="str">
        <f t="shared" si="0"/>
        <v>Description and justification of the contractor's strategy for delivering the services put out to tender</v>
      </c>
    </row>
    <row r="13" spans="1:23" ht="33.75">
      <c r="A13" s="25" t="s">
        <v>19</v>
      </c>
      <c r="B13" s="110" t="s">
        <v>190</v>
      </c>
      <c r="C13" s="110"/>
      <c r="D13" s="149">
        <v>0.05</v>
      </c>
      <c r="E13" s="150"/>
      <c r="F13" s="47">
        <f>$D13*E13*100</f>
        <v>0</v>
      </c>
      <c r="G13" s="150"/>
      <c r="H13" s="47">
        <f>$D13*G13*100</f>
        <v>0</v>
      </c>
      <c r="I13" s="150"/>
      <c r="J13" s="47">
        <f>$D13*I13*100</f>
        <v>0</v>
      </c>
      <c r="K13" s="150"/>
      <c r="L13" s="47">
        <f>$D13*K13*100</f>
        <v>0</v>
      </c>
      <c r="M13" s="150"/>
      <c r="N13" s="48">
        <f>$D13*M13*100</f>
        <v>0</v>
      </c>
      <c r="P13" s="8" t="str">
        <f t="shared" si="0"/>
        <v>Presentation of the relevant
actors in the contractor's area of responsibility and Strategy for establishing cooperation</v>
      </c>
    </row>
    <row r="14" spans="1:23" s="6" customFormat="1" ht="11.25">
      <c r="A14" s="103" t="s">
        <v>21</v>
      </c>
      <c r="B14" s="104"/>
      <c r="C14" s="104"/>
      <c r="D14" s="17">
        <f>SUM(D12:D13)</f>
        <v>0.15000000000000002</v>
      </c>
      <c r="E14" s="49"/>
      <c r="F14" s="50">
        <f>SUM(F12:F13)</f>
        <v>0</v>
      </c>
      <c r="G14" s="49"/>
      <c r="H14" s="50">
        <f>SUM(H12:H13)</f>
        <v>0</v>
      </c>
      <c r="I14" s="49"/>
      <c r="J14" s="50">
        <f>SUM(J12:J13)</f>
        <v>0</v>
      </c>
      <c r="K14" s="49"/>
      <c r="L14" s="50">
        <f>SUM(L12:L13)</f>
        <v>0</v>
      </c>
      <c r="M14" s="49"/>
      <c r="N14" s="51">
        <f>SUM(N12:N13)</f>
        <v>0</v>
      </c>
      <c r="P14" s="21" t="str">
        <f t="shared" si="0"/>
        <v>Interim total 1.1</v>
      </c>
    </row>
    <row r="15" spans="1:23" ht="11.25">
      <c r="A15" s="26" t="s">
        <v>22</v>
      </c>
      <c r="B15" s="99" t="s">
        <v>193</v>
      </c>
      <c r="C15" s="99"/>
      <c r="D15" s="11"/>
      <c r="E15" s="41"/>
      <c r="F15" s="52"/>
      <c r="G15" s="41"/>
      <c r="H15" s="52"/>
      <c r="I15" s="41"/>
      <c r="J15" s="52"/>
      <c r="K15" s="41"/>
      <c r="L15" s="52"/>
      <c r="M15" s="41"/>
      <c r="N15" s="53"/>
      <c r="P15" s="21" t="str">
        <f t="shared" si="0"/>
        <v>Assessment of Technical Eligibility</v>
      </c>
    </row>
    <row r="16" spans="1:23" ht="22.5">
      <c r="A16" s="24" t="s">
        <v>23</v>
      </c>
      <c r="B16" s="100" t="s">
        <v>192</v>
      </c>
      <c r="C16" s="100"/>
      <c r="D16" s="147">
        <v>0.08</v>
      </c>
      <c r="E16" s="148"/>
      <c r="F16" s="45">
        <f>$D16*E16*100</f>
        <v>0</v>
      </c>
      <c r="G16" s="148"/>
      <c r="H16" s="45">
        <f>$D16*G16*100</f>
        <v>0</v>
      </c>
      <c r="I16" s="148"/>
      <c r="J16" s="45">
        <f>$D16*I16*100</f>
        <v>0</v>
      </c>
      <c r="K16" s="148"/>
      <c r="L16" s="45">
        <f>$D16*K16*100</f>
        <v>0</v>
      </c>
      <c r="M16" s="148"/>
      <c r="N16" s="46">
        <f>$D16*M16*100</f>
        <v>0</v>
      </c>
      <c r="P16" s="8" t="str">
        <f t="shared" si="0"/>
        <v xml:space="preserve">Provision of technical and organisational measures in ensuring safety of data management. Company policy of data security </v>
      </c>
    </row>
    <row r="17" spans="1:16" ht="33.75">
      <c r="A17" s="24" t="s">
        <v>24</v>
      </c>
      <c r="B17" s="100" t="s">
        <v>205</v>
      </c>
      <c r="C17" s="100"/>
      <c r="D17" s="147">
        <v>0.08</v>
      </c>
      <c r="E17" s="148"/>
      <c r="F17" s="47">
        <f>$D17*E17*100</f>
        <v>0</v>
      </c>
      <c r="G17" s="148"/>
      <c r="H17" s="47">
        <f>$D17*G17*100</f>
        <v>0</v>
      </c>
      <c r="I17" s="148"/>
      <c r="J17" s="47">
        <f>$D17*I17*100</f>
        <v>0</v>
      </c>
      <c r="K17" s="148"/>
      <c r="L17" s="47">
        <f>$D17*K17*100</f>
        <v>0</v>
      </c>
      <c r="M17" s="148"/>
      <c r="N17" s="48">
        <f>$D17*M17*100</f>
        <v>0</v>
      </c>
      <c r="P17" s="8" t="str">
        <f t="shared" si="0"/>
        <v>Provision of travel related services for up to three years international organisations, embassies and medium to large multi-national corporations (3 verifiable evidence must be provided).</v>
      </c>
    </row>
    <row r="18" spans="1:16" ht="11.25">
      <c r="A18" s="24" t="s">
        <v>198</v>
      </c>
      <c r="B18" s="111" t="s">
        <v>194</v>
      </c>
      <c r="C18" s="111"/>
      <c r="D18" s="147">
        <v>0.02</v>
      </c>
      <c r="E18" s="148"/>
      <c r="F18" s="45">
        <f>$D18*E18*100</f>
        <v>0</v>
      </c>
      <c r="G18" s="148"/>
      <c r="H18" s="45">
        <f>$D18*G18*100</f>
        <v>0</v>
      </c>
      <c r="I18" s="148"/>
      <c r="J18" s="45">
        <f>$D18*I18*100</f>
        <v>0</v>
      </c>
      <c r="K18" s="148"/>
      <c r="L18" s="45">
        <f>$D18*K18*100</f>
        <v>0</v>
      </c>
      <c r="M18" s="148"/>
      <c r="N18" s="46">
        <f>$D18*M18*100</f>
        <v>0</v>
      </c>
      <c r="P18" s="8" t="str">
        <f t="shared" ref="P18:P19" si="1">IF(ISBLANK(B18),A18,B18)</f>
        <v>Accredited IATA Travel Agency certification</v>
      </c>
    </row>
    <row r="19" spans="1:16" ht="11.25">
      <c r="A19" s="24" t="s">
        <v>199</v>
      </c>
      <c r="B19" s="100" t="s">
        <v>195</v>
      </c>
      <c r="C19" s="100"/>
      <c r="D19" s="147">
        <v>0.05</v>
      </c>
      <c r="E19" s="148"/>
      <c r="F19" s="47">
        <f>$D19*E19*100</f>
        <v>0</v>
      </c>
      <c r="G19" s="148"/>
      <c r="H19" s="47">
        <f>$D19*G19*100</f>
        <v>0</v>
      </c>
      <c r="I19" s="148"/>
      <c r="J19" s="47">
        <f>$D19*I19*100</f>
        <v>0</v>
      </c>
      <c r="K19" s="148"/>
      <c r="L19" s="47">
        <f>$D19*K19*100</f>
        <v>0</v>
      </c>
      <c r="M19" s="148"/>
      <c r="N19" s="48">
        <f>$D19*M19*100</f>
        <v>0</v>
      </c>
      <c r="P19" s="8" t="str">
        <f t="shared" si="1"/>
        <v xml:space="preserve">Provide fully automated computerised direct travel terminal </v>
      </c>
    </row>
    <row r="20" spans="1:16" s="6" customFormat="1" ht="11.25">
      <c r="A20" s="109" t="s">
        <v>25</v>
      </c>
      <c r="B20" s="109"/>
      <c r="C20" s="103"/>
      <c r="D20" s="17">
        <f>SUM(D16:D19)</f>
        <v>0.22999999999999998</v>
      </c>
      <c r="E20" s="49"/>
      <c r="F20" s="50">
        <f>SUM(F16:F17)</f>
        <v>0</v>
      </c>
      <c r="G20" s="49"/>
      <c r="H20" s="50">
        <f>SUM(H16:H17)</f>
        <v>0</v>
      </c>
      <c r="I20" s="49"/>
      <c r="J20" s="50">
        <f>SUM(J16:J17)</f>
        <v>0</v>
      </c>
      <c r="K20" s="49"/>
      <c r="L20" s="50">
        <f>SUM(L16:L17)</f>
        <v>0</v>
      </c>
      <c r="M20" s="49"/>
      <c r="N20" s="51">
        <f>SUM(N16:N17)</f>
        <v>0</v>
      </c>
      <c r="P20" s="21" t="str">
        <f t="shared" si="0"/>
        <v>Interim total 1.2</v>
      </c>
    </row>
    <row r="21" spans="1:16" ht="11.25">
      <c r="A21" s="26" t="s">
        <v>26</v>
      </c>
      <c r="B21" s="99" t="s">
        <v>29</v>
      </c>
      <c r="C21" s="99"/>
      <c r="D21" s="11"/>
      <c r="E21" s="41"/>
      <c r="F21" s="52"/>
      <c r="G21" s="41"/>
      <c r="H21" s="52"/>
      <c r="I21" s="41"/>
      <c r="J21" s="52"/>
      <c r="K21" s="41"/>
      <c r="L21" s="52"/>
      <c r="M21" s="41"/>
      <c r="N21" s="53"/>
      <c r="P21" s="21" t="str">
        <f t="shared" si="0"/>
        <v>Processes</v>
      </c>
    </row>
    <row r="22" spans="1:16" ht="22.5">
      <c r="A22" s="24" t="s">
        <v>27</v>
      </c>
      <c r="B22" s="100" t="s">
        <v>191</v>
      </c>
      <c r="C22" s="100"/>
      <c r="D22" s="147">
        <v>0.1</v>
      </c>
      <c r="E22" s="148"/>
      <c r="F22" s="45">
        <f>$D22*E22*100</f>
        <v>0</v>
      </c>
      <c r="G22" s="148"/>
      <c r="H22" s="45">
        <f>$D22*G22*100</f>
        <v>0</v>
      </c>
      <c r="I22" s="148"/>
      <c r="J22" s="45">
        <f>$D22*I22*100</f>
        <v>0</v>
      </c>
      <c r="K22" s="148"/>
      <c r="L22" s="45">
        <f>$D22*K22*100</f>
        <v>0</v>
      </c>
      <c r="M22" s="148"/>
      <c r="N22" s="46">
        <f>$D22*M22*100</f>
        <v>0</v>
      </c>
      <c r="P22" s="8" t="str">
        <f t="shared" si="0"/>
        <v>Presentation and explanation of the implementation plan: work steps, schedule</v>
      </c>
    </row>
    <row r="23" spans="1:16" ht="33.75" hidden="1">
      <c r="A23" s="24" t="s">
        <v>30</v>
      </c>
      <c r="B23" s="101" t="s">
        <v>188</v>
      </c>
      <c r="C23" s="102"/>
      <c r="D23" s="147">
        <v>0</v>
      </c>
      <c r="E23" s="148"/>
      <c r="F23" s="47">
        <f>$D23*E23*100</f>
        <v>0</v>
      </c>
      <c r="G23" s="148"/>
      <c r="H23" s="47">
        <f>$D23*G23*100</f>
        <v>0</v>
      </c>
      <c r="I23" s="148"/>
      <c r="J23" s="47">
        <f>$D23*I23*100</f>
        <v>0</v>
      </c>
      <c r="K23" s="148"/>
      <c r="L23" s="47">
        <f>$D23*K23*100</f>
        <v>0</v>
      </c>
      <c r="M23" s="148"/>
      <c r="N23" s="48">
        <f>$D23*M23*100</f>
        <v>0</v>
      </c>
      <c r="P23" s="8" t="str">
        <f t="shared" si="0"/>
        <v>Critical appraisal of the contribution made by the services and identification of particularly promising starting points for generating possible leverage</v>
      </c>
    </row>
    <row r="24" spans="1:16" s="6" customFormat="1" ht="11.25">
      <c r="A24" s="103" t="s">
        <v>28</v>
      </c>
      <c r="B24" s="104"/>
      <c r="C24" s="104"/>
      <c r="D24" s="17">
        <f>SUM(D22:D23)</f>
        <v>0.1</v>
      </c>
      <c r="E24" s="49"/>
      <c r="F24" s="50">
        <f>SUM(F22:F23)</f>
        <v>0</v>
      </c>
      <c r="G24" s="49"/>
      <c r="H24" s="50">
        <f>SUM(H22:H23)</f>
        <v>0</v>
      </c>
      <c r="I24" s="49"/>
      <c r="J24" s="50">
        <f>SUM(J22:J23)</f>
        <v>0</v>
      </c>
      <c r="K24" s="49"/>
      <c r="L24" s="50">
        <f>SUM(L22:L23)</f>
        <v>0</v>
      </c>
      <c r="M24" s="49"/>
      <c r="N24" s="51">
        <f>SUM(N22:N23)</f>
        <v>0</v>
      </c>
      <c r="P24" s="21" t="str">
        <f t="shared" si="0"/>
        <v>Interim total 1.3</v>
      </c>
    </row>
    <row r="25" spans="1:16" ht="11.25" hidden="1">
      <c r="A25" s="26" t="s">
        <v>31</v>
      </c>
      <c r="B25" s="105" t="s">
        <v>32</v>
      </c>
      <c r="C25" s="106"/>
      <c r="D25" s="11"/>
      <c r="E25" s="41"/>
      <c r="F25" s="52"/>
      <c r="G25" s="41"/>
      <c r="H25" s="52"/>
      <c r="I25" s="41"/>
      <c r="J25" s="52"/>
      <c r="K25" s="41"/>
      <c r="L25" s="52"/>
      <c r="M25" s="41"/>
      <c r="N25" s="53"/>
      <c r="P25" s="21" t="str">
        <f t="shared" si="0"/>
        <v>Learning and innovation</v>
      </c>
    </row>
    <row r="26" spans="1:16" ht="20.45" hidden="1" customHeight="1">
      <c r="A26" s="24" t="s">
        <v>33</v>
      </c>
      <c r="B26" s="107" t="s">
        <v>34</v>
      </c>
      <c r="C26" s="108"/>
      <c r="D26" s="147">
        <v>0</v>
      </c>
      <c r="E26" s="148"/>
      <c r="F26" s="45">
        <f>$D26*E26*100</f>
        <v>0</v>
      </c>
      <c r="G26" s="148"/>
      <c r="H26" s="45">
        <f>$D26*G26*100</f>
        <v>0</v>
      </c>
      <c r="I26" s="148"/>
      <c r="J26" s="45">
        <f>$D26*I26*100</f>
        <v>0</v>
      </c>
      <c r="K26" s="148"/>
      <c r="L26" s="45">
        <f>$D26*K26*100</f>
        <v>0</v>
      </c>
      <c r="M26" s="148"/>
      <c r="N26" s="46">
        <f>$D26*M26*100</f>
        <v>0</v>
      </c>
      <c r="P26" s="8" t="str">
        <f t="shared" si="0"/>
        <v>Contractor's contribution to knowledge management at the partner and at GIZ</v>
      </c>
    </row>
    <row r="27" spans="1:16" ht="22.5" hidden="1">
      <c r="A27" s="24" t="s">
        <v>35</v>
      </c>
      <c r="B27" s="101" t="s">
        <v>36</v>
      </c>
      <c r="C27" s="102"/>
      <c r="D27" s="147">
        <v>0</v>
      </c>
      <c r="E27" s="148"/>
      <c r="F27" s="47">
        <f>$D27*E27*100</f>
        <v>0</v>
      </c>
      <c r="G27" s="148"/>
      <c r="H27" s="47">
        <f>$D27*G27*100</f>
        <v>0</v>
      </c>
      <c r="I27" s="148"/>
      <c r="J27" s="47">
        <f>$D27*I27*100</f>
        <v>0</v>
      </c>
      <c r="K27" s="148"/>
      <c r="L27" s="47">
        <f>$D27*K27*100</f>
        <v>0</v>
      </c>
      <c r="M27" s="148"/>
      <c r="N27" s="48">
        <f>$D27*M27*100</f>
        <v>0</v>
      </c>
      <c r="P27" s="8" t="str">
        <f t="shared" si="0"/>
        <v>Presentation and explanation of the measures undertaken by the contractor to promote scaling-up effects</v>
      </c>
    </row>
    <row r="28" spans="1:16" s="6" customFormat="1" ht="11.25" hidden="1">
      <c r="A28" s="109" t="s">
        <v>37</v>
      </c>
      <c r="B28" s="109"/>
      <c r="C28" s="103"/>
      <c r="D28" s="17">
        <f>SUM(D26:D27)</f>
        <v>0</v>
      </c>
      <c r="E28" s="49"/>
      <c r="F28" s="50">
        <f>SUM(F26:F27)</f>
        <v>0</v>
      </c>
      <c r="G28" s="49"/>
      <c r="H28" s="50">
        <f>SUM(H26:H27)</f>
        <v>0</v>
      </c>
      <c r="I28" s="49"/>
      <c r="J28" s="50">
        <f>SUM(J26:J27)</f>
        <v>0</v>
      </c>
      <c r="K28" s="49"/>
      <c r="L28" s="50">
        <f>SUM(L26:L27)</f>
        <v>0</v>
      </c>
      <c r="M28" s="49"/>
      <c r="N28" s="51">
        <f>SUM(N26:N27)</f>
        <v>0</v>
      </c>
      <c r="P28" s="21" t="str">
        <f t="shared" si="0"/>
        <v>Interim total 1.5</v>
      </c>
    </row>
    <row r="29" spans="1:16" ht="11.25">
      <c r="A29" s="26" t="s">
        <v>201</v>
      </c>
      <c r="B29" s="121" t="s">
        <v>39</v>
      </c>
      <c r="C29" s="122"/>
      <c r="D29" s="11"/>
      <c r="E29" s="41"/>
      <c r="F29" s="52"/>
      <c r="G29" s="41"/>
      <c r="H29" s="52"/>
      <c r="I29" s="41"/>
      <c r="J29" s="52"/>
      <c r="K29" s="41"/>
      <c r="L29" s="52"/>
      <c r="M29" s="41"/>
      <c r="N29" s="53"/>
      <c r="P29" s="21" t="str">
        <f t="shared" si="0"/>
        <v>Project management of the contractor</v>
      </c>
    </row>
    <row r="30" spans="1:16" ht="11.25">
      <c r="A30" s="24" t="s">
        <v>202</v>
      </c>
      <c r="B30" s="119" t="s">
        <v>40</v>
      </c>
      <c r="C30" s="120"/>
      <c r="D30" s="147">
        <v>0.1</v>
      </c>
      <c r="E30" s="148"/>
      <c r="F30" s="45">
        <f>$D30*E30*100</f>
        <v>0</v>
      </c>
      <c r="G30" s="148"/>
      <c r="H30" s="45">
        <f>$D30*G30*100</f>
        <v>0</v>
      </c>
      <c r="I30" s="148"/>
      <c r="J30" s="45">
        <f>$D30*I30*100</f>
        <v>0</v>
      </c>
      <c r="K30" s="148"/>
      <c r="L30" s="45">
        <f>$D30*K30*100</f>
        <v>0</v>
      </c>
      <c r="M30" s="148"/>
      <c r="N30" s="46">
        <f>$D30*M30*100</f>
        <v>0</v>
      </c>
      <c r="P30" s="8" t="str">
        <f t="shared" si="0"/>
        <v>Approach and procedure for coordination with/in GIZ project</v>
      </c>
    </row>
    <row r="31" spans="1:16" ht="45">
      <c r="A31" s="24" t="s">
        <v>30</v>
      </c>
      <c r="B31" s="117" t="s">
        <v>189</v>
      </c>
      <c r="C31" s="118"/>
      <c r="D31" s="147">
        <v>0.1</v>
      </c>
      <c r="E31" s="148"/>
      <c r="F31" s="45">
        <f>$D31*E31*100</f>
        <v>0</v>
      </c>
      <c r="G31" s="148"/>
      <c r="H31" s="45">
        <f>$D31*G31*100</f>
        <v>0</v>
      </c>
      <c r="I31" s="148"/>
      <c r="J31" s="45">
        <f>$D31*I31*100</f>
        <v>0</v>
      </c>
      <c r="K31" s="148"/>
      <c r="L31" s="45">
        <f>$D31*K31*100</f>
        <v>0</v>
      </c>
      <c r="M31" s="148"/>
      <c r="N31" s="46">
        <f>$D31*M31*100</f>
        <v>0</v>
      </c>
      <c r="P31" s="8" t="str">
        <f t="shared" si="0"/>
        <v>Operational plan for implementing the strategy, which also includes a plan for the assignment of all experts, including assignment times and assignment locations and describing the necessary work stages</v>
      </c>
    </row>
    <row r="32" spans="1:16" ht="22.5">
      <c r="A32" s="24" t="s">
        <v>203</v>
      </c>
      <c r="B32" s="115" t="s">
        <v>41</v>
      </c>
      <c r="C32" s="116"/>
      <c r="D32" s="147">
        <v>7.0000000000000007E-2</v>
      </c>
      <c r="E32" s="148"/>
      <c r="F32" s="47">
        <f>$D32*E32*100</f>
        <v>0</v>
      </c>
      <c r="G32" s="148"/>
      <c r="H32" s="47">
        <f>$D32*G32*100</f>
        <v>0</v>
      </c>
      <c r="I32" s="148"/>
      <c r="J32" s="47">
        <f>$D32*I32*100</f>
        <v>0</v>
      </c>
      <c r="K32" s="148"/>
      <c r="L32" s="47">
        <f>$D32*K32*100</f>
        <v>0</v>
      </c>
      <c r="M32" s="148"/>
      <c r="N32" s="48">
        <f>$D32*M32*100</f>
        <v>0</v>
      </c>
      <c r="P32" s="8" t="str">
        <f t="shared" si="0"/>
        <v>Contractor's backstopping strategy (incl. CVs of the technical and administrative backstopper)</v>
      </c>
    </row>
    <row r="33" spans="1:16" s="6" customFormat="1" ht="11.25">
      <c r="A33" s="109" t="s">
        <v>204</v>
      </c>
      <c r="B33" s="109"/>
      <c r="C33" s="103"/>
      <c r="D33" s="17">
        <f>SUM(D30:D32)</f>
        <v>0.27</v>
      </c>
      <c r="E33" s="49"/>
      <c r="F33" s="50">
        <f>SUM(F30:F32)</f>
        <v>0</v>
      </c>
      <c r="G33" s="49"/>
      <c r="H33" s="50">
        <f>SUM(H30:H32)</f>
        <v>0</v>
      </c>
      <c r="I33" s="49"/>
      <c r="J33" s="50">
        <f>SUM(J30:J32)</f>
        <v>0</v>
      </c>
      <c r="K33" s="49"/>
      <c r="L33" s="50">
        <f>SUM(L30:L32)</f>
        <v>0</v>
      </c>
      <c r="M33" s="49"/>
      <c r="N33" s="51">
        <f>SUM(N30:N32)</f>
        <v>0</v>
      </c>
      <c r="P33" s="21" t="str">
        <f t="shared" si="0"/>
        <v>Interim total 1.4</v>
      </c>
    </row>
    <row r="34" spans="1:16" s="6" customFormat="1" ht="11.25">
      <c r="A34" s="71" t="s">
        <v>31</v>
      </c>
      <c r="B34" s="112" t="s">
        <v>42</v>
      </c>
      <c r="C34" s="112"/>
      <c r="D34" s="147">
        <v>0.1</v>
      </c>
      <c r="E34" s="151"/>
      <c r="F34" s="66">
        <f>$D34*E34*100</f>
        <v>0</v>
      </c>
      <c r="G34" s="151"/>
      <c r="H34" s="66">
        <f>$D34*G34*100</f>
        <v>0</v>
      </c>
      <c r="I34" s="151"/>
      <c r="J34" s="66">
        <f>$D34*I34*100</f>
        <v>0</v>
      </c>
      <c r="K34" s="151"/>
      <c r="L34" s="66">
        <f>$D34*K34*100</f>
        <v>0</v>
      </c>
      <c r="M34" s="151"/>
      <c r="N34" s="67">
        <f>$D34*M34*100</f>
        <v>0</v>
      </c>
      <c r="P34" s="21"/>
    </row>
    <row r="35" spans="1:16" ht="11.25">
      <c r="A35" s="71" t="s">
        <v>38</v>
      </c>
      <c r="B35" s="112" t="s">
        <v>43</v>
      </c>
      <c r="C35" s="112"/>
      <c r="D35" s="152">
        <v>0.05</v>
      </c>
      <c r="E35" s="151"/>
      <c r="F35" s="66">
        <f>$D35*E35*100</f>
        <v>0</v>
      </c>
      <c r="G35" s="151"/>
      <c r="H35" s="66">
        <f>$D35*G35*100</f>
        <v>0</v>
      </c>
      <c r="I35" s="151"/>
      <c r="J35" s="66">
        <f>$D35*I35*100</f>
        <v>0</v>
      </c>
      <c r="K35" s="151"/>
      <c r="L35" s="66">
        <f>$D35*K35*100</f>
        <v>0</v>
      </c>
      <c r="M35" s="151"/>
      <c r="N35" s="67">
        <f>$D35*M35*100</f>
        <v>0</v>
      </c>
      <c r="P35" s="21" t="str">
        <f t="shared" si="0"/>
        <v>Further requirements</v>
      </c>
    </row>
    <row r="36" spans="1:16" ht="11.25">
      <c r="A36" s="113" t="s">
        <v>44</v>
      </c>
      <c r="B36" s="114"/>
      <c r="C36" s="114"/>
      <c r="D36" s="18">
        <f>D14+D20+D24+D28+D33+D34+D35</f>
        <v>0.9</v>
      </c>
      <c r="E36" s="54"/>
      <c r="F36" s="55">
        <f>SUM(F14,F20,F24,F28,F33,F34,F35)</f>
        <v>0</v>
      </c>
      <c r="G36" s="54"/>
      <c r="H36" s="55">
        <f>SUM(H14,H20,H24,H28,H33,H34,H35)</f>
        <v>0</v>
      </c>
      <c r="I36" s="54"/>
      <c r="J36" s="55">
        <f>SUM(J14,J20,J24,J28,J33,J34,J35)</f>
        <v>0</v>
      </c>
      <c r="K36" s="54"/>
      <c r="L36" s="55">
        <f>SUM(L14,L20,L24,L28,L33,L34,L35)</f>
        <v>0</v>
      </c>
      <c r="M36" s="54"/>
      <c r="N36" s="55">
        <f>SUM(N14,N20,N24,N28,N33,N34,N35)</f>
        <v>0</v>
      </c>
      <c r="P36" s="21" t="str">
        <f t="shared" si="0"/>
        <v>Total 1</v>
      </c>
    </row>
    <row r="37" spans="1:16" s="6" customFormat="1" ht="12.75">
      <c r="A37" s="72">
        <v>2</v>
      </c>
      <c r="B37" s="97" t="s">
        <v>45</v>
      </c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8"/>
      <c r="P37" s="21" t="str">
        <f t="shared" si="0"/>
        <v>Assessment of proposed staff</v>
      </c>
    </row>
    <row r="38" spans="1:16" ht="11.25">
      <c r="A38" s="29" t="s">
        <v>46</v>
      </c>
      <c r="B38" s="123" t="s">
        <v>206</v>
      </c>
      <c r="C38" s="123"/>
      <c r="D38" s="20"/>
      <c r="E38" s="56"/>
      <c r="F38" s="52"/>
      <c r="G38" s="56"/>
      <c r="H38" s="52"/>
      <c r="I38" s="56"/>
      <c r="J38" s="52"/>
      <c r="K38" s="56"/>
      <c r="L38" s="52"/>
      <c r="M38" s="56"/>
      <c r="N38" s="53"/>
      <c r="P38" s="21" t="str">
        <f t="shared" si="0"/>
        <v>Expert 1 (in accordance with ToR provisions/criteria)</v>
      </c>
    </row>
    <row r="39" spans="1:16" ht="11.25">
      <c r="A39" s="27" t="s">
        <v>47</v>
      </c>
      <c r="B39" s="124" t="s">
        <v>48</v>
      </c>
      <c r="C39" s="124"/>
      <c r="D39" s="147">
        <v>0.01</v>
      </c>
      <c r="E39" s="148"/>
      <c r="F39" s="45">
        <f t="shared" ref="F39:H45" si="2">$D39*E39*100</f>
        <v>0</v>
      </c>
      <c r="G39" s="148"/>
      <c r="H39" s="45">
        <f t="shared" si="2"/>
        <v>0</v>
      </c>
      <c r="I39" s="148"/>
      <c r="J39" s="45">
        <f t="shared" ref="J39:J45" si="3">$D39*I39*100</f>
        <v>0</v>
      </c>
      <c r="K39" s="148"/>
      <c r="L39" s="45">
        <f t="shared" ref="L39:L45" si="4">$D39*K39*100</f>
        <v>0</v>
      </c>
      <c r="M39" s="148"/>
      <c r="N39" s="46">
        <f t="shared" ref="N39:N45" si="5">$D39*M39*100</f>
        <v>0</v>
      </c>
      <c r="P39" s="8" t="str">
        <f t="shared" si="0"/>
        <v>- Qualifications</v>
      </c>
    </row>
    <row r="40" spans="1:16" ht="11.25">
      <c r="A40" s="27" t="s">
        <v>49</v>
      </c>
      <c r="B40" s="124" t="s">
        <v>50</v>
      </c>
      <c r="C40" s="124"/>
      <c r="D40" s="147">
        <v>0.01</v>
      </c>
      <c r="E40" s="148"/>
      <c r="F40" s="45">
        <f t="shared" si="2"/>
        <v>0</v>
      </c>
      <c r="G40" s="148"/>
      <c r="H40" s="45">
        <f t="shared" si="2"/>
        <v>0</v>
      </c>
      <c r="I40" s="148"/>
      <c r="J40" s="45">
        <f t="shared" si="3"/>
        <v>0</v>
      </c>
      <c r="K40" s="148"/>
      <c r="L40" s="45">
        <f t="shared" si="4"/>
        <v>0</v>
      </c>
      <c r="M40" s="148"/>
      <c r="N40" s="46">
        <f t="shared" si="5"/>
        <v>0</v>
      </c>
      <c r="P40" s="8" t="str">
        <f t="shared" si="0"/>
        <v>- Language</v>
      </c>
    </row>
    <row r="41" spans="1:16" ht="11.25">
      <c r="A41" s="28" t="s">
        <v>51</v>
      </c>
      <c r="B41" s="125" t="s">
        <v>52</v>
      </c>
      <c r="C41" s="124"/>
      <c r="D41" s="147">
        <v>0.01</v>
      </c>
      <c r="E41" s="148"/>
      <c r="F41" s="45">
        <f t="shared" si="2"/>
        <v>0</v>
      </c>
      <c r="G41" s="148"/>
      <c r="H41" s="45">
        <f t="shared" si="2"/>
        <v>0</v>
      </c>
      <c r="I41" s="148"/>
      <c r="J41" s="45">
        <f t="shared" si="3"/>
        <v>0</v>
      </c>
      <c r="K41" s="148"/>
      <c r="L41" s="45">
        <f t="shared" si="4"/>
        <v>0</v>
      </c>
      <c r="M41" s="148"/>
      <c r="N41" s="46">
        <f t="shared" si="5"/>
        <v>0</v>
      </c>
      <c r="P41" s="8" t="str">
        <f t="shared" si="0"/>
        <v>- General professional experience</v>
      </c>
    </row>
    <row r="42" spans="1:16" ht="11.25">
      <c r="A42" s="27" t="s">
        <v>53</v>
      </c>
      <c r="B42" s="125" t="s">
        <v>54</v>
      </c>
      <c r="C42" s="124"/>
      <c r="D42" s="147">
        <v>0.02</v>
      </c>
      <c r="E42" s="148"/>
      <c r="F42" s="45">
        <f t="shared" si="2"/>
        <v>0</v>
      </c>
      <c r="G42" s="148"/>
      <c r="H42" s="45">
        <f t="shared" si="2"/>
        <v>0</v>
      </c>
      <c r="I42" s="148"/>
      <c r="J42" s="45">
        <f t="shared" si="3"/>
        <v>0</v>
      </c>
      <c r="K42" s="148"/>
      <c r="L42" s="45">
        <f t="shared" si="4"/>
        <v>0</v>
      </c>
      <c r="M42" s="148"/>
      <c r="N42" s="46">
        <f t="shared" si="5"/>
        <v>0</v>
      </c>
      <c r="P42" s="8" t="str">
        <f t="shared" si="0"/>
        <v>- Specific professional experience</v>
      </c>
    </row>
    <row r="43" spans="1:16" ht="11.25" hidden="1">
      <c r="A43" s="27" t="s">
        <v>55</v>
      </c>
      <c r="B43" s="124" t="s">
        <v>56</v>
      </c>
      <c r="C43" s="126"/>
      <c r="D43" s="147">
        <v>0</v>
      </c>
      <c r="E43" s="148"/>
      <c r="F43" s="45">
        <f t="shared" si="2"/>
        <v>0</v>
      </c>
      <c r="G43" s="148"/>
      <c r="H43" s="45">
        <f t="shared" si="2"/>
        <v>0</v>
      </c>
      <c r="I43" s="148"/>
      <c r="J43" s="45">
        <f t="shared" si="3"/>
        <v>0</v>
      </c>
      <c r="K43" s="148"/>
      <c r="L43" s="45">
        <f t="shared" si="4"/>
        <v>0</v>
      </c>
      <c r="M43" s="148"/>
      <c r="N43" s="46">
        <f t="shared" si="5"/>
        <v>0</v>
      </c>
      <c r="P43" s="8" t="str">
        <f t="shared" si="0"/>
        <v>- Leadership/management experience</v>
      </c>
    </row>
    <row r="44" spans="1:16" ht="11.25" hidden="1">
      <c r="A44" s="27" t="s">
        <v>57</v>
      </c>
      <c r="B44" s="125" t="s">
        <v>58</v>
      </c>
      <c r="C44" s="126"/>
      <c r="D44" s="147">
        <v>0</v>
      </c>
      <c r="E44" s="148"/>
      <c r="F44" s="45">
        <f t="shared" si="2"/>
        <v>0</v>
      </c>
      <c r="G44" s="148"/>
      <c r="H44" s="45">
        <f t="shared" si="2"/>
        <v>0</v>
      </c>
      <c r="I44" s="148"/>
      <c r="J44" s="45">
        <f t="shared" si="3"/>
        <v>0</v>
      </c>
      <c r="K44" s="148"/>
      <c r="L44" s="45">
        <f t="shared" si="4"/>
        <v>0</v>
      </c>
      <c r="M44" s="148"/>
      <c r="N44" s="46">
        <f t="shared" si="5"/>
        <v>0</v>
      </c>
      <c r="P44" s="8" t="str">
        <f t="shared" si="0"/>
        <v>- Regional experience</v>
      </c>
    </row>
    <row r="45" spans="1:16" ht="11.25" hidden="1">
      <c r="A45" s="27" t="s">
        <v>59</v>
      </c>
      <c r="B45" s="126" t="s">
        <v>60</v>
      </c>
      <c r="C45" s="126"/>
      <c r="D45" s="147">
        <v>0</v>
      </c>
      <c r="E45" s="148"/>
      <c r="F45" s="45">
        <f t="shared" si="2"/>
        <v>0</v>
      </c>
      <c r="G45" s="148"/>
      <c r="H45" s="45">
        <f t="shared" si="2"/>
        <v>0</v>
      </c>
      <c r="I45" s="148"/>
      <c r="J45" s="45">
        <f t="shared" si="3"/>
        <v>0</v>
      </c>
      <c r="K45" s="148"/>
      <c r="L45" s="45">
        <f t="shared" si="4"/>
        <v>0</v>
      </c>
      <c r="M45" s="148"/>
      <c r="N45" s="46">
        <f t="shared" si="5"/>
        <v>0</v>
      </c>
      <c r="P45" s="8" t="str">
        <f t="shared" si="0"/>
        <v>- Development cooperation experience</v>
      </c>
    </row>
    <row r="46" spans="1:16" ht="11.25" hidden="1">
      <c r="A46" s="27" t="s">
        <v>61</v>
      </c>
      <c r="B46" s="124" t="s">
        <v>62</v>
      </c>
      <c r="C46" s="124"/>
      <c r="D46" s="153">
        <v>0</v>
      </c>
      <c r="E46" s="154"/>
      <c r="F46" s="47">
        <f>$D46*E46*100</f>
        <v>0</v>
      </c>
      <c r="G46" s="154"/>
      <c r="H46" s="47">
        <f>$D46*G46*100</f>
        <v>0</v>
      </c>
      <c r="I46" s="154"/>
      <c r="J46" s="47">
        <f>$D46*I46*100</f>
        <v>0</v>
      </c>
      <c r="K46" s="154"/>
      <c r="L46" s="47">
        <f>$D46*K46*100</f>
        <v>0</v>
      </c>
      <c r="M46" s="154"/>
      <c r="N46" s="48">
        <f>$D46*M46*100</f>
        <v>0</v>
      </c>
      <c r="P46" s="8" t="str">
        <f t="shared" si="0"/>
        <v>- Other</v>
      </c>
    </row>
    <row r="47" spans="1:16" s="6" customFormat="1" ht="11.25">
      <c r="A47" s="103" t="s">
        <v>63</v>
      </c>
      <c r="B47" s="104"/>
      <c r="C47" s="104"/>
      <c r="D47" s="17">
        <f>SUM(D39:D46)</f>
        <v>0.05</v>
      </c>
      <c r="E47" s="49"/>
      <c r="F47" s="50">
        <f>SUM(F39:F46)</f>
        <v>0</v>
      </c>
      <c r="G47" s="49"/>
      <c r="H47" s="50">
        <f>SUM(H39:H46)</f>
        <v>0</v>
      </c>
      <c r="I47" s="49"/>
      <c r="J47" s="50">
        <f>SUM(J39:J46)</f>
        <v>0</v>
      </c>
      <c r="K47" s="49"/>
      <c r="L47" s="50">
        <f>SUM(L39:L46)</f>
        <v>0</v>
      </c>
      <c r="M47" s="49"/>
      <c r="N47" s="51">
        <f>SUM(N39:N46)</f>
        <v>0</v>
      </c>
      <c r="P47" s="21" t="str">
        <f t="shared" si="0"/>
        <v>Interim total 2.1</v>
      </c>
    </row>
    <row r="48" spans="1:16" ht="11.25">
      <c r="A48" s="29" t="s">
        <v>64</v>
      </c>
      <c r="B48" s="123" t="s">
        <v>176</v>
      </c>
      <c r="C48" s="123"/>
      <c r="D48" s="20"/>
      <c r="E48" s="56"/>
      <c r="F48" s="52"/>
      <c r="G48" s="56"/>
      <c r="H48" s="52"/>
      <c r="I48" s="56"/>
      <c r="J48" s="52"/>
      <c r="K48" s="56"/>
      <c r="L48" s="52"/>
      <c r="M48" s="56"/>
      <c r="N48" s="53"/>
      <c r="P48" s="21" t="str">
        <f t="shared" si="0"/>
        <v>Expert 2 (in accordance with ToR provisions/criteria)</v>
      </c>
    </row>
    <row r="49" spans="1:16" ht="11.25">
      <c r="A49" s="27" t="s">
        <v>65</v>
      </c>
      <c r="B49" s="124" t="s">
        <v>48</v>
      </c>
      <c r="C49" s="124"/>
      <c r="D49" s="147">
        <v>0.01</v>
      </c>
      <c r="E49" s="148"/>
      <c r="F49" s="45">
        <v>0</v>
      </c>
      <c r="G49" s="148"/>
      <c r="H49" s="45">
        <f t="shared" ref="F49:H55" si="6">$D49*G49*100</f>
        <v>0</v>
      </c>
      <c r="I49" s="148"/>
      <c r="J49" s="45">
        <f t="shared" ref="J49:J55" si="7">$D49*I49*100</f>
        <v>0</v>
      </c>
      <c r="K49" s="148"/>
      <c r="L49" s="45">
        <f t="shared" ref="L49:L55" si="8">$D49*K49*100</f>
        <v>0</v>
      </c>
      <c r="M49" s="148"/>
      <c r="N49" s="46">
        <f t="shared" ref="N49:N55" si="9">$D49*M49*100</f>
        <v>0</v>
      </c>
      <c r="P49" s="8" t="str">
        <f t="shared" si="0"/>
        <v>- Qualifications</v>
      </c>
    </row>
    <row r="50" spans="1:16" ht="11.25">
      <c r="A50" s="27" t="s">
        <v>66</v>
      </c>
      <c r="B50" s="124" t="s">
        <v>50</v>
      </c>
      <c r="C50" s="124"/>
      <c r="D50" s="147">
        <v>0.01</v>
      </c>
      <c r="E50" s="148"/>
      <c r="F50" s="45">
        <f t="shared" si="6"/>
        <v>0</v>
      </c>
      <c r="G50" s="148"/>
      <c r="H50" s="45">
        <f t="shared" si="6"/>
        <v>0</v>
      </c>
      <c r="I50" s="148"/>
      <c r="J50" s="45">
        <f t="shared" si="7"/>
        <v>0</v>
      </c>
      <c r="K50" s="148"/>
      <c r="L50" s="45">
        <f t="shared" si="8"/>
        <v>0</v>
      </c>
      <c r="M50" s="148"/>
      <c r="N50" s="46">
        <f t="shared" si="9"/>
        <v>0</v>
      </c>
      <c r="P50" s="8" t="str">
        <f t="shared" si="0"/>
        <v>- Language</v>
      </c>
    </row>
    <row r="51" spans="1:16" ht="11.25">
      <c r="A51" s="28" t="s">
        <v>67</v>
      </c>
      <c r="B51" s="125" t="s">
        <v>52</v>
      </c>
      <c r="C51" s="124"/>
      <c r="D51" s="153">
        <v>0.01</v>
      </c>
      <c r="E51" s="148"/>
      <c r="F51" s="45">
        <f t="shared" si="6"/>
        <v>0</v>
      </c>
      <c r="G51" s="148"/>
      <c r="H51" s="45">
        <f t="shared" si="6"/>
        <v>0</v>
      </c>
      <c r="I51" s="148"/>
      <c r="J51" s="45">
        <f t="shared" si="7"/>
        <v>0</v>
      </c>
      <c r="K51" s="148"/>
      <c r="L51" s="45">
        <f t="shared" si="8"/>
        <v>0</v>
      </c>
      <c r="M51" s="148"/>
      <c r="N51" s="46">
        <f t="shared" si="9"/>
        <v>0</v>
      </c>
      <c r="P51" s="8" t="str">
        <f t="shared" si="0"/>
        <v>- General professional experience</v>
      </c>
    </row>
    <row r="52" spans="1:16" ht="11.25">
      <c r="A52" s="27" t="s">
        <v>68</v>
      </c>
      <c r="B52" s="125" t="s">
        <v>54</v>
      </c>
      <c r="C52" s="124"/>
      <c r="D52" s="147">
        <v>0.02</v>
      </c>
      <c r="E52" s="148"/>
      <c r="F52" s="45">
        <f t="shared" si="6"/>
        <v>0</v>
      </c>
      <c r="G52" s="148"/>
      <c r="H52" s="45">
        <f t="shared" si="6"/>
        <v>0</v>
      </c>
      <c r="I52" s="148"/>
      <c r="J52" s="45">
        <f t="shared" si="7"/>
        <v>0</v>
      </c>
      <c r="K52" s="148"/>
      <c r="L52" s="45">
        <f t="shared" si="8"/>
        <v>0</v>
      </c>
      <c r="M52" s="148"/>
      <c r="N52" s="46">
        <f t="shared" si="9"/>
        <v>0</v>
      </c>
      <c r="P52" s="8" t="str">
        <f t="shared" si="0"/>
        <v>- Specific professional experience</v>
      </c>
    </row>
    <row r="53" spans="1:16" ht="11.25" hidden="1">
      <c r="A53" s="27" t="s">
        <v>69</v>
      </c>
      <c r="B53" s="124" t="s">
        <v>56</v>
      </c>
      <c r="C53" s="126"/>
      <c r="D53" s="147">
        <v>0</v>
      </c>
      <c r="E53" s="148"/>
      <c r="F53" s="45">
        <f t="shared" si="6"/>
        <v>0</v>
      </c>
      <c r="G53" s="148"/>
      <c r="H53" s="45">
        <f t="shared" si="6"/>
        <v>0</v>
      </c>
      <c r="I53" s="148"/>
      <c r="J53" s="45">
        <f t="shared" si="7"/>
        <v>0</v>
      </c>
      <c r="K53" s="148"/>
      <c r="L53" s="45">
        <f t="shared" si="8"/>
        <v>0</v>
      </c>
      <c r="M53" s="148"/>
      <c r="N53" s="46">
        <f t="shared" si="9"/>
        <v>0</v>
      </c>
      <c r="P53" s="8" t="str">
        <f t="shared" si="0"/>
        <v>- Leadership/management experience</v>
      </c>
    </row>
    <row r="54" spans="1:16" ht="11.25" hidden="1">
      <c r="A54" s="27" t="s">
        <v>70</v>
      </c>
      <c r="B54" s="125" t="s">
        <v>58</v>
      </c>
      <c r="C54" s="126"/>
      <c r="D54" s="147">
        <v>0</v>
      </c>
      <c r="E54" s="148"/>
      <c r="F54" s="45">
        <f t="shared" si="6"/>
        <v>0</v>
      </c>
      <c r="G54" s="148"/>
      <c r="H54" s="45">
        <f t="shared" si="6"/>
        <v>0</v>
      </c>
      <c r="I54" s="148"/>
      <c r="J54" s="45">
        <f t="shared" si="7"/>
        <v>0</v>
      </c>
      <c r="K54" s="148"/>
      <c r="L54" s="45">
        <f t="shared" si="8"/>
        <v>0</v>
      </c>
      <c r="M54" s="148"/>
      <c r="N54" s="46">
        <f t="shared" si="9"/>
        <v>0</v>
      </c>
      <c r="P54" s="8" t="str">
        <f t="shared" si="0"/>
        <v>- Regional experience</v>
      </c>
    </row>
    <row r="55" spans="1:16" ht="11.25" hidden="1">
      <c r="A55" s="27" t="s">
        <v>71</v>
      </c>
      <c r="B55" s="126" t="s">
        <v>60</v>
      </c>
      <c r="C55" s="126"/>
      <c r="D55" s="147">
        <v>0</v>
      </c>
      <c r="E55" s="148"/>
      <c r="F55" s="45">
        <f t="shared" si="6"/>
        <v>0</v>
      </c>
      <c r="G55" s="148"/>
      <c r="H55" s="45">
        <f t="shared" si="6"/>
        <v>0</v>
      </c>
      <c r="I55" s="148"/>
      <c r="J55" s="45">
        <f t="shared" si="7"/>
        <v>0</v>
      </c>
      <c r="K55" s="148"/>
      <c r="L55" s="45">
        <f t="shared" si="8"/>
        <v>0</v>
      </c>
      <c r="M55" s="148"/>
      <c r="N55" s="46">
        <f t="shared" si="9"/>
        <v>0</v>
      </c>
      <c r="P55" s="8" t="str">
        <f t="shared" si="0"/>
        <v>- Development cooperation experience</v>
      </c>
    </row>
    <row r="56" spans="1:16" ht="11.25" hidden="1">
      <c r="A56" s="27" t="s">
        <v>72</v>
      </c>
      <c r="B56" s="124" t="s">
        <v>62</v>
      </c>
      <c r="C56" s="124"/>
      <c r="D56" s="153">
        <v>0</v>
      </c>
      <c r="E56" s="154"/>
      <c r="F56" s="47">
        <f>$D56*E56*100</f>
        <v>0</v>
      </c>
      <c r="G56" s="154"/>
      <c r="H56" s="47">
        <f>$D56*G56*100</f>
        <v>0</v>
      </c>
      <c r="I56" s="154"/>
      <c r="J56" s="47">
        <f>$D56*I56*100</f>
        <v>0</v>
      </c>
      <c r="K56" s="154"/>
      <c r="L56" s="47">
        <f>$D56*K56*100</f>
        <v>0</v>
      </c>
      <c r="M56" s="154"/>
      <c r="N56" s="48">
        <f>$D56*M56*100</f>
        <v>0</v>
      </c>
      <c r="P56" s="8" t="str">
        <f t="shared" si="0"/>
        <v>- Other</v>
      </c>
    </row>
    <row r="57" spans="1:16" ht="11.25" outlineLevel="1">
      <c r="A57" s="103" t="s">
        <v>73</v>
      </c>
      <c r="B57" s="104"/>
      <c r="C57" s="104"/>
      <c r="D57" s="17">
        <f>SUM(D49:D56)</f>
        <v>0.05</v>
      </c>
      <c r="E57" s="49"/>
      <c r="F57" s="50">
        <f>SUM(F49:F56)</f>
        <v>0</v>
      </c>
      <c r="G57" s="49"/>
      <c r="H57" s="50">
        <f>SUM(H49:H56)</f>
        <v>0</v>
      </c>
      <c r="I57" s="49"/>
      <c r="J57" s="50">
        <f>SUM(J49:J56)</f>
        <v>0</v>
      </c>
      <c r="K57" s="49"/>
      <c r="L57" s="50">
        <f>SUM(L49:L56)</f>
        <v>0</v>
      </c>
      <c r="M57" s="49"/>
      <c r="N57" s="51">
        <f>SUM(N49:N56)</f>
        <v>0</v>
      </c>
      <c r="P57" s="21" t="str">
        <f t="shared" si="0"/>
        <v>Interim total 2.2</v>
      </c>
    </row>
    <row r="58" spans="1:16" ht="11.25" hidden="1">
      <c r="A58" s="29" t="s">
        <v>74</v>
      </c>
      <c r="B58" s="123" t="s">
        <v>177</v>
      </c>
      <c r="C58" s="123"/>
      <c r="D58" s="20"/>
      <c r="E58" s="56"/>
      <c r="F58" s="52"/>
      <c r="G58" s="56"/>
      <c r="H58" s="52"/>
      <c r="I58" s="56"/>
      <c r="J58" s="52"/>
      <c r="K58" s="56"/>
      <c r="L58" s="52"/>
      <c r="M58" s="56"/>
      <c r="N58" s="53"/>
      <c r="P58" s="21" t="str">
        <f t="shared" si="0"/>
        <v xml:space="preserve"> Expert 3 (in accordance with ToR provisions/criteria)</v>
      </c>
    </row>
    <row r="59" spans="1:16" ht="11.25" hidden="1">
      <c r="A59" s="27" t="s">
        <v>75</v>
      </c>
      <c r="B59" s="124" t="s">
        <v>48</v>
      </c>
      <c r="C59" s="124"/>
      <c r="D59" s="147">
        <v>0</v>
      </c>
      <c r="E59" s="148"/>
      <c r="F59" s="45">
        <f t="shared" ref="F59:H65" si="10">$D59*E59*100</f>
        <v>0</v>
      </c>
      <c r="G59" s="148"/>
      <c r="H59" s="45">
        <f t="shared" si="10"/>
        <v>0</v>
      </c>
      <c r="I59" s="148"/>
      <c r="J59" s="45">
        <f t="shared" ref="J59:J65" si="11">$D59*I59*100</f>
        <v>0</v>
      </c>
      <c r="K59" s="148"/>
      <c r="L59" s="45">
        <f t="shared" ref="L59:L65" si="12">$D59*K59*100</f>
        <v>0</v>
      </c>
      <c r="M59" s="148"/>
      <c r="N59" s="46">
        <f t="shared" ref="N59:N65" si="13">$D59*M59*100</f>
        <v>0</v>
      </c>
      <c r="P59" s="8" t="str">
        <f t="shared" si="0"/>
        <v>- Qualifications</v>
      </c>
    </row>
    <row r="60" spans="1:16" ht="11.25" hidden="1">
      <c r="A60" s="27" t="s">
        <v>76</v>
      </c>
      <c r="B60" s="124" t="s">
        <v>50</v>
      </c>
      <c r="C60" s="124"/>
      <c r="D60" s="147">
        <v>0</v>
      </c>
      <c r="E60" s="148"/>
      <c r="F60" s="45">
        <f t="shared" si="10"/>
        <v>0</v>
      </c>
      <c r="G60" s="148"/>
      <c r="H60" s="45">
        <f t="shared" si="10"/>
        <v>0</v>
      </c>
      <c r="I60" s="148"/>
      <c r="J60" s="45">
        <f t="shared" si="11"/>
        <v>0</v>
      </c>
      <c r="K60" s="148"/>
      <c r="L60" s="45">
        <f t="shared" si="12"/>
        <v>0</v>
      </c>
      <c r="M60" s="148"/>
      <c r="N60" s="46">
        <f t="shared" si="13"/>
        <v>0</v>
      </c>
      <c r="P60" s="8" t="str">
        <f t="shared" si="0"/>
        <v>- Language</v>
      </c>
    </row>
    <row r="61" spans="1:16" ht="11.25" hidden="1">
      <c r="A61" s="28" t="s">
        <v>77</v>
      </c>
      <c r="B61" s="125" t="s">
        <v>52</v>
      </c>
      <c r="C61" s="124"/>
      <c r="D61" s="153">
        <v>0</v>
      </c>
      <c r="E61" s="148"/>
      <c r="F61" s="45">
        <f t="shared" si="10"/>
        <v>0</v>
      </c>
      <c r="G61" s="148"/>
      <c r="H61" s="45">
        <f t="shared" si="10"/>
        <v>0</v>
      </c>
      <c r="I61" s="148"/>
      <c r="J61" s="45">
        <f t="shared" si="11"/>
        <v>0</v>
      </c>
      <c r="K61" s="148"/>
      <c r="L61" s="45">
        <f t="shared" si="12"/>
        <v>0</v>
      </c>
      <c r="M61" s="148"/>
      <c r="N61" s="46">
        <f t="shared" si="13"/>
        <v>0</v>
      </c>
      <c r="P61" s="8" t="str">
        <f t="shared" si="0"/>
        <v>- General professional experience</v>
      </c>
    </row>
    <row r="62" spans="1:16" ht="11.25" hidden="1">
      <c r="A62" s="27" t="s">
        <v>78</v>
      </c>
      <c r="B62" s="125" t="s">
        <v>54</v>
      </c>
      <c r="C62" s="124"/>
      <c r="D62" s="147">
        <v>0</v>
      </c>
      <c r="E62" s="148"/>
      <c r="F62" s="45">
        <f t="shared" si="10"/>
        <v>0</v>
      </c>
      <c r="G62" s="148"/>
      <c r="H62" s="45">
        <f t="shared" si="10"/>
        <v>0</v>
      </c>
      <c r="I62" s="148"/>
      <c r="J62" s="45">
        <f t="shared" si="11"/>
        <v>0</v>
      </c>
      <c r="K62" s="148"/>
      <c r="L62" s="45">
        <f t="shared" si="12"/>
        <v>0</v>
      </c>
      <c r="M62" s="148"/>
      <c r="N62" s="46">
        <f t="shared" si="13"/>
        <v>0</v>
      </c>
      <c r="P62" s="8" t="str">
        <f t="shared" si="0"/>
        <v>- Specific professional experience</v>
      </c>
    </row>
    <row r="63" spans="1:16" ht="11.25" hidden="1">
      <c r="A63" s="27" t="s">
        <v>79</v>
      </c>
      <c r="B63" s="124" t="s">
        <v>56</v>
      </c>
      <c r="C63" s="126"/>
      <c r="D63" s="147">
        <v>0</v>
      </c>
      <c r="E63" s="148"/>
      <c r="F63" s="45">
        <f t="shared" si="10"/>
        <v>0</v>
      </c>
      <c r="G63" s="148"/>
      <c r="H63" s="45">
        <f t="shared" si="10"/>
        <v>0</v>
      </c>
      <c r="I63" s="148"/>
      <c r="J63" s="45">
        <f t="shared" si="11"/>
        <v>0</v>
      </c>
      <c r="K63" s="148"/>
      <c r="L63" s="45">
        <f t="shared" si="12"/>
        <v>0</v>
      </c>
      <c r="M63" s="148"/>
      <c r="N63" s="46">
        <f t="shared" si="13"/>
        <v>0</v>
      </c>
      <c r="P63" s="8" t="str">
        <f t="shared" si="0"/>
        <v>- Leadership/management experience</v>
      </c>
    </row>
    <row r="64" spans="1:16" ht="11.25" hidden="1">
      <c r="A64" s="27" t="s">
        <v>80</v>
      </c>
      <c r="B64" s="125" t="s">
        <v>58</v>
      </c>
      <c r="C64" s="126"/>
      <c r="D64" s="147">
        <v>0</v>
      </c>
      <c r="E64" s="148"/>
      <c r="F64" s="45">
        <f t="shared" si="10"/>
        <v>0</v>
      </c>
      <c r="G64" s="148"/>
      <c r="H64" s="45">
        <f t="shared" si="10"/>
        <v>0</v>
      </c>
      <c r="I64" s="148"/>
      <c r="J64" s="45">
        <f t="shared" si="11"/>
        <v>0</v>
      </c>
      <c r="K64" s="148"/>
      <c r="L64" s="45">
        <f t="shared" si="12"/>
        <v>0</v>
      </c>
      <c r="M64" s="148"/>
      <c r="N64" s="46">
        <f t="shared" si="13"/>
        <v>0</v>
      </c>
      <c r="P64" s="8" t="str">
        <f t="shared" si="0"/>
        <v>- Regional experience</v>
      </c>
    </row>
    <row r="65" spans="1:16" ht="11.25" hidden="1">
      <c r="A65" s="27" t="s">
        <v>81</v>
      </c>
      <c r="B65" s="126" t="s">
        <v>60</v>
      </c>
      <c r="C65" s="126"/>
      <c r="D65" s="147">
        <v>0</v>
      </c>
      <c r="E65" s="148"/>
      <c r="F65" s="45">
        <f t="shared" si="10"/>
        <v>0</v>
      </c>
      <c r="G65" s="148"/>
      <c r="H65" s="45">
        <f t="shared" si="10"/>
        <v>0</v>
      </c>
      <c r="I65" s="148"/>
      <c r="J65" s="45">
        <f t="shared" si="11"/>
        <v>0</v>
      </c>
      <c r="K65" s="148"/>
      <c r="L65" s="45">
        <f t="shared" si="12"/>
        <v>0</v>
      </c>
      <c r="M65" s="148"/>
      <c r="N65" s="46">
        <f t="shared" si="13"/>
        <v>0</v>
      </c>
      <c r="P65" s="8" t="str">
        <f t="shared" si="0"/>
        <v>- Development cooperation experience</v>
      </c>
    </row>
    <row r="66" spans="1:16" ht="11.25" hidden="1">
      <c r="A66" s="27" t="s">
        <v>82</v>
      </c>
      <c r="B66" s="124" t="s">
        <v>62</v>
      </c>
      <c r="C66" s="124"/>
      <c r="D66" s="153">
        <v>0</v>
      </c>
      <c r="E66" s="154"/>
      <c r="F66" s="47">
        <f>$D66*E66*100</f>
        <v>0</v>
      </c>
      <c r="G66" s="154"/>
      <c r="H66" s="47">
        <f>$D66*G66*100</f>
        <v>0</v>
      </c>
      <c r="I66" s="154"/>
      <c r="J66" s="47">
        <f>$D66*I66*100</f>
        <v>0</v>
      </c>
      <c r="K66" s="154"/>
      <c r="L66" s="47">
        <f>$D66*K66*100</f>
        <v>0</v>
      </c>
      <c r="M66" s="154"/>
      <c r="N66" s="48">
        <f>$D66*M66*100</f>
        <v>0</v>
      </c>
      <c r="P66" s="8" t="str">
        <f t="shared" si="0"/>
        <v>- Other</v>
      </c>
    </row>
    <row r="67" spans="1:16" ht="11.25" hidden="1" outlineLevel="1">
      <c r="A67" s="103" t="s">
        <v>83</v>
      </c>
      <c r="B67" s="104"/>
      <c r="C67" s="104"/>
      <c r="D67" s="17">
        <f>SUM(D59:D66)</f>
        <v>0</v>
      </c>
      <c r="E67" s="49"/>
      <c r="F67" s="50">
        <f>SUM(F59:F66)</f>
        <v>0</v>
      </c>
      <c r="G67" s="49"/>
      <c r="H67" s="50">
        <f>SUM(H59:H66)</f>
        <v>0</v>
      </c>
      <c r="I67" s="49"/>
      <c r="J67" s="50">
        <f>SUM(J59:J66)</f>
        <v>0</v>
      </c>
      <c r="K67" s="49"/>
      <c r="L67" s="50">
        <f>SUM(L59:L66)</f>
        <v>0</v>
      </c>
      <c r="M67" s="49"/>
      <c r="N67" s="51">
        <f>SUM(N59:N66)</f>
        <v>0</v>
      </c>
      <c r="P67" s="21" t="str">
        <f t="shared" si="0"/>
        <v>Interim total 2.3</v>
      </c>
    </row>
    <row r="68" spans="1:16" ht="11.25" hidden="1" collapsed="1">
      <c r="A68" s="29" t="s">
        <v>84</v>
      </c>
      <c r="B68" s="123" t="s">
        <v>178</v>
      </c>
      <c r="C68" s="123"/>
      <c r="D68" s="20"/>
      <c r="E68" s="56"/>
      <c r="F68" s="52"/>
      <c r="G68" s="56"/>
      <c r="H68" s="52"/>
      <c r="I68" s="56"/>
      <c r="J68" s="52"/>
      <c r="K68" s="56"/>
      <c r="L68" s="52"/>
      <c r="M68" s="56"/>
      <c r="N68" s="53"/>
      <c r="P68" s="21" t="str">
        <f t="shared" si="0"/>
        <v>Expert 4 (in accordance with ToR provisions/criteria)</v>
      </c>
    </row>
    <row r="69" spans="1:16" ht="11.25" hidden="1">
      <c r="A69" s="27" t="s">
        <v>85</v>
      </c>
      <c r="B69" s="124" t="s">
        <v>48</v>
      </c>
      <c r="C69" s="124"/>
      <c r="D69" s="147">
        <v>0</v>
      </c>
      <c r="E69" s="148"/>
      <c r="F69" s="45">
        <f t="shared" ref="F69:H75" si="14">$D69*E69*100</f>
        <v>0</v>
      </c>
      <c r="G69" s="148"/>
      <c r="H69" s="45">
        <f t="shared" si="14"/>
        <v>0</v>
      </c>
      <c r="I69" s="148"/>
      <c r="J69" s="45">
        <f t="shared" ref="J69:J75" si="15">$D69*I69*100</f>
        <v>0</v>
      </c>
      <c r="K69" s="148"/>
      <c r="L69" s="45">
        <f t="shared" ref="L69:L75" si="16">$D69*K69*100</f>
        <v>0</v>
      </c>
      <c r="M69" s="148"/>
      <c r="N69" s="46">
        <f t="shared" ref="N69:N75" si="17">$D69*M69*100</f>
        <v>0</v>
      </c>
      <c r="P69" s="8" t="str">
        <f t="shared" si="0"/>
        <v>- Qualifications</v>
      </c>
    </row>
    <row r="70" spans="1:16" ht="11.25" hidden="1">
      <c r="A70" s="27" t="s">
        <v>86</v>
      </c>
      <c r="B70" s="124" t="s">
        <v>50</v>
      </c>
      <c r="C70" s="124"/>
      <c r="D70" s="147">
        <v>0</v>
      </c>
      <c r="E70" s="148"/>
      <c r="F70" s="45">
        <f t="shared" si="14"/>
        <v>0</v>
      </c>
      <c r="G70" s="148"/>
      <c r="H70" s="45">
        <f t="shared" si="14"/>
        <v>0</v>
      </c>
      <c r="I70" s="148"/>
      <c r="J70" s="45">
        <f t="shared" si="15"/>
        <v>0</v>
      </c>
      <c r="K70" s="148"/>
      <c r="L70" s="45">
        <f t="shared" si="16"/>
        <v>0</v>
      </c>
      <c r="M70" s="148"/>
      <c r="N70" s="46">
        <f t="shared" si="17"/>
        <v>0</v>
      </c>
      <c r="P70" s="8" t="str">
        <f t="shared" si="0"/>
        <v>- Language</v>
      </c>
    </row>
    <row r="71" spans="1:16" ht="11.25" hidden="1">
      <c r="A71" s="27" t="s">
        <v>87</v>
      </c>
      <c r="B71" s="125" t="s">
        <v>52</v>
      </c>
      <c r="C71" s="124"/>
      <c r="D71" s="153">
        <v>0</v>
      </c>
      <c r="E71" s="148"/>
      <c r="F71" s="45">
        <f t="shared" si="14"/>
        <v>0</v>
      </c>
      <c r="G71" s="148"/>
      <c r="H71" s="45">
        <f t="shared" si="14"/>
        <v>0</v>
      </c>
      <c r="I71" s="148"/>
      <c r="J71" s="45">
        <f t="shared" si="15"/>
        <v>0</v>
      </c>
      <c r="K71" s="148"/>
      <c r="L71" s="45">
        <f t="shared" si="16"/>
        <v>0</v>
      </c>
      <c r="M71" s="148"/>
      <c r="N71" s="46">
        <f t="shared" si="17"/>
        <v>0</v>
      </c>
      <c r="P71" s="8" t="str">
        <f t="shared" si="0"/>
        <v>- General professional experience</v>
      </c>
    </row>
    <row r="72" spans="1:16" ht="11.25" hidden="1">
      <c r="A72" s="27" t="s">
        <v>88</v>
      </c>
      <c r="B72" s="125" t="s">
        <v>54</v>
      </c>
      <c r="C72" s="124"/>
      <c r="D72" s="147">
        <v>0</v>
      </c>
      <c r="E72" s="148"/>
      <c r="F72" s="45">
        <f t="shared" si="14"/>
        <v>0</v>
      </c>
      <c r="G72" s="148"/>
      <c r="H72" s="45">
        <f t="shared" si="14"/>
        <v>0</v>
      </c>
      <c r="I72" s="148"/>
      <c r="J72" s="45">
        <f t="shared" si="15"/>
        <v>0</v>
      </c>
      <c r="K72" s="148"/>
      <c r="L72" s="45">
        <f t="shared" si="16"/>
        <v>0</v>
      </c>
      <c r="M72" s="148"/>
      <c r="N72" s="46">
        <f t="shared" si="17"/>
        <v>0</v>
      </c>
      <c r="P72" s="8" t="str">
        <f t="shared" si="0"/>
        <v>- Specific professional experience</v>
      </c>
    </row>
    <row r="73" spans="1:16" ht="11.25" hidden="1">
      <c r="A73" s="27" t="s">
        <v>89</v>
      </c>
      <c r="B73" s="124" t="s">
        <v>56</v>
      </c>
      <c r="C73" s="126"/>
      <c r="D73" s="147">
        <v>0</v>
      </c>
      <c r="E73" s="148"/>
      <c r="F73" s="45">
        <f t="shared" si="14"/>
        <v>0</v>
      </c>
      <c r="G73" s="148"/>
      <c r="H73" s="45">
        <f t="shared" si="14"/>
        <v>0</v>
      </c>
      <c r="I73" s="148"/>
      <c r="J73" s="45">
        <f t="shared" si="15"/>
        <v>0</v>
      </c>
      <c r="K73" s="148"/>
      <c r="L73" s="45">
        <f t="shared" si="16"/>
        <v>0</v>
      </c>
      <c r="M73" s="148"/>
      <c r="N73" s="46">
        <f t="shared" si="17"/>
        <v>0</v>
      </c>
      <c r="P73" s="8" t="str">
        <f t="shared" si="0"/>
        <v>- Leadership/management experience</v>
      </c>
    </row>
    <row r="74" spans="1:16" ht="11.25" hidden="1">
      <c r="A74" s="27" t="s">
        <v>90</v>
      </c>
      <c r="B74" s="125" t="s">
        <v>58</v>
      </c>
      <c r="C74" s="126"/>
      <c r="D74" s="147">
        <v>0</v>
      </c>
      <c r="E74" s="148"/>
      <c r="F74" s="45">
        <f t="shared" si="14"/>
        <v>0</v>
      </c>
      <c r="G74" s="148"/>
      <c r="H74" s="45">
        <f t="shared" si="14"/>
        <v>0</v>
      </c>
      <c r="I74" s="148"/>
      <c r="J74" s="45">
        <f t="shared" si="15"/>
        <v>0</v>
      </c>
      <c r="K74" s="148"/>
      <c r="L74" s="45">
        <f t="shared" si="16"/>
        <v>0</v>
      </c>
      <c r="M74" s="148"/>
      <c r="N74" s="46">
        <f t="shared" si="17"/>
        <v>0</v>
      </c>
      <c r="P74" s="8" t="str">
        <f t="shared" ref="P74:P146" si="18">IF(ISBLANK(B74),A74,B74)</f>
        <v>- Regional experience</v>
      </c>
    </row>
    <row r="75" spans="1:16" ht="11.25" hidden="1">
      <c r="A75" s="27" t="s">
        <v>91</v>
      </c>
      <c r="B75" s="126" t="s">
        <v>60</v>
      </c>
      <c r="C75" s="126"/>
      <c r="D75" s="147">
        <v>0</v>
      </c>
      <c r="E75" s="148"/>
      <c r="F75" s="45">
        <f t="shared" si="14"/>
        <v>0</v>
      </c>
      <c r="G75" s="148"/>
      <c r="H75" s="45">
        <f t="shared" si="14"/>
        <v>0</v>
      </c>
      <c r="I75" s="148"/>
      <c r="J75" s="45">
        <f t="shared" si="15"/>
        <v>0</v>
      </c>
      <c r="K75" s="148"/>
      <c r="L75" s="45">
        <f t="shared" si="16"/>
        <v>0</v>
      </c>
      <c r="M75" s="148"/>
      <c r="N75" s="46">
        <f t="shared" si="17"/>
        <v>0</v>
      </c>
      <c r="P75" s="8" t="str">
        <f t="shared" si="18"/>
        <v>- Development cooperation experience</v>
      </c>
    </row>
    <row r="76" spans="1:16" ht="11.25" hidden="1">
      <c r="A76" s="27" t="s">
        <v>92</v>
      </c>
      <c r="B76" s="124" t="s">
        <v>62</v>
      </c>
      <c r="C76" s="124"/>
      <c r="D76" s="153">
        <v>0</v>
      </c>
      <c r="E76" s="154"/>
      <c r="F76" s="47">
        <f>$D76*E76*100</f>
        <v>0</v>
      </c>
      <c r="G76" s="154"/>
      <c r="H76" s="47">
        <f>$D76*G76*100</f>
        <v>0</v>
      </c>
      <c r="I76" s="154"/>
      <c r="J76" s="47">
        <f>$D76*I76*100</f>
        <v>0</v>
      </c>
      <c r="K76" s="154"/>
      <c r="L76" s="47">
        <f>$D76*K76*100</f>
        <v>0</v>
      </c>
      <c r="M76" s="154"/>
      <c r="N76" s="48">
        <f>$D76*M76*100</f>
        <v>0</v>
      </c>
      <c r="P76" s="8" t="str">
        <f t="shared" si="18"/>
        <v>- Other</v>
      </c>
    </row>
    <row r="77" spans="1:16" ht="11.25" hidden="1" outlineLevel="1">
      <c r="A77" s="103" t="s">
        <v>93</v>
      </c>
      <c r="B77" s="104"/>
      <c r="C77" s="104"/>
      <c r="D77" s="17">
        <f>SUM(D69:D76)</f>
        <v>0</v>
      </c>
      <c r="E77" s="49"/>
      <c r="F77" s="50">
        <f>SUM(F69:F76)</f>
        <v>0</v>
      </c>
      <c r="G77" s="49"/>
      <c r="H77" s="50">
        <f>SUM(H69:H76)</f>
        <v>0</v>
      </c>
      <c r="I77" s="49"/>
      <c r="J77" s="50">
        <f>SUM(J69:J76)</f>
        <v>0</v>
      </c>
      <c r="K77" s="49"/>
      <c r="L77" s="50">
        <f>SUM(L69:L76)</f>
        <v>0</v>
      </c>
      <c r="M77" s="49"/>
      <c r="N77" s="51">
        <f>SUM(N69:N76)</f>
        <v>0</v>
      </c>
      <c r="P77" s="21" t="str">
        <f t="shared" si="18"/>
        <v>Interim total 2.4</v>
      </c>
    </row>
    <row r="78" spans="1:16" ht="11.25" hidden="1" collapsed="1">
      <c r="A78" s="29" t="s">
        <v>94</v>
      </c>
      <c r="B78" s="123" t="s">
        <v>179</v>
      </c>
      <c r="C78" s="123"/>
      <c r="D78" s="20"/>
      <c r="E78" s="56"/>
      <c r="F78" s="52"/>
      <c r="G78" s="56"/>
      <c r="H78" s="52"/>
      <c r="I78" s="56"/>
      <c r="J78" s="52"/>
      <c r="K78" s="56"/>
      <c r="L78" s="52"/>
      <c r="M78" s="56"/>
      <c r="N78" s="53"/>
      <c r="P78" s="21" t="str">
        <f t="shared" si="18"/>
        <v>Expert 5 (in accordance with ToR provisions/criteria)</v>
      </c>
    </row>
    <row r="79" spans="1:16" ht="11.25" hidden="1">
      <c r="A79" s="27" t="s">
        <v>95</v>
      </c>
      <c r="B79" s="124" t="s">
        <v>48</v>
      </c>
      <c r="C79" s="124"/>
      <c r="D79" s="147">
        <v>0</v>
      </c>
      <c r="E79" s="148"/>
      <c r="F79" s="45">
        <f t="shared" ref="F79:H85" si="19">$D79*E79*100</f>
        <v>0</v>
      </c>
      <c r="G79" s="148"/>
      <c r="H79" s="45">
        <f t="shared" si="19"/>
        <v>0</v>
      </c>
      <c r="I79" s="148"/>
      <c r="J79" s="45">
        <f t="shared" ref="J79:J85" si="20">$D79*I79*100</f>
        <v>0</v>
      </c>
      <c r="K79" s="148"/>
      <c r="L79" s="45">
        <f t="shared" ref="L79:L85" si="21">$D79*K79*100</f>
        <v>0</v>
      </c>
      <c r="M79" s="148"/>
      <c r="N79" s="46">
        <f t="shared" ref="N79:N85" si="22">$D79*M79*100</f>
        <v>0</v>
      </c>
      <c r="P79" s="8" t="str">
        <f t="shared" si="18"/>
        <v>- Qualifications</v>
      </c>
    </row>
    <row r="80" spans="1:16" ht="11.25" hidden="1">
      <c r="A80" s="27" t="s">
        <v>96</v>
      </c>
      <c r="B80" s="124" t="s">
        <v>50</v>
      </c>
      <c r="C80" s="124"/>
      <c r="D80" s="147">
        <v>0</v>
      </c>
      <c r="E80" s="148"/>
      <c r="F80" s="45">
        <f t="shared" si="19"/>
        <v>0</v>
      </c>
      <c r="G80" s="148"/>
      <c r="H80" s="45">
        <f t="shared" si="19"/>
        <v>0</v>
      </c>
      <c r="I80" s="148"/>
      <c r="J80" s="45">
        <f t="shared" si="20"/>
        <v>0</v>
      </c>
      <c r="K80" s="148"/>
      <c r="L80" s="45">
        <f t="shared" si="21"/>
        <v>0</v>
      </c>
      <c r="M80" s="148"/>
      <c r="N80" s="46">
        <f t="shared" si="22"/>
        <v>0</v>
      </c>
      <c r="P80" s="8" t="str">
        <f t="shared" si="18"/>
        <v>- Language</v>
      </c>
    </row>
    <row r="81" spans="1:16" ht="11.25" hidden="1">
      <c r="A81" s="27" t="s">
        <v>97</v>
      </c>
      <c r="B81" s="125" t="s">
        <v>52</v>
      </c>
      <c r="C81" s="124"/>
      <c r="D81" s="153">
        <v>0</v>
      </c>
      <c r="E81" s="148"/>
      <c r="F81" s="45">
        <f t="shared" si="19"/>
        <v>0</v>
      </c>
      <c r="G81" s="148"/>
      <c r="H81" s="45">
        <f t="shared" si="19"/>
        <v>0</v>
      </c>
      <c r="I81" s="148"/>
      <c r="J81" s="45">
        <f t="shared" si="20"/>
        <v>0</v>
      </c>
      <c r="K81" s="148"/>
      <c r="L81" s="45">
        <f t="shared" si="21"/>
        <v>0</v>
      </c>
      <c r="M81" s="148"/>
      <c r="N81" s="46">
        <f t="shared" si="22"/>
        <v>0</v>
      </c>
      <c r="P81" s="8" t="str">
        <f t="shared" si="18"/>
        <v>- General professional experience</v>
      </c>
    </row>
    <row r="82" spans="1:16" ht="11.25" hidden="1">
      <c r="A82" s="27" t="s">
        <v>98</v>
      </c>
      <c r="B82" s="125" t="s">
        <v>54</v>
      </c>
      <c r="C82" s="124"/>
      <c r="D82" s="147">
        <v>0</v>
      </c>
      <c r="E82" s="148"/>
      <c r="F82" s="45">
        <f t="shared" si="19"/>
        <v>0</v>
      </c>
      <c r="G82" s="148"/>
      <c r="H82" s="45">
        <f t="shared" si="19"/>
        <v>0</v>
      </c>
      <c r="I82" s="148"/>
      <c r="J82" s="45">
        <f t="shared" si="20"/>
        <v>0</v>
      </c>
      <c r="K82" s="148"/>
      <c r="L82" s="45">
        <f t="shared" si="21"/>
        <v>0</v>
      </c>
      <c r="M82" s="148"/>
      <c r="N82" s="46">
        <f t="shared" si="22"/>
        <v>0</v>
      </c>
      <c r="P82" s="8" t="str">
        <f t="shared" si="18"/>
        <v>- Specific professional experience</v>
      </c>
    </row>
    <row r="83" spans="1:16" ht="11.25" hidden="1">
      <c r="A83" s="27" t="s">
        <v>99</v>
      </c>
      <c r="B83" s="124" t="s">
        <v>56</v>
      </c>
      <c r="C83" s="126"/>
      <c r="D83" s="147">
        <v>0</v>
      </c>
      <c r="E83" s="148"/>
      <c r="F83" s="45">
        <f t="shared" si="19"/>
        <v>0</v>
      </c>
      <c r="G83" s="148"/>
      <c r="H83" s="45">
        <f t="shared" si="19"/>
        <v>0</v>
      </c>
      <c r="I83" s="148"/>
      <c r="J83" s="45">
        <f t="shared" si="20"/>
        <v>0</v>
      </c>
      <c r="K83" s="148"/>
      <c r="L83" s="45">
        <f t="shared" si="21"/>
        <v>0</v>
      </c>
      <c r="M83" s="148"/>
      <c r="N83" s="46">
        <f t="shared" si="22"/>
        <v>0</v>
      </c>
      <c r="P83" s="8" t="str">
        <f t="shared" si="18"/>
        <v>- Leadership/management experience</v>
      </c>
    </row>
    <row r="84" spans="1:16" ht="11.25" hidden="1">
      <c r="A84" s="27" t="s">
        <v>100</v>
      </c>
      <c r="B84" s="125" t="s">
        <v>58</v>
      </c>
      <c r="C84" s="126"/>
      <c r="D84" s="147">
        <v>0</v>
      </c>
      <c r="E84" s="148"/>
      <c r="F84" s="45">
        <f t="shared" si="19"/>
        <v>0</v>
      </c>
      <c r="G84" s="148"/>
      <c r="H84" s="45">
        <f t="shared" si="19"/>
        <v>0</v>
      </c>
      <c r="I84" s="148"/>
      <c r="J84" s="45">
        <f t="shared" si="20"/>
        <v>0</v>
      </c>
      <c r="K84" s="148"/>
      <c r="L84" s="45">
        <f t="shared" si="21"/>
        <v>0</v>
      </c>
      <c r="M84" s="148"/>
      <c r="N84" s="46">
        <f t="shared" si="22"/>
        <v>0</v>
      </c>
      <c r="P84" s="8" t="str">
        <f t="shared" si="18"/>
        <v>- Regional experience</v>
      </c>
    </row>
    <row r="85" spans="1:16" ht="11.25" hidden="1">
      <c r="A85" s="27" t="s">
        <v>101</v>
      </c>
      <c r="B85" s="126" t="s">
        <v>60</v>
      </c>
      <c r="C85" s="126"/>
      <c r="D85" s="147">
        <v>0</v>
      </c>
      <c r="E85" s="148"/>
      <c r="F85" s="45">
        <f t="shared" si="19"/>
        <v>0</v>
      </c>
      <c r="G85" s="148"/>
      <c r="H85" s="45">
        <f t="shared" si="19"/>
        <v>0</v>
      </c>
      <c r="I85" s="148"/>
      <c r="J85" s="45">
        <f t="shared" si="20"/>
        <v>0</v>
      </c>
      <c r="K85" s="148"/>
      <c r="L85" s="45">
        <f t="shared" si="21"/>
        <v>0</v>
      </c>
      <c r="M85" s="148"/>
      <c r="N85" s="46">
        <f t="shared" si="22"/>
        <v>0</v>
      </c>
      <c r="P85" s="8" t="str">
        <f t="shared" si="18"/>
        <v>- Development cooperation experience</v>
      </c>
    </row>
    <row r="86" spans="1:16" ht="11.25" hidden="1">
      <c r="A86" s="27" t="s">
        <v>102</v>
      </c>
      <c r="B86" s="124" t="s">
        <v>62</v>
      </c>
      <c r="C86" s="124"/>
      <c r="D86" s="153">
        <v>0</v>
      </c>
      <c r="E86" s="154"/>
      <c r="F86" s="47">
        <f>$D86*E86*100</f>
        <v>0</v>
      </c>
      <c r="G86" s="154"/>
      <c r="H86" s="47">
        <f>$D86*G86*100</f>
        <v>0</v>
      </c>
      <c r="I86" s="154"/>
      <c r="J86" s="47">
        <f>$D86*I86*100</f>
        <v>0</v>
      </c>
      <c r="K86" s="154"/>
      <c r="L86" s="47">
        <f>$D86*K86*100</f>
        <v>0</v>
      </c>
      <c r="M86" s="154"/>
      <c r="N86" s="48">
        <f>$D86*M86*100</f>
        <v>0</v>
      </c>
      <c r="P86" s="8" t="str">
        <f t="shared" si="18"/>
        <v>- Other</v>
      </c>
    </row>
    <row r="87" spans="1:16" ht="11.25" hidden="1" outlineLevel="1">
      <c r="A87" s="103" t="s">
        <v>103</v>
      </c>
      <c r="B87" s="104"/>
      <c r="C87" s="104"/>
      <c r="D87" s="17">
        <f>SUM(D79:D86)</f>
        <v>0</v>
      </c>
      <c r="E87" s="49"/>
      <c r="F87" s="50">
        <f>SUM(F79:F86)</f>
        <v>0</v>
      </c>
      <c r="G87" s="49"/>
      <c r="H87" s="50">
        <f>SUM(H79:H86)</f>
        <v>0</v>
      </c>
      <c r="I87" s="49"/>
      <c r="J87" s="50">
        <f>SUM(J79:J86)</f>
        <v>0</v>
      </c>
      <c r="K87" s="49"/>
      <c r="L87" s="50">
        <f>SUM(L79:L86)</f>
        <v>0</v>
      </c>
      <c r="M87" s="49"/>
      <c r="N87" s="51">
        <f>SUM(N79:N86)</f>
        <v>0</v>
      </c>
      <c r="P87" s="21" t="str">
        <f t="shared" si="18"/>
        <v>Interim total 2.5</v>
      </c>
    </row>
    <row r="88" spans="1:16" ht="11.25" hidden="1" collapsed="1">
      <c r="A88" s="29" t="s">
        <v>104</v>
      </c>
      <c r="B88" s="123" t="s">
        <v>180</v>
      </c>
      <c r="C88" s="123"/>
      <c r="D88" s="20"/>
      <c r="E88" s="56"/>
      <c r="F88" s="52"/>
      <c r="G88" s="56"/>
      <c r="H88" s="52"/>
      <c r="I88" s="56"/>
      <c r="J88" s="52"/>
      <c r="K88" s="56"/>
      <c r="L88" s="52"/>
      <c r="M88" s="56"/>
      <c r="N88" s="53"/>
      <c r="P88" s="21" t="str">
        <f t="shared" si="18"/>
        <v>Expert 6 (in accordance with ToR provisions/criteria)</v>
      </c>
    </row>
    <row r="89" spans="1:16" ht="11.25" hidden="1">
      <c r="A89" s="27" t="s">
        <v>105</v>
      </c>
      <c r="B89" s="124" t="s">
        <v>48</v>
      </c>
      <c r="C89" s="124"/>
      <c r="D89" s="147">
        <v>0</v>
      </c>
      <c r="E89" s="148"/>
      <c r="F89" s="45">
        <f t="shared" ref="F89:F95" si="23">$D89*E89*100</f>
        <v>0</v>
      </c>
      <c r="G89" s="148"/>
      <c r="H89" s="45">
        <f t="shared" ref="H89:H95" si="24">$D89*G89*100</f>
        <v>0</v>
      </c>
      <c r="I89" s="148"/>
      <c r="J89" s="45">
        <f t="shared" ref="J89:J95" si="25">$D89*I89*100</f>
        <v>0</v>
      </c>
      <c r="K89" s="148"/>
      <c r="L89" s="45">
        <f t="shared" ref="L89:L95" si="26">$D89*K89*100</f>
        <v>0</v>
      </c>
      <c r="M89" s="148"/>
      <c r="N89" s="46">
        <f t="shared" ref="N89:N95" si="27">$D89*M89*100</f>
        <v>0</v>
      </c>
      <c r="P89" s="8" t="str">
        <f t="shared" si="18"/>
        <v>- Qualifications</v>
      </c>
    </row>
    <row r="90" spans="1:16" ht="11.25" hidden="1">
      <c r="A90" s="27" t="s">
        <v>106</v>
      </c>
      <c r="B90" s="124" t="s">
        <v>50</v>
      </c>
      <c r="C90" s="124"/>
      <c r="D90" s="147">
        <v>0</v>
      </c>
      <c r="E90" s="148"/>
      <c r="F90" s="45">
        <f t="shared" si="23"/>
        <v>0</v>
      </c>
      <c r="G90" s="148"/>
      <c r="H90" s="45">
        <f t="shared" si="24"/>
        <v>0</v>
      </c>
      <c r="I90" s="148"/>
      <c r="J90" s="45">
        <f t="shared" si="25"/>
        <v>0</v>
      </c>
      <c r="K90" s="148"/>
      <c r="L90" s="45">
        <f t="shared" si="26"/>
        <v>0</v>
      </c>
      <c r="M90" s="148"/>
      <c r="N90" s="46">
        <f t="shared" si="27"/>
        <v>0</v>
      </c>
      <c r="P90" s="8" t="str">
        <f t="shared" si="18"/>
        <v>- Language</v>
      </c>
    </row>
    <row r="91" spans="1:16" ht="11.25" hidden="1">
      <c r="A91" s="27" t="s">
        <v>107</v>
      </c>
      <c r="B91" s="125" t="s">
        <v>52</v>
      </c>
      <c r="C91" s="124"/>
      <c r="D91" s="147">
        <v>0</v>
      </c>
      <c r="E91" s="148"/>
      <c r="F91" s="45">
        <f t="shared" si="23"/>
        <v>0</v>
      </c>
      <c r="G91" s="148"/>
      <c r="H91" s="45">
        <f t="shared" si="24"/>
        <v>0</v>
      </c>
      <c r="I91" s="148"/>
      <c r="J91" s="45">
        <f t="shared" si="25"/>
        <v>0</v>
      </c>
      <c r="K91" s="148"/>
      <c r="L91" s="45">
        <f t="shared" si="26"/>
        <v>0</v>
      </c>
      <c r="M91" s="148"/>
      <c r="N91" s="46">
        <f t="shared" si="27"/>
        <v>0</v>
      </c>
      <c r="P91" s="8" t="str">
        <f t="shared" si="18"/>
        <v>- General professional experience</v>
      </c>
    </row>
    <row r="92" spans="1:16" ht="11.25" hidden="1">
      <c r="A92" s="27" t="s">
        <v>108</v>
      </c>
      <c r="B92" s="125" t="s">
        <v>54</v>
      </c>
      <c r="C92" s="124"/>
      <c r="D92" s="147">
        <v>0</v>
      </c>
      <c r="E92" s="148"/>
      <c r="F92" s="45">
        <f t="shared" si="23"/>
        <v>0</v>
      </c>
      <c r="G92" s="148"/>
      <c r="H92" s="45">
        <f t="shared" si="24"/>
        <v>0</v>
      </c>
      <c r="I92" s="148"/>
      <c r="J92" s="45">
        <f t="shared" si="25"/>
        <v>0</v>
      </c>
      <c r="K92" s="148"/>
      <c r="L92" s="45">
        <f t="shared" si="26"/>
        <v>0</v>
      </c>
      <c r="M92" s="148"/>
      <c r="N92" s="46">
        <f t="shared" si="27"/>
        <v>0</v>
      </c>
      <c r="P92" s="8" t="str">
        <f t="shared" si="18"/>
        <v>- Specific professional experience</v>
      </c>
    </row>
    <row r="93" spans="1:16" ht="11.25" hidden="1">
      <c r="A93" s="27" t="s">
        <v>109</v>
      </c>
      <c r="B93" s="124" t="s">
        <v>56</v>
      </c>
      <c r="C93" s="124"/>
      <c r="D93" s="147">
        <v>0</v>
      </c>
      <c r="E93" s="148"/>
      <c r="F93" s="45">
        <f t="shared" si="23"/>
        <v>0</v>
      </c>
      <c r="G93" s="148"/>
      <c r="H93" s="45">
        <f t="shared" si="24"/>
        <v>0</v>
      </c>
      <c r="I93" s="148"/>
      <c r="J93" s="45">
        <f t="shared" si="25"/>
        <v>0</v>
      </c>
      <c r="K93" s="148"/>
      <c r="L93" s="45">
        <f t="shared" si="26"/>
        <v>0</v>
      </c>
      <c r="M93" s="148"/>
      <c r="N93" s="46">
        <f t="shared" si="27"/>
        <v>0</v>
      </c>
      <c r="P93" s="8" t="str">
        <f t="shared" si="18"/>
        <v>- Leadership/management experience</v>
      </c>
    </row>
    <row r="94" spans="1:16" ht="11.25" hidden="1">
      <c r="A94" s="27" t="s">
        <v>110</v>
      </c>
      <c r="B94" s="125" t="s">
        <v>58</v>
      </c>
      <c r="C94" s="124"/>
      <c r="D94" s="147">
        <v>0</v>
      </c>
      <c r="E94" s="148"/>
      <c r="F94" s="45">
        <f t="shared" si="23"/>
        <v>0</v>
      </c>
      <c r="G94" s="148"/>
      <c r="H94" s="45">
        <f t="shared" si="24"/>
        <v>0</v>
      </c>
      <c r="I94" s="148"/>
      <c r="J94" s="45">
        <f t="shared" si="25"/>
        <v>0</v>
      </c>
      <c r="K94" s="148"/>
      <c r="L94" s="45">
        <f t="shared" si="26"/>
        <v>0</v>
      </c>
      <c r="M94" s="148"/>
      <c r="N94" s="46">
        <f t="shared" si="27"/>
        <v>0</v>
      </c>
      <c r="P94" s="8" t="str">
        <f t="shared" si="18"/>
        <v>- Regional experience</v>
      </c>
    </row>
    <row r="95" spans="1:16" ht="11.25" hidden="1">
      <c r="A95" s="27" t="s">
        <v>111</v>
      </c>
      <c r="B95" s="125" t="s">
        <v>60</v>
      </c>
      <c r="C95" s="124"/>
      <c r="D95" s="147">
        <v>0</v>
      </c>
      <c r="E95" s="148"/>
      <c r="F95" s="45">
        <f t="shared" si="23"/>
        <v>0</v>
      </c>
      <c r="G95" s="148"/>
      <c r="H95" s="45">
        <f t="shared" si="24"/>
        <v>0</v>
      </c>
      <c r="I95" s="148"/>
      <c r="J95" s="45">
        <f t="shared" si="25"/>
        <v>0</v>
      </c>
      <c r="K95" s="148"/>
      <c r="L95" s="45">
        <f t="shared" si="26"/>
        <v>0</v>
      </c>
      <c r="M95" s="148"/>
      <c r="N95" s="46">
        <f t="shared" si="27"/>
        <v>0</v>
      </c>
      <c r="P95" s="8" t="str">
        <f t="shared" si="18"/>
        <v>- Development cooperation experience</v>
      </c>
    </row>
    <row r="96" spans="1:16" ht="11.25" hidden="1">
      <c r="A96" s="27" t="s">
        <v>112</v>
      </c>
      <c r="B96" s="124" t="s">
        <v>62</v>
      </c>
      <c r="C96" s="124"/>
      <c r="D96" s="147">
        <v>0</v>
      </c>
      <c r="E96" s="148"/>
      <c r="F96" s="47">
        <f>$D96*E96*100</f>
        <v>0</v>
      </c>
      <c r="G96" s="148"/>
      <c r="H96" s="47">
        <f>$D96*G96*100</f>
        <v>0</v>
      </c>
      <c r="I96" s="148"/>
      <c r="J96" s="47">
        <f>$D96*I96*100</f>
        <v>0</v>
      </c>
      <c r="K96" s="148"/>
      <c r="L96" s="47">
        <f>$D96*K96*100</f>
        <v>0</v>
      </c>
      <c r="M96" s="148"/>
      <c r="N96" s="48">
        <f>$D96*M96*100</f>
        <v>0</v>
      </c>
      <c r="P96" s="8" t="str">
        <f t="shared" si="18"/>
        <v>- Other</v>
      </c>
    </row>
    <row r="97" spans="1:16" ht="11.25" hidden="1" outlineLevel="1">
      <c r="A97" s="103" t="s">
        <v>113</v>
      </c>
      <c r="B97" s="104"/>
      <c r="C97" s="104"/>
      <c r="D97" s="17">
        <f>SUM(D89:D96)</f>
        <v>0</v>
      </c>
      <c r="E97" s="49"/>
      <c r="F97" s="50">
        <f>SUM(F89:F96)</f>
        <v>0</v>
      </c>
      <c r="G97" s="49"/>
      <c r="H97" s="50">
        <f>SUM(H89:H96)</f>
        <v>0</v>
      </c>
      <c r="I97" s="49"/>
      <c r="J97" s="50">
        <f>SUM(J89:J96)</f>
        <v>0</v>
      </c>
      <c r="K97" s="49"/>
      <c r="L97" s="50">
        <f>SUM(L89:L96)</f>
        <v>0</v>
      </c>
      <c r="M97" s="49"/>
      <c r="N97" s="51">
        <f>SUM(N89:N96)</f>
        <v>0</v>
      </c>
      <c r="P97" s="21" t="str">
        <f t="shared" si="18"/>
        <v>Interim total 2.6</v>
      </c>
    </row>
    <row r="98" spans="1:16" ht="11.25" hidden="1" collapsed="1">
      <c r="A98" s="29" t="s">
        <v>114</v>
      </c>
      <c r="B98" s="123" t="s">
        <v>181</v>
      </c>
      <c r="C98" s="123"/>
      <c r="D98" s="20"/>
      <c r="E98" s="56"/>
      <c r="F98" s="52"/>
      <c r="G98" s="56"/>
      <c r="H98" s="52"/>
      <c r="I98" s="56"/>
      <c r="J98" s="52"/>
      <c r="K98" s="56"/>
      <c r="L98" s="52"/>
      <c r="M98" s="56"/>
      <c r="N98" s="53"/>
      <c r="P98" s="21" t="str">
        <f t="shared" si="18"/>
        <v>Expert 7 (in accordance with ToR provisions/criteria)</v>
      </c>
    </row>
    <row r="99" spans="1:16" ht="11.25" hidden="1">
      <c r="A99" s="27" t="s">
        <v>115</v>
      </c>
      <c r="B99" s="124" t="s">
        <v>48</v>
      </c>
      <c r="C99" s="124"/>
      <c r="D99" s="147">
        <v>0</v>
      </c>
      <c r="E99" s="148"/>
      <c r="F99" s="45">
        <f t="shared" ref="F99:F105" si="28">$D99*E99*100</f>
        <v>0</v>
      </c>
      <c r="G99" s="148"/>
      <c r="H99" s="45">
        <f t="shared" ref="H99:H105" si="29">$D99*G99*100</f>
        <v>0</v>
      </c>
      <c r="I99" s="148"/>
      <c r="J99" s="45">
        <f t="shared" ref="J99:J105" si="30">$D99*I99*100</f>
        <v>0</v>
      </c>
      <c r="K99" s="148"/>
      <c r="L99" s="45">
        <f t="shared" ref="L99:L105" si="31">$D99*K99*100</f>
        <v>0</v>
      </c>
      <c r="M99" s="148"/>
      <c r="N99" s="46">
        <f t="shared" ref="N99:N105" si="32">$D99*M99*100</f>
        <v>0</v>
      </c>
      <c r="P99" s="8" t="str">
        <f t="shared" si="18"/>
        <v>- Qualifications</v>
      </c>
    </row>
    <row r="100" spans="1:16" ht="11.25" hidden="1">
      <c r="A100" s="27" t="s">
        <v>116</v>
      </c>
      <c r="B100" s="124" t="s">
        <v>50</v>
      </c>
      <c r="C100" s="124"/>
      <c r="D100" s="147">
        <v>0</v>
      </c>
      <c r="E100" s="148"/>
      <c r="F100" s="45">
        <f t="shared" si="28"/>
        <v>0</v>
      </c>
      <c r="G100" s="148"/>
      <c r="H100" s="45">
        <f t="shared" si="29"/>
        <v>0</v>
      </c>
      <c r="I100" s="148"/>
      <c r="J100" s="45">
        <f t="shared" si="30"/>
        <v>0</v>
      </c>
      <c r="K100" s="148"/>
      <c r="L100" s="45">
        <f t="shared" si="31"/>
        <v>0</v>
      </c>
      <c r="M100" s="148"/>
      <c r="N100" s="46">
        <f t="shared" si="32"/>
        <v>0</v>
      </c>
      <c r="P100" s="8" t="str">
        <f t="shared" si="18"/>
        <v>- Language</v>
      </c>
    </row>
    <row r="101" spans="1:16" ht="11.25" hidden="1">
      <c r="A101" s="27" t="s">
        <v>117</v>
      </c>
      <c r="B101" s="125" t="s">
        <v>52</v>
      </c>
      <c r="C101" s="124"/>
      <c r="D101" s="147">
        <v>0</v>
      </c>
      <c r="E101" s="148"/>
      <c r="F101" s="45">
        <f t="shared" si="28"/>
        <v>0</v>
      </c>
      <c r="G101" s="148"/>
      <c r="H101" s="45">
        <f t="shared" si="29"/>
        <v>0</v>
      </c>
      <c r="I101" s="148"/>
      <c r="J101" s="45">
        <f t="shared" si="30"/>
        <v>0</v>
      </c>
      <c r="K101" s="148"/>
      <c r="L101" s="45">
        <f t="shared" si="31"/>
        <v>0</v>
      </c>
      <c r="M101" s="148"/>
      <c r="N101" s="46">
        <f t="shared" si="32"/>
        <v>0</v>
      </c>
      <c r="P101" s="8" t="str">
        <f t="shared" si="18"/>
        <v>- General professional experience</v>
      </c>
    </row>
    <row r="102" spans="1:16" ht="11.25" hidden="1">
      <c r="A102" s="27" t="s">
        <v>118</v>
      </c>
      <c r="B102" s="125" t="s">
        <v>54</v>
      </c>
      <c r="C102" s="124"/>
      <c r="D102" s="147">
        <v>0</v>
      </c>
      <c r="E102" s="148"/>
      <c r="F102" s="45">
        <f t="shared" si="28"/>
        <v>0</v>
      </c>
      <c r="G102" s="148"/>
      <c r="H102" s="45">
        <f t="shared" si="29"/>
        <v>0</v>
      </c>
      <c r="I102" s="148"/>
      <c r="J102" s="45">
        <f t="shared" si="30"/>
        <v>0</v>
      </c>
      <c r="K102" s="148"/>
      <c r="L102" s="45">
        <f t="shared" si="31"/>
        <v>0</v>
      </c>
      <c r="M102" s="148"/>
      <c r="N102" s="46">
        <f t="shared" si="32"/>
        <v>0</v>
      </c>
      <c r="P102" s="8" t="str">
        <f t="shared" si="18"/>
        <v>- Specific professional experience</v>
      </c>
    </row>
    <row r="103" spans="1:16" ht="11.25" hidden="1">
      <c r="A103" s="27" t="s">
        <v>119</v>
      </c>
      <c r="B103" s="124" t="s">
        <v>56</v>
      </c>
      <c r="C103" s="124"/>
      <c r="D103" s="147">
        <v>0</v>
      </c>
      <c r="E103" s="148"/>
      <c r="F103" s="45">
        <f t="shared" si="28"/>
        <v>0</v>
      </c>
      <c r="G103" s="148"/>
      <c r="H103" s="45">
        <f t="shared" si="29"/>
        <v>0</v>
      </c>
      <c r="I103" s="148"/>
      <c r="J103" s="45">
        <f t="shared" si="30"/>
        <v>0</v>
      </c>
      <c r="K103" s="148"/>
      <c r="L103" s="45">
        <f t="shared" si="31"/>
        <v>0</v>
      </c>
      <c r="M103" s="148"/>
      <c r="N103" s="46">
        <f t="shared" si="32"/>
        <v>0</v>
      </c>
      <c r="P103" s="8" t="str">
        <f t="shared" si="18"/>
        <v>- Leadership/management experience</v>
      </c>
    </row>
    <row r="104" spans="1:16" ht="11.25" hidden="1">
      <c r="A104" s="27" t="s">
        <v>120</v>
      </c>
      <c r="B104" s="125" t="s">
        <v>58</v>
      </c>
      <c r="C104" s="124"/>
      <c r="D104" s="147">
        <v>0</v>
      </c>
      <c r="E104" s="148"/>
      <c r="F104" s="45">
        <f t="shared" si="28"/>
        <v>0</v>
      </c>
      <c r="G104" s="148"/>
      <c r="H104" s="45">
        <f t="shared" si="29"/>
        <v>0</v>
      </c>
      <c r="I104" s="148"/>
      <c r="J104" s="45">
        <f t="shared" si="30"/>
        <v>0</v>
      </c>
      <c r="K104" s="148"/>
      <c r="L104" s="45">
        <f t="shared" si="31"/>
        <v>0</v>
      </c>
      <c r="M104" s="148"/>
      <c r="N104" s="46">
        <f t="shared" si="32"/>
        <v>0</v>
      </c>
      <c r="P104" s="8" t="str">
        <f t="shared" si="18"/>
        <v>- Regional experience</v>
      </c>
    </row>
    <row r="105" spans="1:16" ht="11.25" hidden="1">
      <c r="A105" s="27" t="s">
        <v>121</v>
      </c>
      <c r="B105" s="125" t="s">
        <v>60</v>
      </c>
      <c r="C105" s="124"/>
      <c r="D105" s="147">
        <v>0</v>
      </c>
      <c r="E105" s="148"/>
      <c r="F105" s="45">
        <f t="shared" si="28"/>
        <v>0</v>
      </c>
      <c r="G105" s="148"/>
      <c r="H105" s="45">
        <f t="shared" si="29"/>
        <v>0</v>
      </c>
      <c r="I105" s="148"/>
      <c r="J105" s="45">
        <f t="shared" si="30"/>
        <v>0</v>
      </c>
      <c r="K105" s="148"/>
      <c r="L105" s="45">
        <f t="shared" si="31"/>
        <v>0</v>
      </c>
      <c r="M105" s="148"/>
      <c r="N105" s="46">
        <f t="shared" si="32"/>
        <v>0</v>
      </c>
      <c r="P105" s="8" t="str">
        <f t="shared" si="18"/>
        <v>- Development cooperation experience</v>
      </c>
    </row>
    <row r="106" spans="1:16" ht="11.25" hidden="1">
      <c r="A106" s="27" t="s">
        <v>122</v>
      </c>
      <c r="B106" s="124" t="s">
        <v>62</v>
      </c>
      <c r="C106" s="124"/>
      <c r="D106" s="147">
        <v>0</v>
      </c>
      <c r="E106" s="148"/>
      <c r="F106" s="47">
        <f>$D106*E106*100</f>
        <v>0</v>
      </c>
      <c r="G106" s="148"/>
      <c r="H106" s="47">
        <f>$D106*G106*100</f>
        <v>0</v>
      </c>
      <c r="I106" s="148"/>
      <c r="J106" s="47">
        <f>$D106*I106*100</f>
        <v>0</v>
      </c>
      <c r="K106" s="148"/>
      <c r="L106" s="47">
        <f>$D106*K106*100</f>
        <v>0</v>
      </c>
      <c r="M106" s="148"/>
      <c r="N106" s="48">
        <f>$D106*M106*100</f>
        <v>0</v>
      </c>
      <c r="P106" s="8" t="str">
        <f t="shared" si="18"/>
        <v>- Other</v>
      </c>
    </row>
    <row r="107" spans="1:16" ht="11.25" hidden="1" outlineLevel="1">
      <c r="A107" s="103" t="s">
        <v>123</v>
      </c>
      <c r="B107" s="104"/>
      <c r="C107" s="104"/>
      <c r="D107" s="17">
        <f>SUM(D99:D106)</f>
        <v>0</v>
      </c>
      <c r="E107" s="49"/>
      <c r="F107" s="50">
        <f>SUM(F99:F106)</f>
        <v>0</v>
      </c>
      <c r="G107" s="49"/>
      <c r="H107" s="50">
        <f>SUM(H99:H106)</f>
        <v>0</v>
      </c>
      <c r="I107" s="49"/>
      <c r="J107" s="50">
        <f>SUM(J99:J106)</f>
        <v>0</v>
      </c>
      <c r="K107" s="49"/>
      <c r="L107" s="50">
        <f>SUM(L99:L106)</f>
        <v>0</v>
      </c>
      <c r="M107" s="49"/>
      <c r="N107" s="51">
        <f>SUM(N99:N106)</f>
        <v>0</v>
      </c>
      <c r="P107" s="21" t="str">
        <f t="shared" si="18"/>
        <v>Interim total 2.7</v>
      </c>
    </row>
    <row r="108" spans="1:16" ht="11.25" hidden="1" collapsed="1">
      <c r="A108" s="29" t="s">
        <v>124</v>
      </c>
      <c r="B108" s="123" t="s">
        <v>182</v>
      </c>
      <c r="C108" s="123"/>
      <c r="D108" s="20"/>
      <c r="E108" s="56"/>
      <c r="F108" s="52"/>
      <c r="G108" s="56"/>
      <c r="H108" s="52"/>
      <c r="I108" s="56"/>
      <c r="J108" s="52"/>
      <c r="K108" s="56"/>
      <c r="L108" s="52"/>
      <c r="M108" s="56"/>
      <c r="N108" s="53"/>
      <c r="P108" s="21" t="str">
        <f t="shared" si="18"/>
        <v>Expert 8 (in accordance with ToR provisions/criteria)</v>
      </c>
    </row>
    <row r="109" spans="1:16" ht="11.25" hidden="1">
      <c r="A109" s="27" t="s">
        <v>125</v>
      </c>
      <c r="B109" s="124" t="s">
        <v>48</v>
      </c>
      <c r="C109" s="124"/>
      <c r="D109" s="147">
        <v>0</v>
      </c>
      <c r="E109" s="148"/>
      <c r="F109" s="45">
        <f t="shared" ref="F109:F115" si="33">$D109*E109*100</f>
        <v>0</v>
      </c>
      <c r="G109" s="148"/>
      <c r="H109" s="45">
        <f t="shared" ref="H109:H115" si="34">$D109*G109*100</f>
        <v>0</v>
      </c>
      <c r="I109" s="148"/>
      <c r="J109" s="45">
        <f t="shared" ref="J109:J115" si="35">$D109*I109*100</f>
        <v>0</v>
      </c>
      <c r="K109" s="148"/>
      <c r="L109" s="45">
        <f t="shared" ref="L109:L115" si="36">$D109*K109*100</f>
        <v>0</v>
      </c>
      <c r="M109" s="148"/>
      <c r="N109" s="46">
        <f t="shared" ref="N109:N115" si="37">$D109*M109*100</f>
        <v>0</v>
      </c>
      <c r="P109" s="8" t="str">
        <f t="shared" si="18"/>
        <v>- Qualifications</v>
      </c>
    </row>
    <row r="110" spans="1:16" ht="11.25" hidden="1">
      <c r="A110" s="27" t="s">
        <v>126</v>
      </c>
      <c r="B110" s="124" t="s">
        <v>50</v>
      </c>
      <c r="C110" s="124"/>
      <c r="D110" s="147">
        <v>0</v>
      </c>
      <c r="E110" s="148"/>
      <c r="F110" s="45">
        <f t="shared" si="33"/>
        <v>0</v>
      </c>
      <c r="G110" s="148"/>
      <c r="H110" s="45">
        <f t="shared" si="34"/>
        <v>0</v>
      </c>
      <c r="I110" s="148"/>
      <c r="J110" s="45">
        <f t="shared" si="35"/>
        <v>0</v>
      </c>
      <c r="K110" s="148"/>
      <c r="L110" s="45">
        <f t="shared" si="36"/>
        <v>0</v>
      </c>
      <c r="M110" s="148"/>
      <c r="N110" s="46">
        <f t="shared" si="37"/>
        <v>0</v>
      </c>
      <c r="P110" s="8" t="str">
        <f t="shared" si="18"/>
        <v>- Language</v>
      </c>
    </row>
    <row r="111" spans="1:16" ht="11.25" hidden="1">
      <c r="A111" s="27" t="s">
        <v>127</v>
      </c>
      <c r="B111" s="125" t="s">
        <v>52</v>
      </c>
      <c r="C111" s="124"/>
      <c r="D111" s="147">
        <v>0</v>
      </c>
      <c r="E111" s="148"/>
      <c r="F111" s="45">
        <f t="shared" si="33"/>
        <v>0</v>
      </c>
      <c r="G111" s="148"/>
      <c r="H111" s="45">
        <f t="shared" si="34"/>
        <v>0</v>
      </c>
      <c r="I111" s="148"/>
      <c r="J111" s="45">
        <f t="shared" si="35"/>
        <v>0</v>
      </c>
      <c r="K111" s="148"/>
      <c r="L111" s="45">
        <f t="shared" si="36"/>
        <v>0</v>
      </c>
      <c r="M111" s="148"/>
      <c r="N111" s="46">
        <f t="shared" si="37"/>
        <v>0</v>
      </c>
      <c r="P111" s="8" t="str">
        <f t="shared" si="18"/>
        <v>- General professional experience</v>
      </c>
    </row>
    <row r="112" spans="1:16" ht="11.25" hidden="1">
      <c r="A112" s="27" t="s">
        <v>128</v>
      </c>
      <c r="B112" s="125" t="s">
        <v>54</v>
      </c>
      <c r="C112" s="124"/>
      <c r="D112" s="147">
        <v>0</v>
      </c>
      <c r="E112" s="148"/>
      <c r="F112" s="45">
        <f t="shared" si="33"/>
        <v>0</v>
      </c>
      <c r="G112" s="148"/>
      <c r="H112" s="45">
        <f t="shared" si="34"/>
        <v>0</v>
      </c>
      <c r="I112" s="148"/>
      <c r="J112" s="45">
        <f t="shared" si="35"/>
        <v>0</v>
      </c>
      <c r="K112" s="148"/>
      <c r="L112" s="45">
        <f t="shared" si="36"/>
        <v>0</v>
      </c>
      <c r="M112" s="148"/>
      <c r="N112" s="46">
        <f t="shared" si="37"/>
        <v>0</v>
      </c>
      <c r="P112" s="8" t="str">
        <f t="shared" si="18"/>
        <v>- Specific professional experience</v>
      </c>
    </row>
    <row r="113" spans="1:16" ht="11.25" hidden="1">
      <c r="A113" s="27" t="s">
        <v>129</v>
      </c>
      <c r="B113" s="124" t="s">
        <v>56</v>
      </c>
      <c r="C113" s="124"/>
      <c r="D113" s="147">
        <v>0</v>
      </c>
      <c r="E113" s="148"/>
      <c r="F113" s="45">
        <f t="shared" si="33"/>
        <v>0</v>
      </c>
      <c r="G113" s="148"/>
      <c r="H113" s="45">
        <f t="shared" si="34"/>
        <v>0</v>
      </c>
      <c r="I113" s="148"/>
      <c r="J113" s="45">
        <f t="shared" si="35"/>
        <v>0</v>
      </c>
      <c r="K113" s="148"/>
      <c r="L113" s="45">
        <f t="shared" si="36"/>
        <v>0</v>
      </c>
      <c r="M113" s="148"/>
      <c r="N113" s="46">
        <f t="shared" si="37"/>
        <v>0</v>
      </c>
      <c r="P113" s="8" t="str">
        <f t="shared" si="18"/>
        <v>- Leadership/management experience</v>
      </c>
    </row>
    <row r="114" spans="1:16" ht="11.25" hidden="1">
      <c r="A114" s="27" t="s">
        <v>130</v>
      </c>
      <c r="B114" s="125" t="s">
        <v>58</v>
      </c>
      <c r="C114" s="124"/>
      <c r="D114" s="147">
        <v>0</v>
      </c>
      <c r="E114" s="148"/>
      <c r="F114" s="45">
        <f t="shared" si="33"/>
        <v>0</v>
      </c>
      <c r="G114" s="148"/>
      <c r="H114" s="45">
        <f t="shared" si="34"/>
        <v>0</v>
      </c>
      <c r="I114" s="148"/>
      <c r="J114" s="45">
        <f t="shared" si="35"/>
        <v>0</v>
      </c>
      <c r="K114" s="148"/>
      <c r="L114" s="45">
        <f t="shared" si="36"/>
        <v>0</v>
      </c>
      <c r="M114" s="148"/>
      <c r="N114" s="46">
        <f t="shared" si="37"/>
        <v>0</v>
      </c>
      <c r="P114" s="8" t="str">
        <f t="shared" si="18"/>
        <v>- Regional experience</v>
      </c>
    </row>
    <row r="115" spans="1:16" ht="11.25" hidden="1">
      <c r="A115" s="27" t="s">
        <v>131</v>
      </c>
      <c r="B115" s="125" t="s">
        <v>60</v>
      </c>
      <c r="C115" s="124"/>
      <c r="D115" s="147">
        <v>0</v>
      </c>
      <c r="E115" s="148"/>
      <c r="F115" s="45">
        <f t="shared" si="33"/>
        <v>0</v>
      </c>
      <c r="G115" s="148"/>
      <c r="H115" s="45">
        <f t="shared" si="34"/>
        <v>0</v>
      </c>
      <c r="I115" s="148"/>
      <c r="J115" s="45">
        <f t="shared" si="35"/>
        <v>0</v>
      </c>
      <c r="K115" s="148"/>
      <c r="L115" s="45">
        <f t="shared" si="36"/>
        <v>0</v>
      </c>
      <c r="M115" s="148"/>
      <c r="N115" s="46">
        <f t="shared" si="37"/>
        <v>0</v>
      </c>
      <c r="P115" s="8" t="str">
        <f t="shared" si="18"/>
        <v>- Development cooperation experience</v>
      </c>
    </row>
    <row r="116" spans="1:16" ht="11.25" hidden="1">
      <c r="A116" s="27" t="s">
        <v>132</v>
      </c>
      <c r="B116" s="124" t="s">
        <v>62</v>
      </c>
      <c r="C116" s="124"/>
      <c r="D116" s="147">
        <v>0</v>
      </c>
      <c r="E116" s="148"/>
      <c r="F116" s="47">
        <f>$D116*E116*100</f>
        <v>0</v>
      </c>
      <c r="G116" s="148"/>
      <c r="H116" s="47">
        <f>$D116*G116*100</f>
        <v>0</v>
      </c>
      <c r="I116" s="148"/>
      <c r="J116" s="47">
        <f>$D116*I116*100</f>
        <v>0</v>
      </c>
      <c r="K116" s="148"/>
      <c r="L116" s="47">
        <f>$D116*K116*100</f>
        <v>0</v>
      </c>
      <c r="M116" s="148"/>
      <c r="N116" s="48">
        <f>$D116*M116*100</f>
        <v>0</v>
      </c>
      <c r="P116" s="8" t="str">
        <f t="shared" si="18"/>
        <v>- Other</v>
      </c>
    </row>
    <row r="117" spans="1:16" ht="11.25" hidden="1" outlineLevel="1">
      <c r="A117" s="103" t="s">
        <v>133</v>
      </c>
      <c r="B117" s="104"/>
      <c r="C117" s="104"/>
      <c r="D117" s="17">
        <f>SUM(D109:D116)</f>
        <v>0</v>
      </c>
      <c r="E117" s="49"/>
      <c r="F117" s="50">
        <f>SUM(F109:F116)</f>
        <v>0</v>
      </c>
      <c r="G117" s="49"/>
      <c r="H117" s="50">
        <f>SUM(H109:H116)</f>
        <v>0</v>
      </c>
      <c r="I117" s="49"/>
      <c r="J117" s="50">
        <f>SUM(J109:J116)</f>
        <v>0</v>
      </c>
      <c r="K117" s="49"/>
      <c r="L117" s="50">
        <f>SUM(L109:L116)</f>
        <v>0</v>
      </c>
      <c r="M117" s="49"/>
      <c r="N117" s="51">
        <f>SUM(N109:N116)</f>
        <v>0</v>
      </c>
      <c r="P117" s="21" t="str">
        <f t="shared" si="18"/>
        <v>Interim total 2.8</v>
      </c>
    </row>
    <row r="118" spans="1:16" ht="11.25" hidden="1" collapsed="1">
      <c r="A118" s="29" t="s">
        <v>134</v>
      </c>
      <c r="B118" s="123" t="s">
        <v>184</v>
      </c>
      <c r="C118" s="123"/>
      <c r="D118" s="20"/>
      <c r="E118" s="56"/>
      <c r="F118" s="52"/>
      <c r="G118" s="56"/>
      <c r="H118" s="52"/>
      <c r="I118" s="56"/>
      <c r="J118" s="52"/>
      <c r="K118" s="56"/>
      <c r="L118" s="52"/>
      <c r="M118" s="56"/>
      <c r="N118" s="53"/>
      <c r="P118" s="21" t="str">
        <f t="shared" si="18"/>
        <v>Expert 9  (in accordance with ToR provisions/criteria)</v>
      </c>
    </row>
    <row r="119" spans="1:16" ht="11.25" hidden="1">
      <c r="A119" s="27" t="s">
        <v>135</v>
      </c>
      <c r="B119" s="124" t="s">
        <v>48</v>
      </c>
      <c r="C119" s="124"/>
      <c r="D119" s="147">
        <v>0</v>
      </c>
      <c r="E119" s="148"/>
      <c r="F119" s="45">
        <f t="shared" ref="F119:H125" si="38">$D119*E119*100</f>
        <v>0</v>
      </c>
      <c r="G119" s="148"/>
      <c r="H119" s="45">
        <f t="shared" si="38"/>
        <v>0</v>
      </c>
      <c r="I119" s="148"/>
      <c r="J119" s="45">
        <f t="shared" ref="J119:J125" si="39">$D119*I119*100</f>
        <v>0</v>
      </c>
      <c r="K119" s="148"/>
      <c r="L119" s="45">
        <f t="shared" ref="L119:L125" si="40">$D119*K119*100</f>
        <v>0</v>
      </c>
      <c r="M119" s="148"/>
      <c r="N119" s="46">
        <f t="shared" ref="N119:N125" si="41">$D119*M119*100</f>
        <v>0</v>
      </c>
      <c r="P119" s="8" t="str">
        <f t="shared" si="18"/>
        <v>- Qualifications</v>
      </c>
    </row>
    <row r="120" spans="1:16" ht="11.25" hidden="1">
      <c r="A120" s="27" t="s">
        <v>136</v>
      </c>
      <c r="B120" s="124" t="s">
        <v>50</v>
      </c>
      <c r="C120" s="124"/>
      <c r="D120" s="147">
        <v>0</v>
      </c>
      <c r="E120" s="148"/>
      <c r="F120" s="45">
        <f t="shared" si="38"/>
        <v>0</v>
      </c>
      <c r="G120" s="148"/>
      <c r="H120" s="45">
        <f t="shared" si="38"/>
        <v>0</v>
      </c>
      <c r="I120" s="148"/>
      <c r="J120" s="45">
        <f t="shared" si="39"/>
        <v>0</v>
      </c>
      <c r="K120" s="148"/>
      <c r="L120" s="45">
        <f t="shared" si="40"/>
        <v>0</v>
      </c>
      <c r="M120" s="148"/>
      <c r="N120" s="46">
        <f t="shared" si="41"/>
        <v>0</v>
      </c>
      <c r="P120" s="8" t="str">
        <f t="shared" si="18"/>
        <v>- Language</v>
      </c>
    </row>
    <row r="121" spans="1:16" ht="11.25" hidden="1">
      <c r="A121" s="27" t="s">
        <v>137</v>
      </c>
      <c r="B121" s="125" t="s">
        <v>52</v>
      </c>
      <c r="C121" s="124"/>
      <c r="D121" s="147">
        <v>0</v>
      </c>
      <c r="E121" s="148"/>
      <c r="F121" s="45">
        <f t="shared" si="38"/>
        <v>0</v>
      </c>
      <c r="G121" s="148"/>
      <c r="H121" s="45">
        <f t="shared" si="38"/>
        <v>0</v>
      </c>
      <c r="I121" s="148"/>
      <c r="J121" s="45">
        <f t="shared" si="39"/>
        <v>0</v>
      </c>
      <c r="K121" s="148"/>
      <c r="L121" s="45">
        <f t="shared" si="40"/>
        <v>0</v>
      </c>
      <c r="M121" s="148"/>
      <c r="N121" s="46">
        <f t="shared" si="41"/>
        <v>0</v>
      </c>
      <c r="P121" s="8" t="str">
        <f t="shared" si="18"/>
        <v>- General professional experience</v>
      </c>
    </row>
    <row r="122" spans="1:16" ht="11.25" hidden="1">
      <c r="A122" s="27" t="s">
        <v>138</v>
      </c>
      <c r="B122" s="125" t="s">
        <v>54</v>
      </c>
      <c r="C122" s="124"/>
      <c r="D122" s="147">
        <v>0</v>
      </c>
      <c r="E122" s="148"/>
      <c r="F122" s="45">
        <f t="shared" si="38"/>
        <v>0</v>
      </c>
      <c r="G122" s="148"/>
      <c r="H122" s="45">
        <f t="shared" si="38"/>
        <v>0</v>
      </c>
      <c r="I122" s="148"/>
      <c r="J122" s="45">
        <f t="shared" si="39"/>
        <v>0</v>
      </c>
      <c r="K122" s="148"/>
      <c r="L122" s="45">
        <f t="shared" si="40"/>
        <v>0</v>
      </c>
      <c r="M122" s="148"/>
      <c r="N122" s="46">
        <f t="shared" si="41"/>
        <v>0</v>
      </c>
      <c r="P122" s="8" t="str">
        <f t="shared" si="18"/>
        <v>- Specific professional experience</v>
      </c>
    </row>
    <row r="123" spans="1:16" ht="11.25" hidden="1">
      <c r="A123" s="27" t="s">
        <v>139</v>
      </c>
      <c r="B123" s="124" t="s">
        <v>56</v>
      </c>
      <c r="C123" s="124"/>
      <c r="D123" s="147">
        <v>0</v>
      </c>
      <c r="E123" s="148"/>
      <c r="F123" s="45">
        <f t="shared" si="38"/>
        <v>0</v>
      </c>
      <c r="G123" s="148"/>
      <c r="H123" s="45">
        <f t="shared" si="38"/>
        <v>0</v>
      </c>
      <c r="I123" s="148"/>
      <c r="J123" s="45">
        <f t="shared" si="39"/>
        <v>0</v>
      </c>
      <c r="K123" s="148"/>
      <c r="L123" s="45">
        <f t="shared" si="40"/>
        <v>0</v>
      </c>
      <c r="M123" s="148"/>
      <c r="N123" s="46">
        <f t="shared" si="41"/>
        <v>0</v>
      </c>
      <c r="P123" s="8" t="str">
        <f t="shared" si="18"/>
        <v>- Leadership/management experience</v>
      </c>
    </row>
    <row r="124" spans="1:16" ht="11.25" hidden="1">
      <c r="A124" s="27" t="s">
        <v>140</v>
      </c>
      <c r="B124" s="125" t="s">
        <v>58</v>
      </c>
      <c r="C124" s="124"/>
      <c r="D124" s="147">
        <v>0</v>
      </c>
      <c r="E124" s="148"/>
      <c r="F124" s="45">
        <f t="shared" si="38"/>
        <v>0</v>
      </c>
      <c r="G124" s="148"/>
      <c r="H124" s="45">
        <f t="shared" si="38"/>
        <v>0</v>
      </c>
      <c r="I124" s="148"/>
      <c r="J124" s="45">
        <f t="shared" si="39"/>
        <v>0</v>
      </c>
      <c r="K124" s="148"/>
      <c r="L124" s="45">
        <f t="shared" si="40"/>
        <v>0</v>
      </c>
      <c r="M124" s="148"/>
      <c r="N124" s="46">
        <f t="shared" si="41"/>
        <v>0</v>
      </c>
      <c r="P124" s="8" t="str">
        <f t="shared" si="18"/>
        <v>- Regional experience</v>
      </c>
    </row>
    <row r="125" spans="1:16" ht="11.25" hidden="1">
      <c r="A125" s="27" t="s">
        <v>141</v>
      </c>
      <c r="B125" s="125" t="s">
        <v>60</v>
      </c>
      <c r="C125" s="124"/>
      <c r="D125" s="147">
        <v>0</v>
      </c>
      <c r="E125" s="148"/>
      <c r="F125" s="45">
        <f t="shared" si="38"/>
        <v>0</v>
      </c>
      <c r="G125" s="148"/>
      <c r="H125" s="45">
        <f t="shared" si="38"/>
        <v>0</v>
      </c>
      <c r="I125" s="148"/>
      <c r="J125" s="45">
        <f t="shared" si="39"/>
        <v>0</v>
      </c>
      <c r="K125" s="148"/>
      <c r="L125" s="45">
        <f t="shared" si="40"/>
        <v>0</v>
      </c>
      <c r="M125" s="148"/>
      <c r="N125" s="46">
        <f t="shared" si="41"/>
        <v>0</v>
      </c>
      <c r="P125" s="8" t="str">
        <f t="shared" si="18"/>
        <v>- Development cooperation experience</v>
      </c>
    </row>
    <row r="126" spans="1:16" ht="11.25" hidden="1">
      <c r="A126" s="27" t="s">
        <v>142</v>
      </c>
      <c r="B126" s="124" t="s">
        <v>62</v>
      </c>
      <c r="C126" s="124"/>
      <c r="D126" s="147">
        <v>0</v>
      </c>
      <c r="E126" s="148"/>
      <c r="F126" s="47">
        <f>$D126*E126*100</f>
        <v>0</v>
      </c>
      <c r="G126" s="148"/>
      <c r="H126" s="47">
        <f>$D126*G126*100</f>
        <v>0</v>
      </c>
      <c r="I126" s="148"/>
      <c r="J126" s="47">
        <f>$D126*I126*100</f>
        <v>0</v>
      </c>
      <c r="K126" s="148"/>
      <c r="L126" s="47">
        <f>$D126*K126*100</f>
        <v>0</v>
      </c>
      <c r="M126" s="148"/>
      <c r="N126" s="48">
        <f>$D126*M126*100</f>
        <v>0</v>
      </c>
      <c r="P126" s="8" t="str">
        <f t="shared" si="18"/>
        <v>- Other</v>
      </c>
    </row>
    <row r="127" spans="1:16" ht="11.25" hidden="1" outlineLevel="1">
      <c r="A127" s="103" t="s">
        <v>143</v>
      </c>
      <c r="B127" s="104"/>
      <c r="C127" s="104"/>
      <c r="D127" s="17">
        <f>SUM(D119:D126)</f>
        <v>0</v>
      </c>
      <c r="E127" s="49"/>
      <c r="F127" s="50">
        <f>SUM(F119:F126)</f>
        <v>0</v>
      </c>
      <c r="G127" s="49"/>
      <c r="H127" s="50">
        <f>SUM(H119:H126)</f>
        <v>0</v>
      </c>
      <c r="I127" s="49"/>
      <c r="J127" s="50">
        <f>SUM(J119:J126)</f>
        <v>0</v>
      </c>
      <c r="K127" s="49"/>
      <c r="L127" s="50">
        <f>SUM(L119:L126)</f>
        <v>0</v>
      </c>
      <c r="M127" s="49"/>
      <c r="N127" s="51">
        <f>SUM(N119:N126)</f>
        <v>0</v>
      </c>
      <c r="P127" s="21" t="str">
        <f t="shared" si="18"/>
        <v>Interim total 2.9</v>
      </c>
    </row>
    <row r="128" spans="1:16" ht="11.25" hidden="1" collapsed="1">
      <c r="A128" s="29" t="s">
        <v>144</v>
      </c>
      <c r="B128" s="123" t="s">
        <v>185</v>
      </c>
      <c r="C128" s="123"/>
      <c r="D128" s="20"/>
      <c r="E128" s="56"/>
      <c r="F128" s="52"/>
      <c r="G128" s="56"/>
      <c r="H128" s="52"/>
      <c r="I128" s="56"/>
      <c r="J128" s="52"/>
      <c r="K128" s="56"/>
      <c r="L128" s="52"/>
      <c r="M128" s="56"/>
      <c r="N128" s="53"/>
      <c r="P128" s="21" t="str">
        <f t="shared" si="18"/>
        <v>Expert 10  (in accordance with ToR provisions/criteria)</v>
      </c>
    </row>
    <row r="129" spans="1:16" ht="11.25" hidden="1">
      <c r="A129" s="27" t="s">
        <v>145</v>
      </c>
      <c r="B129" s="124" t="s">
        <v>48</v>
      </c>
      <c r="C129" s="124"/>
      <c r="D129" s="147">
        <v>0</v>
      </c>
      <c r="E129" s="148"/>
      <c r="F129" s="45">
        <f t="shared" ref="F129:H135" si="42">$D129*E129*100</f>
        <v>0</v>
      </c>
      <c r="G129" s="148"/>
      <c r="H129" s="45">
        <f t="shared" si="42"/>
        <v>0</v>
      </c>
      <c r="I129" s="148"/>
      <c r="J129" s="45">
        <f t="shared" ref="J129:J135" si="43">$D129*I129*100</f>
        <v>0</v>
      </c>
      <c r="K129" s="148"/>
      <c r="L129" s="45">
        <f t="shared" ref="L129:L135" si="44">$D129*K129*100</f>
        <v>0</v>
      </c>
      <c r="M129" s="148"/>
      <c r="N129" s="46">
        <f t="shared" ref="N129:N135" si="45">$D129*M129*100</f>
        <v>0</v>
      </c>
      <c r="P129" s="8" t="str">
        <f t="shared" si="18"/>
        <v>- Qualifications</v>
      </c>
    </row>
    <row r="130" spans="1:16" ht="11.25" hidden="1">
      <c r="A130" s="27" t="s">
        <v>146</v>
      </c>
      <c r="B130" s="124" t="s">
        <v>50</v>
      </c>
      <c r="C130" s="124"/>
      <c r="D130" s="147">
        <v>0</v>
      </c>
      <c r="E130" s="148"/>
      <c r="F130" s="45">
        <f t="shared" si="42"/>
        <v>0</v>
      </c>
      <c r="G130" s="148"/>
      <c r="H130" s="45">
        <f t="shared" si="42"/>
        <v>0</v>
      </c>
      <c r="I130" s="148"/>
      <c r="J130" s="45">
        <f t="shared" si="43"/>
        <v>0</v>
      </c>
      <c r="K130" s="148"/>
      <c r="L130" s="45">
        <f t="shared" si="44"/>
        <v>0</v>
      </c>
      <c r="M130" s="148"/>
      <c r="N130" s="46">
        <f t="shared" si="45"/>
        <v>0</v>
      </c>
      <c r="P130" s="8" t="str">
        <f t="shared" si="18"/>
        <v>- Language</v>
      </c>
    </row>
    <row r="131" spans="1:16" ht="11.25" hidden="1">
      <c r="A131" s="28" t="s">
        <v>147</v>
      </c>
      <c r="B131" s="125" t="s">
        <v>52</v>
      </c>
      <c r="C131" s="124"/>
      <c r="D131" s="147">
        <v>0</v>
      </c>
      <c r="E131" s="148"/>
      <c r="F131" s="45">
        <f t="shared" si="42"/>
        <v>0</v>
      </c>
      <c r="G131" s="148"/>
      <c r="H131" s="45">
        <f t="shared" si="42"/>
        <v>0</v>
      </c>
      <c r="I131" s="148"/>
      <c r="J131" s="45">
        <f t="shared" si="43"/>
        <v>0</v>
      </c>
      <c r="K131" s="148"/>
      <c r="L131" s="45">
        <f t="shared" si="44"/>
        <v>0</v>
      </c>
      <c r="M131" s="148"/>
      <c r="N131" s="46">
        <f t="shared" si="45"/>
        <v>0</v>
      </c>
      <c r="P131" s="8" t="str">
        <f t="shared" si="18"/>
        <v>- General professional experience</v>
      </c>
    </row>
    <row r="132" spans="1:16" ht="11.25" hidden="1">
      <c r="A132" s="27" t="s">
        <v>148</v>
      </c>
      <c r="B132" s="125" t="s">
        <v>54</v>
      </c>
      <c r="C132" s="124"/>
      <c r="D132" s="147">
        <v>0</v>
      </c>
      <c r="E132" s="148"/>
      <c r="F132" s="45">
        <f t="shared" si="42"/>
        <v>0</v>
      </c>
      <c r="G132" s="148"/>
      <c r="H132" s="45">
        <f t="shared" si="42"/>
        <v>0</v>
      </c>
      <c r="I132" s="148"/>
      <c r="J132" s="45">
        <f t="shared" si="43"/>
        <v>0</v>
      </c>
      <c r="K132" s="148"/>
      <c r="L132" s="45">
        <f t="shared" si="44"/>
        <v>0</v>
      </c>
      <c r="M132" s="148"/>
      <c r="N132" s="46">
        <f t="shared" si="45"/>
        <v>0</v>
      </c>
      <c r="P132" s="8" t="str">
        <f t="shared" si="18"/>
        <v>- Specific professional experience</v>
      </c>
    </row>
    <row r="133" spans="1:16" ht="11.25" hidden="1">
      <c r="A133" s="27" t="s">
        <v>149</v>
      </c>
      <c r="B133" s="124" t="s">
        <v>56</v>
      </c>
      <c r="C133" s="124"/>
      <c r="D133" s="147">
        <v>0</v>
      </c>
      <c r="E133" s="148"/>
      <c r="F133" s="45">
        <f t="shared" si="42"/>
        <v>0</v>
      </c>
      <c r="G133" s="148"/>
      <c r="H133" s="45">
        <f t="shared" si="42"/>
        <v>0</v>
      </c>
      <c r="I133" s="148"/>
      <c r="J133" s="45">
        <f t="shared" si="43"/>
        <v>0</v>
      </c>
      <c r="K133" s="148"/>
      <c r="L133" s="45">
        <f t="shared" si="44"/>
        <v>0</v>
      </c>
      <c r="M133" s="148"/>
      <c r="N133" s="46">
        <f t="shared" si="45"/>
        <v>0</v>
      </c>
      <c r="P133" s="8" t="str">
        <f t="shared" si="18"/>
        <v>- Leadership/management experience</v>
      </c>
    </row>
    <row r="134" spans="1:16" ht="11.25" hidden="1">
      <c r="A134" s="27" t="s">
        <v>150</v>
      </c>
      <c r="B134" s="125" t="s">
        <v>58</v>
      </c>
      <c r="C134" s="124"/>
      <c r="D134" s="147">
        <v>0</v>
      </c>
      <c r="E134" s="148"/>
      <c r="F134" s="45">
        <f t="shared" si="42"/>
        <v>0</v>
      </c>
      <c r="G134" s="148"/>
      <c r="H134" s="45">
        <f t="shared" si="42"/>
        <v>0</v>
      </c>
      <c r="I134" s="148"/>
      <c r="J134" s="45">
        <f t="shared" si="43"/>
        <v>0</v>
      </c>
      <c r="K134" s="148"/>
      <c r="L134" s="45">
        <f t="shared" si="44"/>
        <v>0</v>
      </c>
      <c r="M134" s="148"/>
      <c r="N134" s="46">
        <f t="shared" si="45"/>
        <v>0</v>
      </c>
      <c r="P134" s="8" t="str">
        <f t="shared" si="18"/>
        <v>- Regional experience</v>
      </c>
    </row>
    <row r="135" spans="1:16" ht="11.25" hidden="1">
      <c r="A135" s="27" t="s">
        <v>151</v>
      </c>
      <c r="B135" s="125" t="s">
        <v>60</v>
      </c>
      <c r="C135" s="124"/>
      <c r="D135" s="147">
        <v>0</v>
      </c>
      <c r="E135" s="148"/>
      <c r="F135" s="45">
        <f t="shared" si="42"/>
        <v>0</v>
      </c>
      <c r="G135" s="148"/>
      <c r="H135" s="45">
        <f t="shared" si="42"/>
        <v>0</v>
      </c>
      <c r="I135" s="148"/>
      <c r="J135" s="45">
        <f t="shared" si="43"/>
        <v>0</v>
      </c>
      <c r="K135" s="148"/>
      <c r="L135" s="45">
        <f t="shared" si="44"/>
        <v>0</v>
      </c>
      <c r="M135" s="148"/>
      <c r="N135" s="46">
        <f t="shared" si="45"/>
        <v>0</v>
      </c>
      <c r="P135" s="8" t="str">
        <f t="shared" si="18"/>
        <v>- Development cooperation experience</v>
      </c>
    </row>
    <row r="136" spans="1:16" ht="11.25" hidden="1">
      <c r="A136" s="27" t="s">
        <v>152</v>
      </c>
      <c r="B136" s="124" t="s">
        <v>62</v>
      </c>
      <c r="C136" s="124"/>
      <c r="D136" s="147">
        <v>0</v>
      </c>
      <c r="E136" s="148"/>
      <c r="F136" s="47">
        <f>$D136*E136*100</f>
        <v>0</v>
      </c>
      <c r="G136" s="148"/>
      <c r="H136" s="47">
        <f>$D136*G136*100</f>
        <v>0</v>
      </c>
      <c r="I136" s="148"/>
      <c r="J136" s="47">
        <f>$D136*I136*100</f>
        <v>0</v>
      </c>
      <c r="K136" s="148"/>
      <c r="L136" s="47">
        <f>$D136*K136*100</f>
        <v>0</v>
      </c>
      <c r="M136" s="148"/>
      <c r="N136" s="48">
        <f>$D136*M136*100</f>
        <v>0</v>
      </c>
      <c r="P136" s="8" t="str">
        <f t="shared" si="18"/>
        <v>- Other</v>
      </c>
    </row>
    <row r="137" spans="1:16" ht="11.25" hidden="1" outlineLevel="1">
      <c r="A137" s="103" t="s">
        <v>153</v>
      </c>
      <c r="B137" s="104"/>
      <c r="C137" s="104"/>
      <c r="D137" s="17">
        <f>SUM(D129:D136)</f>
        <v>0</v>
      </c>
      <c r="E137" s="49"/>
      <c r="F137" s="50">
        <f>SUM(F129:F136)</f>
        <v>0</v>
      </c>
      <c r="G137" s="49"/>
      <c r="H137" s="50">
        <f>SUM(H129:H136)</f>
        <v>0</v>
      </c>
      <c r="I137" s="49"/>
      <c r="J137" s="50">
        <f>SUM(J129:J136)</f>
        <v>0</v>
      </c>
      <c r="K137" s="49"/>
      <c r="L137" s="50">
        <f>SUM(L129:L136)</f>
        <v>0</v>
      </c>
      <c r="M137" s="49"/>
      <c r="N137" s="51">
        <f>SUM(N129:N136)</f>
        <v>0</v>
      </c>
      <c r="P137" s="21" t="str">
        <f t="shared" si="18"/>
        <v>Interim total 2.10</v>
      </c>
    </row>
    <row r="138" spans="1:16" ht="22.5" hidden="1" collapsed="1">
      <c r="A138" s="29" t="s">
        <v>154</v>
      </c>
      <c r="B138" s="123" t="s">
        <v>155</v>
      </c>
      <c r="C138" s="123"/>
      <c r="D138" s="20"/>
      <c r="E138" s="56"/>
      <c r="F138" s="52"/>
      <c r="G138" s="56"/>
      <c r="H138" s="52"/>
      <c r="I138" s="56"/>
      <c r="J138" s="52"/>
      <c r="K138" s="56"/>
      <c r="L138" s="52"/>
      <c r="M138" s="56"/>
      <c r="N138" s="53"/>
      <c r="P138" s="21" t="str">
        <f t="shared" si="18"/>
        <v>Assessment of proposed personnel for non-specified positions (provided permissible under ToRs)</v>
      </c>
    </row>
    <row r="139" spans="1:16" ht="33.75" hidden="1">
      <c r="A139" s="28" t="s">
        <v>156</v>
      </c>
      <c r="B139" s="100" t="s">
        <v>183</v>
      </c>
      <c r="C139" s="100"/>
      <c r="D139" s="147">
        <v>0</v>
      </c>
      <c r="E139" s="148"/>
      <c r="F139" s="45">
        <f t="shared" ref="F139:H140" si="46">$D139*E139*100</f>
        <v>0</v>
      </c>
      <c r="G139" s="148"/>
      <c r="H139" s="45">
        <f t="shared" si="46"/>
        <v>0</v>
      </c>
      <c r="I139" s="148"/>
      <c r="J139" s="45">
        <f t="shared" ref="J139:J140" si="47">$D139*I139*100</f>
        <v>0</v>
      </c>
      <c r="K139" s="148"/>
      <c r="L139" s="45">
        <f t="shared" ref="L139:L140" si="48">$D139*K139*100</f>
        <v>0</v>
      </c>
      <c r="M139" s="148"/>
      <c r="N139" s="46">
        <f t="shared" ref="N139:N140" si="49">$D139*M139*100</f>
        <v>0</v>
      </c>
      <c r="P139" s="8" t="str">
        <f t="shared" si="18"/>
        <v>Composition and sufficient assignment duration of the team in order to perform the tasks specified in the schedule and personnel assignment plan</v>
      </c>
    </row>
    <row r="140" spans="1:16" ht="33.75" hidden="1">
      <c r="A140" s="27" t="s">
        <v>157</v>
      </c>
      <c r="B140" s="111" t="s">
        <v>158</v>
      </c>
      <c r="C140" s="111"/>
      <c r="D140" s="147">
        <v>0</v>
      </c>
      <c r="E140" s="148"/>
      <c r="F140" s="45">
        <f t="shared" si="46"/>
        <v>0</v>
      </c>
      <c r="G140" s="148"/>
      <c r="H140" s="45">
        <f t="shared" si="46"/>
        <v>0</v>
      </c>
      <c r="I140" s="148"/>
      <c r="J140" s="45">
        <f t="shared" si="47"/>
        <v>0</v>
      </c>
      <c r="K140" s="148"/>
      <c r="L140" s="45">
        <f t="shared" si="48"/>
        <v>0</v>
      </c>
      <c r="M140" s="148"/>
      <c r="N140" s="46">
        <f t="shared" si="49"/>
        <v>0</v>
      </c>
      <c r="P140" s="8" t="str">
        <f t="shared" si="18"/>
        <v>Qualifications and sufficient assignment duration of the team (professional experience and other specific experience) in order to process theme 1</v>
      </c>
    </row>
    <row r="141" spans="1:16" ht="33.75" hidden="1">
      <c r="A141" s="28" t="s">
        <v>159</v>
      </c>
      <c r="B141" s="111" t="s">
        <v>160</v>
      </c>
      <c r="C141" s="111"/>
      <c r="D141" s="147">
        <v>0</v>
      </c>
      <c r="E141" s="148"/>
      <c r="F141" s="47">
        <f>$D141*E141*100</f>
        <v>0</v>
      </c>
      <c r="G141" s="148"/>
      <c r="H141" s="47">
        <f>$D141*G141*100</f>
        <v>0</v>
      </c>
      <c r="I141" s="148"/>
      <c r="J141" s="47">
        <f>$D141*I141*100</f>
        <v>0</v>
      </c>
      <c r="K141" s="148"/>
      <c r="L141" s="47">
        <f>$D141*K141*100</f>
        <v>0</v>
      </c>
      <c r="M141" s="148"/>
      <c r="N141" s="48">
        <f>$D141*M141*100</f>
        <v>0</v>
      </c>
      <c r="P141" s="8" t="str">
        <f t="shared" si="18"/>
        <v>Qualifications and sufficient assignment duration of the team (professional experience and other specific experience) in order to process theme 2</v>
      </c>
    </row>
    <row r="142" spans="1:16" ht="11.25" outlineLevel="1">
      <c r="A142" s="103" t="s">
        <v>161</v>
      </c>
      <c r="B142" s="104"/>
      <c r="C142" s="104"/>
      <c r="D142" s="17">
        <f>SUM(D139:D141)</f>
        <v>0</v>
      </c>
      <c r="E142" s="49"/>
      <c r="F142" s="50">
        <f>SUM(F139:F141)</f>
        <v>0</v>
      </c>
      <c r="G142" s="49"/>
      <c r="H142" s="50">
        <f>SUM(H139:H141)</f>
        <v>0</v>
      </c>
      <c r="I142" s="49"/>
      <c r="J142" s="50">
        <f>SUM(J139:J141)</f>
        <v>0</v>
      </c>
      <c r="K142" s="49"/>
      <c r="L142" s="50">
        <f>SUM(L139:L141)</f>
        <v>0</v>
      </c>
      <c r="M142" s="49"/>
      <c r="N142" s="51">
        <f>SUM(N139:N141)</f>
        <v>0</v>
      </c>
      <c r="P142" s="21" t="str">
        <f t="shared" si="18"/>
        <v>Interim total 2.11</v>
      </c>
    </row>
    <row r="143" spans="1:16" ht="11.25">
      <c r="A143" s="113" t="s">
        <v>162</v>
      </c>
      <c r="B143" s="114"/>
      <c r="C143" s="114"/>
      <c r="D143" s="18">
        <f>SUM(D47,D57,D67,D77,D87,D97,D107,D117,D127,D137,D142)</f>
        <v>0.1</v>
      </c>
      <c r="E143" s="54"/>
      <c r="F143" s="55">
        <f>SUM(F142,F137,F127,F117,F107,F97,F87,F77,F67,F57,F47)</f>
        <v>0</v>
      </c>
      <c r="G143" s="54"/>
      <c r="H143" s="55">
        <f>SUM(H142,H137,H127,H117,H107,H97,H87,H77,H67,H57,H47)</f>
        <v>0</v>
      </c>
      <c r="I143" s="54"/>
      <c r="J143" s="55">
        <f>SUM(J142,J137,J127,J117,J107,J97,J87,J77,J67,J57,J47)</f>
        <v>0</v>
      </c>
      <c r="K143" s="54"/>
      <c r="L143" s="55">
        <f>SUM(L142,L137,L127,L117,L107,L97,L87,L77,L67,L57,L47)</f>
        <v>0</v>
      </c>
      <c r="M143" s="54"/>
      <c r="N143" s="55">
        <f>SUM(N142,N137,N127,N117,N107,N97,N87,N77,N67,N57,N47)</f>
        <v>0</v>
      </c>
      <c r="P143" s="21" t="str">
        <f t="shared" si="18"/>
        <v>Total 2</v>
      </c>
    </row>
    <row r="144" spans="1:16" ht="12.75">
      <c r="A144" s="128" t="s">
        <v>163</v>
      </c>
      <c r="B144" s="129"/>
      <c r="C144" s="129"/>
      <c r="D144" s="19">
        <f>D36+D143</f>
        <v>1</v>
      </c>
      <c r="E144" s="57"/>
      <c r="F144" s="58">
        <f>F36+F143</f>
        <v>0</v>
      </c>
      <c r="G144" s="57"/>
      <c r="H144" s="58">
        <f>H36+H143</f>
        <v>0</v>
      </c>
      <c r="I144" s="57"/>
      <c r="J144" s="58">
        <f>J36+J143</f>
        <v>0</v>
      </c>
      <c r="K144" s="57"/>
      <c r="L144" s="58">
        <f>L36+L143</f>
        <v>0</v>
      </c>
      <c r="M144" s="57"/>
      <c r="N144" s="59">
        <f>N36+N143</f>
        <v>0</v>
      </c>
      <c r="P144" s="21" t="str">
        <f t="shared" si="18"/>
        <v>Overall total 1 + 2</v>
      </c>
    </row>
    <row r="145" spans="1:16" ht="12.75">
      <c r="A145" s="130" t="s">
        <v>164</v>
      </c>
      <c r="B145" s="130"/>
      <c r="C145" s="128"/>
      <c r="D145" s="15"/>
      <c r="E145" s="60"/>
      <c r="F145" s="63">
        <f>F144/1000</f>
        <v>0</v>
      </c>
      <c r="G145" s="60"/>
      <c r="H145" s="63">
        <f>H144/1000</f>
        <v>0</v>
      </c>
      <c r="I145" s="60"/>
      <c r="J145" s="63">
        <f>J144/1000</f>
        <v>0</v>
      </c>
      <c r="K145" s="60"/>
      <c r="L145" s="63">
        <f>L144/1000</f>
        <v>0</v>
      </c>
      <c r="M145" s="60"/>
      <c r="N145" s="64">
        <f>N144/1000</f>
        <v>0</v>
      </c>
      <c r="P145" s="21" t="str">
        <f t="shared" si="18"/>
        <v>Assessment in %</v>
      </c>
    </row>
    <row r="146" spans="1:16" ht="12.75">
      <c r="A146" s="128" t="s">
        <v>165</v>
      </c>
      <c r="B146" s="129"/>
      <c r="C146" s="129"/>
      <c r="D146" s="16"/>
      <c r="E146" s="61"/>
      <c r="F146" s="65" t="e">
        <f>_xlfn.RANK.EQ(F145,Tabelle1!$A2:$A11)</f>
        <v>#REF!</v>
      </c>
      <c r="G146" s="65"/>
      <c r="H146" s="65" t="e">
        <f>_xlfn.RANK.EQ(H145,Tabelle1!$A2:$A11)</f>
        <v>#REF!</v>
      </c>
      <c r="I146" s="65"/>
      <c r="J146" s="65" t="e">
        <f>_xlfn.RANK.EQ(J145,Tabelle1!$A2:$A11)</f>
        <v>#REF!</v>
      </c>
      <c r="K146" s="65"/>
      <c r="L146" s="65" t="e">
        <f>_xlfn.RANK.EQ(L145,Tabelle1!$A2:$A11)</f>
        <v>#REF!</v>
      </c>
      <c r="M146" s="65"/>
      <c r="N146" s="65" t="e">
        <f>_xlfn.RANK.EQ(N145,Tabelle1!$A2:$A11)</f>
        <v>#REF!</v>
      </c>
      <c r="P146" s="21" t="str">
        <f t="shared" si="18"/>
        <v>Ranking</v>
      </c>
    </row>
    <row r="147" spans="1:16" ht="11.25">
      <c r="B147" s="70"/>
      <c r="C147" s="73"/>
      <c r="M147" s="62"/>
      <c r="N147" s="62"/>
    </row>
    <row r="148" spans="1:16" ht="22.5" customHeight="1">
      <c r="A148" s="131" t="s">
        <v>166</v>
      </c>
      <c r="B148" s="131"/>
      <c r="C148" s="131"/>
      <c r="D148" s="131"/>
      <c r="E148" s="131"/>
      <c r="F148" s="131"/>
      <c r="G148" s="131"/>
      <c r="H148" s="131"/>
      <c r="I148" s="131"/>
      <c r="J148" s="131"/>
      <c r="K148" s="131"/>
      <c r="L148" s="131"/>
      <c r="M148" s="131"/>
      <c r="N148" s="131"/>
    </row>
    <row r="149" spans="1:16" ht="37.700000000000003" customHeight="1">
      <c r="A149" s="132"/>
      <c r="B149" s="132"/>
      <c r="C149" s="132"/>
      <c r="I149" s="155"/>
      <c r="J149" s="155"/>
      <c r="K149" s="155"/>
      <c r="L149" s="155"/>
      <c r="M149" s="155"/>
      <c r="N149" s="155"/>
    </row>
    <row r="150" spans="1:16" ht="12" customHeight="1">
      <c r="B150" s="74"/>
      <c r="C150" s="73"/>
      <c r="I150" s="127" t="s">
        <v>187</v>
      </c>
      <c r="J150" s="127"/>
      <c r="K150" s="127"/>
      <c r="L150" s="127"/>
      <c r="M150" s="127"/>
      <c r="N150" s="127"/>
    </row>
  </sheetData>
  <sheetProtection algorithmName="SHA-512" hashValue="yFnAkbTjkxeA3lVA7aXjroM6sApy+hjOsNJX0dpLvt/9amIZe9lpC3jkCeHqeQP6Yxk2jvMWqrmsIsN0BY/BAQ==" saltValue="I5z5gjyXiuuK9lOa6Ncmgg==" spinCount="100000" sheet="1" objects="1" scenarios="1"/>
  <mergeCells count="164">
    <mergeCell ref="I150:N150"/>
    <mergeCell ref="A143:C143"/>
    <mergeCell ref="A144:C144"/>
    <mergeCell ref="A145:C145"/>
    <mergeCell ref="A146:C146"/>
    <mergeCell ref="A148:N148"/>
    <mergeCell ref="A149:C149"/>
    <mergeCell ref="I149:N149"/>
    <mergeCell ref="A137:C137"/>
    <mergeCell ref="B138:C138"/>
    <mergeCell ref="B139:C139"/>
    <mergeCell ref="B140:C140"/>
    <mergeCell ref="B141:C141"/>
    <mergeCell ref="A142:C142"/>
    <mergeCell ref="B131:C131"/>
    <mergeCell ref="B132:C132"/>
    <mergeCell ref="B133:C133"/>
    <mergeCell ref="B134:C134"/>
    <mergeCell ref="B135:C135"/>
    <mergeCell ref="B136:C136"/>
    <mergeCell ref="B125:C125"/>
    <mergeCell ref="B126:C126"/>
    <mergeCell ref="A127:C127"/>
    <mergeCell ref="B128:C128"/>
    <mergeCell ref="B129:C129"/>
    <mergeCell ref="B130:C130"/>
    <mergeCell ref="B119:C119"/>
    <mergeCell ref="B120:C120"/>
    <mergeCell ref="B121:C121"/>
    <mergeCell ref="B122:C122"/>
    <mergeCell ref="B123:C123"/>
    <mergeCell ref="B124:C124"/>
    <mergeCell ref="B113:C113"/>
    <mergeCell ref="B114:C114"/>
    <mergeCell ref="B115:C115"/>
    <mergeCell ref="B116:C116"/>
    <mergeCell ref="A117:C117"/>
    <mergeCell ref="B118:C118"/>
    <mergeCell ref="A107:C107"/>
    <mergeCell ref="B108:C108"/>
    <mergeCell ref="B109:C109"/>
    <mergeCell ref="B110:C110"/>
    <mergeCell ref="B111:C111"/>
    <mergeCell ref="B112:C112"/>
    <mergeCell ref="B101:C101"/>
    <mergeCell ref="B102:C102"/>
    <mergeCell ref="B103:C103"/>
    <mergeCell ref="B104:C104"/>
    <mergeCell ref="B105:C105"/>
    <mergeCell ref="B106:C106"/>
    <mergeCell ref="B95:C95"/>
    <mergeCell ref="B96:C96"/>
    <mergeCell ref="A97:C97"/>
    <mergeCell ref="B98:C98"/>
    <mergeCell ref="B99:C99"/>
    <mergeCell ref="B100:C100"/>
    <mergeCell ref="B89:C89"/>
    <mergeCell ref="B90:C90"/>
    <mergeCell ref="B91:C91"/>
    <mergeCell ref="B92:C92"/>
    <mergeCell ref="B93:C93"/>
    <mergeCell ref="B94:C94"/>
    <mergeCell ref="B83:C83"/>
    <mergeCell ref="B84:C84"/>
    <mergeCell ref="B85:C85"/>
    <mergeCell ref="B86:C86"/>
    <mergeCell ref="A87:C87"/>
    <mergeCell ref="B88:C88"/>
    <mergeCell ref="A77:C77"/>
    <mergeCell ref="B78:C78"/>
    <mergeCell ref="B79:C79"/>
    <mergeCell ref="B80:C80"/>
    <mergeCell ref="B81:C81"/>
    <mergeCell ref="B82:C82"/>
    <mergeCell ref="B71:C71"/>
    <mergeCell ref="B72:C72"/>
    <mergeCell ref="B73:C73"/>
    <mergeCell ref="B74:C74"/>
    <mergeCell ref="B75:C75"/>
    <mergeCell ref="B76:C76"/>
    <mergeCell ref="B65:C65"/>
    <mergeCell ref="B66:C66"/>
    <mergeCell ref="A67:C67"/>
    <mergeCell ref="B68:C68"/>
    <mergeCell ref="B69:C69"/>
    <mergeCell ref="B70:C70"/>
    <mergeCell ref="B61:C61"/>
    <mergeCell ref="B62:C62"/>
    <mergeCell ref="B63:C63"/>
    <mergeCell ref="B64:C64"/>
    <mergeCell ref="B53:C53"/>
    <mergeCell ref="B54:C54"/>
    <mergeCell ref="B55:C55"/>
    <mergeCell ref="B56:C56"/>
    <mergeCell ref="A57:C57"/>
    <mergeCell ref="B58:C58"/>
    <mergeCell ref="B52:C52"/>
    <mergeCell ref="B41:C41"/>
    <mergeCell ref="B42:C42"/>
    <mergeCell ref="B43:C43"/>
    <mergeCell ref="B44:C44"/>
    <mergeCell ref="B45:C45"/>
    <mergeCell ref="B46:C46"/>
    <mergeCell ref="B59:C59"/>
    <mergeCell ref="B60:C60"/>
    <mergeCell ref="B38:C38"/>
    <mergeCell ref="B39:C39"/>
    <mergeCell ref="B40:C40"/>
    <mergeCell ref="B34:C34"/>
    <mergeCell ref="A47:C47"/>
    <mergeCell ref="B48:C48"/>
    <mergeCell ref="B49:C49"/>
    <mergeCell ref="B50:C50"/>
    <mergeCell ref="B51:C51"/>
    <mergeCell ref="A28:C28"/>
    <mergeCell ref="B21:C21"/>
    <mergeCell ref="B22:C22"/>
    <mergeCell ref="B35:C35"/>
    <mergeCell ref="A36:C36"/>
    <mergeCell ref="B37:N37"/>
    <mergeCell ref="A33:C33"/>
    <mergeCell ref="B32:C32"/>
    <mergeCell ref="B31:C31"/>
    <mergeCell ref="B30:C30"/>
    <mergeCell ref="B29:C29"/>
    <mergeCell ref="B9:C9"/>
    <mergeCell ref="B10:N10"/>
    <mergeCell ref="B11:C11"/>
    <mergeCell ref="B12:C12"/>
    <mergeCell ref="B23:C23"/>
    <mergeCell ref="A24:C24"/>
    <mergeCell ref="B25:C25"/>
    <mergeCell ref="B26:C26"/>
    <mergeCell ref="B27:C27"/>
    <mergeCell ref="A20:C20"/>
    <mergeCell ref="B13:C13"/>
    <mergeCell ref="A14:C14"/>
    <mergeCell ref="B15:C15"/>
    <mergeCell ref="B16:C16"/>
    <mergeCell ref="B17:C17"/>
    <mergeCell ref="B18:C18"/>
    <mergeCell ref="B19:C19"/>
    <mergeCell ref="O5:O6"/>
    <mergeCell ref="E6:F6"/>
    <mergeCell ref="G6:H6"/>
    <mergeCell ref="I6:J6"/>
    <mergeCell ref="K6:L6"/>
    <mergeCell ref="M6:N6"/>
    <mergeCell ref="K3:L3"/>
    <mergeCell ref="M3:N3"/>
    <mergeCell ref="M4:N4"/>
    <mergeCell ref="B7:C7"/>
    <mergeCell ref="B8:C8"/>
    <mergeCell ref="D3:J4"/>
    <mergeCell ref="A5:C5"/>
    <mergeCell ref="A1:J1"/>
    <mergeCell ref="L1:N1"/>
    <mergeCell ref="D2:E2"/>
    <mergeCell ref="F2:J2"/>
    <mergeCell ref="K2:L2"/>
    <mergeCell ref="M2:N2"/>
    <mergeCell ref="M5:N5"/>
    <mergeCell ref="A2:B3"/>
    <mergeCell ref="A4:B4"/>
  </mergeCells>
  <conditionalFormatting sqref="D144">
    <cfRule type="cellIs" dxfId="0" priority="1" operator="notEqual">
      <formula>1</formula>
    </cfRule>
  </conditionalFormatting>
  <dataValidations count="1">
    <dataValidation type="decimal" allowBlank="1" showInputMessage="1" showErrorMessage="1" sqref="D12:D13 D109:D116 D22:D23 D26:D27 D30:D32 D35 D39:D46 D49:D56 D59:D66 D69:D76 D79:D86 D139:D141 D119:D126 D129:D136 D99:D106 D89:D96 D16:D19" xr:uid="{00000000-0002-0000-0200-000000000000}">
      <formula1>0</formula1>
      <formula2>1</formula2>
    </dataValidation>
  </dataValidations>
  <pageMargins left="0.59055118110236227" right="0.31496062992125984" top="0.19685039370078741" bottom="0.51181102362204722" header="0" footer="0.19685039370078741"/>
  <pageSetup paperSize="9" scale="74" fitToHeight="0" orientation="landscape" r:id="rId1"/>
  <headerFooter differentFirst="1">
    <oddFooter>&amp;R&amp;7Page &amp;P of &amp;N</oddFooter>
    <firstFooter>&amp;L&amp;7Form 31-8-3-en&amp;R&amp;7Page &amp;P of &amp;N</firstFooter>
  </headerFooter>
  <rowBreaks count="1" manualBreakCount="1">
    <brk id="31" max="13" man="1"/>
  </rowBreaks>
  <ignoredErrors>
    <ignoredError sqref="D7 E7:N7 B7" numberStoredAsText="1"/>
    <ignoredError sqref="A12:A13 A16:A17 A23 A26:A27 A39:A46 A49:A56 A59:A66 A69:A76 A79:A86 A139:A141 A129:A136 A119:A126 A109:A116 A99:A106 A89:A96" twoDigitTextYear="1"/>
    <ignoredError sqref="F33 H33:L33 N33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A11"/>
  <sheetViews>
    <sheetView workbookViewId="0">
      <selection activeCell="A11" sqref="A11"/>
    </sheetView>
  </sheetViews>
  <sheetFormatPr defaultColWidth="12" defaultRowHeight="11.25"/>
  <sheetData>
    <row r="1" spans="1:1">
      <c r="A1" s="68" t="s">
        <v>167</v>
      </c>
    </row>
    <row r="2" spans="1:1">
      <c r="A2" s="69" t="e">
        <f>#REF!</f>
        <v>#REF!</v>
      </c>
    </row>
    <row r="3" spans="1:1">
      <c r="A3" s="69" t="e">
        <f>#REF!</f>
        <v>#REF!</v>
      </c>
    </row>
    <row r="4" spans="1:1">
      <c r="A4" s="69" t="e">
        <f>#REF!</f>
        <v>#REF!</v>
      </c>
    </row>
    <row r="5" spans="1:1">
      <c r="A5" s="69" t="e">
        <f>#REF!</f>
        <v>#REF!</v>
      </c>
    </row>
    <row r="6" spans="1:1">
      <c r="A6" s="69" t="e">
        <f>#REF!</f>
        <v>#REF!</v>
      </c>
    </row>
    <row r="7" spans="1:1">
      <c r="A7" s="69">
        <f>'Tenderers 1-5'!F145</f>
        <v>0</v>
      </c>
    </row>
    <row r="8" spans="1:1">
      <c r="A8" s="69">
        <f>'Tenderers 1-5'!H145</f>
        <v>0</v>
      </c>
    </row>
    <row r="9" spans="1:1">
      <c r="A9" s="69">
        <f>'Tenderers 1-5'!J145</f>
        <v>0</v>
      </c>
    </row>
    <row r="10" spans="1:1">
      <c r="A10" s="69">
        <f>'Tenderers 1-5'!L145</f>
        <v>0</v>
      </c>
    </row>
    <row r="11" spans="1:1">
      <c r="A11" s="69">
        <f>'Tenderers 1-5'!N145</f>
        <v>0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b24e7a4-0c0f-46b1-9fbe-7a78e80a55a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B39067947006D47BF3239F67E0CA9E1" ma:contentTypeVersion="15" ma:contentTypeDescription="Ein neues Dokument erstellen." ma:contentTypeScope="" ma:versionID="f5d1c3adb892e7777229370bd167ce28">
  <xsd:schema xmlns:xsd="http://www.w3.org/2001/XMLSchema" xmlns:xs="http://www.w3.org/2001/XMLSchema" xmlns:p="http://schemas.microsoft.com/office/2006/metadata/properties" xmlns:ns3="16c52bb8-1bc7-445e-8bb8-c943a306400e" xmlns:ns4="7b24e7a4-0c0f-46b1-9fbe-7a78e80a55a7" targetNamespace="http://schemas.microsoft.com/office/2006/metadata/properties" ma:root="true" ma:fieldsID="2220fe2e5992793f0318a37f0059e6c0" ns3:_="" ns4:_="">
    <xsd:import namespace="16c52bb8-1bc7-445e-8bb8-c943a306400e"/>
    <xsd:import namespace="7b24e7a4-0c0f-46b1-9fbe-7a78e80a55a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OCR" minOccurs="0"/>
                <xsd:element ref="ns4:MediaLengthInSeconds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52bb8-1bc7-445e-8bb8-c943a306400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Freigabehinweis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24e7a4-0c0f-46b1-9fbe-7a78e80a55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76101E-7D6F-448E-8F2A-825B583B6FE4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6c52bb8-1bc7-445e-8bb8-c943a306400e"/>
    <ds:schemaRef ds:uri="7b24e7a4-0c0f-46b1-9fbe-7a78e80a55a7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D60AFE5-9AAE-466D-86C0-AA9455AFC6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223C3B-064C-47B1-AAF7-9D737C6ACF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c52bb8-1bc7-445e-8bb8-c943a306400e"/>
    <ds:schemaRef ds:uri="7b24e7a4-0c0f-46b1-9fbe-7a78e80a55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Tabelle2</vt:lpstr>
      <vt:lpstr>Tenderers 1-5</vt:lpstr>
      <vt:lpstr>Tabelle1</vt:lpstr>
      <vt:lpstr>'Tenderers 1-5'!Print_Area</vt:lpstr>
      <vt:lpstr>'Tenderers 1-5'!Print_Titles</vt:lpstr>
    </vt:vector>
  </TitlesOfParts>
  <Company>GIZ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31-8-3-de, Bewertungsschema für die fachliche Auswertung von Angeboten für Verträge über EU-Schwellenwert, englisch, Stand September 2021</dc:title>
  <dc:creator>Zeravan Mohammed</dc:creator>
  <cp:keywords/>
  <cp:lastModifiedBy>Mohammed, Zeravan GIZ IQ</cp:lastModifiedBy>
  <cp:lastPrinted>2019-08-26T17:31:57Z</cp:lastPrinted>
  <dcterms:created xsi:type="dcterms:W3CDTF">2001-02-21T08:54:43Z</dcterms:created>
  <dcterms:modified xsi:type="dcterms:W3CDTF">2023-07-03T07:38:36Z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0x0101006B39067947006D47BF3239F67E0CA9E1</vt:lpwstr>
  </property>
</Properties>
</file>