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cef.sharepoint.com/teams/IRQ-Supply/IRQSLBaghdad/2023/Solicitations/IRAQ.LRFQ.011.9183188  One time procurement for Supply and delivery of Water-Saving Technologies for Houses to Basra governorate/"/>
    </mc:Choice>
  </mc:AlternateContent>
  <xr:revisionPtr revIDLastSave="0" documentId="8_{74532DD0-3E84-4F93-94D7-382A5E4E54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ITUTIONAL" sheetId="1" r:id="rId1"/>
    <sheet name="INSTITUTIONAL VENDOR" sheetId="20" state="hidden" r:id="rId2"/>
    <sheet name="Log_file" sheetId="26" state="hidden" r:id="rId3"/>
    <sheet name="DD" sheetId="10" state="hidden" r:id="rId4"/>
    <sheet name="Zip Postal Code" sheetId="23" state="hidden" r:id="rId5"/>
    <sheet name="Region" sheetId="22" state="hidden" r:id="rId6"/>
    <sheet name="Tax_Number" sheetId="21" state="hidden" r:id="rId7"/>
    <sheet name="Bank_key" sheetId="25" state="hidden" r:id="rId8"/>
    <sheet name="IBAN_requirments" sheetId="24" state="hidden" r:id="rId9"/>
    <sheet name="e.g. different language" sheetId="11" state="hidden" r:id="rId10"/>
    <sheet name="Validation" sheetId="19" state="hidden" r:id="rId11"/>
    <sheet name="DD_SD" sheetId="17" state="hidden" r:id="rId12"/>
    <sheet name="PAyment terms" sheetId="9" state="hidden" r:id="rId13"/>
  </sheets>
  <definedNames>
    <definedName name="_cb1">INSTITUTIONAL!$C$13</definedName>
    <definedName name="_xlnm._FilterDatabase" localSheetId="7" hidden="1">Bank_key!$A$1:$G$230</definedName>
    <definedName name="_xlnm._FilterDatabase" localSheetId="8" hidden="1">IBAN_requirments!$A$1:$D$234</definedName>
    <definedName name="_xlnm._FilterDatabase" localSheetId="1" hidden="1">'INSTITUTIONAL VENDOR'!$A$4:$E$21</definedName>
    <definedName name="_xlnm._FilterDatabase" localSheetId="4" hidden="1">'Zip Postal Code'!$A$1:$E$257</definedName>
    <definedName name="…_Select">Region!$AC$2:$AC$2</definedName>
    <definedName name="Afghanistan_Regions">Region!$AF$2:$AF$105</definedName>
    <definedName name="Albania_Regions">Region!$AG$2:$AG$105</definedName>
    <definedName name="Algeria_Regions">Region!$AH$2:$AH$105</definedName>
    <definedName name="Amer.Virgin_Is._Regions">Region!$HU$2:$HU$105</definedName>
    <definedName name="Andorra_Regions">Region!$FE$2:$FE$105</definedName>
    <definedName name="Angola_Regions">Region!$HI$2:$HI$105</definedName>
    <definedName name="Anguilla_Regions">Region!$GC$2:$GC$105</definedName>
    <definedName name="Antigua_Barbuda_Regions">Region!$FP$2:$FP$105</definedName>
    <definedName name="Argentina_Regions">Region!$G$2:$G$26</definedName>
    <definedName name="Armenia_Regions">Region!$AJ$2:$AJ$105</definedName>
    <definedName name="Aruba_Regions">Region!$AI$2:$AI$105</definedName>
    <definedName name="Austria_Regions">Region!$I$2:$I$105</definedName>
    <definedName name="Azerbaijan_Regions">Region!$AK$2:$AK$105</definedName>
    <definedName name="BA_Orgu">OFFSET(Validation!$B$1,MATCH(INDIRECT(ADDRESS(CELL("row")-1,CELL("col"))),Validation!$A:$A,0)-1,0,COUNTIF(Validation!$A:$A,INDIRECT(ADDRESS(CELL("row")-1,CELL("col")))),1)</definedName>
    <definedName name="Bahamas_Regions">Region!$FR$2:$FR$105</definedName>
    <definedName name="Bahrain_Regions">Region!$FS$2:$FS$105</definedName>
    <definedName name="Bangladesh_Regions">Region!$FF$2:$FF$105</definedName>
    <definedName name="Bank_Country_Code">DD!$AP$8:$AP$238</definedName>
    <definedName name="Barbados_Regions">Region!$AL$2:$AL$105</definedName>
    <definedName name="Belarus_Regions">Region!$AV$2:$AV$105</definedName>
    <definedName name="Belgium_Regions">Region!$AM$2:$AM$105</definedName>
    <definedName name="Belize_Regions">Region!$FV$2:$FV$105</definedName>
    <definedName name="Benin_Regions">Region!$BK$2:$BK$105</definedName>
    <definedName name="Bermuda_Regions">Region!$FT$2:$FT$105</definedName>
    <definedName name="Bhutan_Regions">Region!$AN$2:$AN$105</definedName>
    <definedName name="Bolivia_Regions">Region!$AO$2:$AO$105</definedName>
    <definedName name="Bosnia_Herz._Regions">Region!$AQ$2:$AQ$105</definedName>
    <definedName name="Botswana_Regions">Region!$AP$2:$AP$105</definedName>
    <definedName name="Brazil_Regions">Region!$AR$2:$AR$105</definedName>
    <definedName name="Brit.Virgin_Is._Regions">Region!$GO$2:$GO$105</definedName>
    <definedName name="Brunei_Darussal_Regions">Region!$FQ$2:$FQ$105</definedName>
    <definedName name="Bulgaria_Regions">Region!$AS$2:$AS$105</definedName>
    <definedName name="Burkina_Faso_Regions">Region!$EX$2:$EX$105</definedName>
    <definedName name="Burundi_Regions">Region!$AU$2:$AU$105</definedName>
    <definedName name="Business_Area">DD!$K$3:$K$159</definedName>
    <definedName name="Cabo_Verde_Regions">Region!$HJ$2:$HJ$105</definedName>
    <definedName name="Cambodia_Regions">Region!$AW$2:$AW$105</definedName>
    <definedName name="Cameroon_Regions">Region!$AX$2:$AX$105</definedName>
    <definedName name="Canada_Regions">Region!$J$2:$J$105</definedName>
    <definedName name="Canary_Islands_Regions">Region!$AY$2:$AY$105</definedName>
    <definedName name="Cayman_Islands_Regions">Region!$FX$2:$FX$105</definedName>
    <definedName name="Central_Afr.Rep_Regions">Region!$AZ$2:$AZ$105</definedName>
    <definedName name="Chad_Regions">Region!$BB$2:$BB$105</definedName>
    <definedName name="Chile_Regions">Region!$BC$2:$BC$105</definedName>
    <definedName name="China_Regions">Region!$K$2:$K$105</definedName>
    <definedName name="Colombia_Regions">Region!$BD$2:$BD$105</definedName>
    <definedName name="Comoros_Regions">Region!$GW$2:$GW$105</definedName>
    <definedName name="Congo__Dem._Rep_Regions">Region!$BE$2:$BE$105</definedName>
    <definedName name="Congo_Regions">Region!$DS$2:$DS$105</definedName>
    <definedName name="Cook_Islands_Regions">Region!$HG$2:$HG$105</definedName>
    <definedName name="Costa_Rica_Regions">Region!$BF$2:$BF$105</definedName>
    <definedName name="Cote_d_Ivoire_Regions">Region!$CM$2:$CM$105</definedName>
    <definedName name="Croatia_Regions">Region!$BG$2:$BG$105</definedName>
    <definedName name="Cuba_Regions">Region!$BH$2:$BH$105</definedName>
    <definedName name="Currency">DD!$G$3:$G$158</definedName>
    <definedName name="Cyprus_Regions">Region!$BI$2:$BI$105</definedName>
    <definedName name="Czech_Republic_Regions">Region!$BJ$2:$BJ$105</definedName>
    <definedName name="D.P.R._of_Korea_Regions">Region!$FG$2:$FG$105</definedName>
    <definedName name="Denmark_Regions">Region!$L$2:$L$105</definedName>
    <definedName name="Djibouti_Regions">Region!$HD$2:$HD$105</definedName>
    <definedName name="Dominica_Regions">Region!$FU$2:$FU$105</definedName>
    <definedName name="Dominican_Rep._Regions">Region!$BL$2:$BL$105</definedName>
    <definedName name="Ecuador_Regions">Region!$BM$2:$BM$105</definedName>
    <definedName name="Egypt_Regions">Region!$EV$2:$EV$105</definedName>
    <definedName name="El_Salvador_Regions">Region!$BN$2:$BN$105</definedName>
    <definedName name="Equatorial_Guin_Regions">Region!$BO$2:$BO$105</definedName>
    <definedName name="Eritrea_Regions">Region!$BR$2:$BR$105</definedName>
    <definedName name="Estonia_Regions">Region!$BP$2:$BP$105</definedName>
    <definedName name="Ethiopia_Regions">Region!$BQ$2:$BQ$105</definedName>
    <definedName name="Fiji_Regions">Region!$BS$2:$BS$105</definedName>
    <definedName name="Finland_Regions">Region!$BT$2:$BT$105</definedName>
    <definedName name="France_Regions">Region!$M$2:$M$105</definedName>
    <definedName name="Frenc.Polynesia_Regions">Region!$HC$2:$HC$105</definedName>
    <definedName name="French_Antilles_Regions">Region!$GU$2:$GU$105</definedName>
    <definedName name="French_Guiana_Regions">Region!$GZ$2:$GZ$105</definedName>
    <definedName name="Gabon_Regions">Region!$BU$2:$BU$105</definedName>
    <definedName name="Gambia_Regions">Region!$BV$2:$BV$105</definedName>
    <definedName name="Georgia_Regions">Region!$BW$2:$BW$105</definedName>
    <definedName name="Germany_Regions">Region!$AA$2:$AA$105</definedName>
    <definedName name="Ghana_Regions">Region!$BX$2:$BX$105</definedName>
    <definedName name="Gibraltar_Regions">Region!$BY$2:$BY$105</definedName>
    <definedName name="Greece_Regions">Region!$BZ$2:$BZ$105</definedName>
    <definedName name="Greenland_Regions">Region!$AD$2:$AD$105</definedName>
    <definedName name="Grenada_Regions">Region!$FY$2:$FY$105</definedName>
    <definedName name="Guadeloupe_Regions">Region!$HA$2:$HA$105</definedName>
    <definedName name="Guam_Regions">Region!$AE$2:$AE$105</definedName>
    <definedName name="Guatemala_Regions">Region!$CA$2:$CA$105</definedName>
    <definedName name="Guinea_Bissau_Regions">Region!$HL$2:$HL$105</definedName>
    <definedName name="Guinea_Regions">Region!$CB$2:$CB$105</definedName>
    <definedName name="Guyana_Regions">Region!$CC$2:$CC$105</definedName>
    <definedName name="HACT_Assessment_Ratings">DD!$V$3:$V$7</definedName>
    <definedName name="HACT_Assessment_Types">DD!$U$3:$U$7</definedName>
    <definedName name="Haiti_Regions">Region!$CD$2:$CD$105</definedName>
    <definedName name="Honduras_Regions">Region!$CE$2:$CE$105</definedName>
    <definedName name="Hong_Kong_Regions">Region!$FW$2:$FW$105</definedName>
    <definedName name="Hungary_Regions">Region!$CF$2:$CF$105</definedName>
    <definedName name="Iceland_Regions">Region!$CG$2:$CG$105</definedName>
    <definedName name="India_Regions">Region!$CH$2:$CH$105</definedName>
    <definedName name="Indonesia_Regions">Region!$CI$2:$CI$105</definedName>
    <definedName name="Iran_Regions">Region!$CJ$2:$CJ$105</definedName>
    <definedName name="Iraq_Regions">Region!$CK$2:$CK$105</definedName>
    <definedName name="Ireland_Regions">Region!$N$2:$N$105</definedName>
    <definedName name="Israel_Regions">Region!$CL$2:$CL$105</definedName>
    <definedName name="Italy_Regions">Region!$O$2:$O$105</definedName>
    <definedName name="Jamaica_Regions">Region!$CN$2:$CN$105</definedName>
    <definedName name="Japan_Regions">Region!$P$2:$P$105</definedName>
    <definedName name="Jordan_Regions">Region!$CO$2:$CO$105</definedName>
    <definedName name="Kazakhstan_Regions">Region!$CP$2:$CP$105</definedName>
    <definedName name="Kenya_Regions">Region!$CQ$2:$CQ$105</definedName>
    <definedName name="Kiribati_Regions">Region!$FZ$2:$FZ$105</definedName>
    <definedName name="Kuwait_Regions">Region!$CR$2:$CR$105</definedName>
    <definedName name="Kyrgyzstan_Regions">Region!$CS$2:$CS$105</definedName>
    <definedName name="Lao_Peo.Dem.Rep_Regions">Region!$CT$2:$CT$105</definedName>
    <definedName name="Latvia_Regions">Region!$CU$2:$CU$105</definedName>
    <definedName name="Lebanon_Regions">Region!$CV$2:$CV$105</definedName>
    <definedName name="Lesotho_Regions">Region!$CW$2:$CW$105</definedName>
    <definedName name="Liberia_Regions">Region!$CX$2:$CX$105</definedName>
    <definedName name="Libya_Regions">Region!$CY$2:$CY$105</definedName>
    <definedName name="Liechtenstein_Regions">Region!$FJ$2:$FJ$105</definedName>
    <definedName name="List_Bank_Key_Types">Bank_key!$A$2:$C$230</definedName>
    <definedName name="List_Local_Currencies">Bank_key!$E$2:$G$230</definedName>
    <definedName name="List_of_Dropdown_list_Values">DD!$AR$2:$AR$1249</definedName>
    <definedName name="Lithuania_Regions">Region!$CZ$2:$CZ$105</definedName>
    <definedName name="Luxembourg_Regions">Region!$DA$2:$DA$105</definedName>
    <definedName name="Macau_Regions">Region!$HM$2:$HM$105</definedName>
    <definedName name="Macedonia__TFYR_Regions">Region!$DB$2:$DB$105</definedName>
    <definedName name="Madagascar_Regions">Region!$DC$2:$DC$105</definedName>
    <definedName name="Malawi_Regions">Region!$DD$2:$DD$105</definedName>
    <definedName name="Malaysia_Regions">Region!$Q$2:$Q$105</definedName>
    <definedName name="Maldives_Rep_of_Regions">Region!$DE$2:$DE$105</definedName>
    <definedName name="Mali_Regions">Region!$DF$2:$DF$105</definedName>
    <definedName name="Malta_Regions">Region!$DG$2:$DG$105</definedName>
    <definedName name="Mandatory_Tax_countries">Tax_Number!$E$1:$E$17</definedName>
    <definedName name="Marshall_Islnds_Regions">Region!$HQ$2:$HQ$105</definedName>
    <definedName name="Martinique_Regions">Region!$GY$2:$GY$105</definedName>
    <definedName name="Mauritania_Regions">Region!$DH$2:$DH$105</definedName>
    <definedName name="Mauritius_Regions">Region!$DI$2:$DI$105</definedName>
    <definedName name="MDM_Processor_User_IDs">'PAyment terms'!$J$96:$J$104</definedName>
    <definedName name="Mexico_Regions">Region!$R$2:$R$105</definedName>
    <definedName name="Micronesia_Regions">Region!$HR$2:$HR$105</definedName>
    <definedName name="Moldova__Rep_of_Regions">Region!$FK$2:$FK$105</definedName>
    <definedName name="Monaco_Regions">Region!$FL$2:$FL$105</definedName>
    <definedName name="Mongolia_Regions">Region!$DJ$2:$DJ$105</definedName>
    <definedName name="Montenegro_Regions">Region!$IA$2:$IA$105</definedName>
    <definedName name="Montserrat_Regions">Region!$GB$2:$GB$105</definedName>
    <definedName name="Morocco_Regions">Region!$DK$2:$DK$105</definedName>
    <definedName name="Mozambique_Regions">Region!$HN$2:$HN$105</definedName>
    <definedName name="Myanmar_Regions">Region!$AT$2:$AT$105</definedName>
    <definedName name="N.Mariana_Is._Regions">Region!$HW$2:$HW$105</definedName>
    <definedName name="Namibia_Regions">Region!$HV$2:$HV$105</definedName>
    <definedName name="Nauru_Regions">Region!$GQ$2:$GQ$105</definedName>
    <definedName name="Nepal_Regions">Region!$DL$2:$DL$105</definedName>
    <definedName name="Netherlands_Ant_Regions">Region!$HE$2:$HE$105</definedName>
    <definedName name="Netherlands_Regions">Region!$S$2:$S$105</definedName>
    <definedName name="New_Caledonia_Regions">Region!$HB$2:$HB$105</definedName>
    <definedName name="New_Zealand_Regions">Region!$T$2:$T$105</definedName>
    <definedName name="Nicaragua_Regions">Region!$DM$2:$DM$105</definedName>
    <definedName name="Niger_Regions">Region!$DN$2:$DN$105</definedName>
    <definedName name="Nigeria_Regions">Region!$DO$2:$DO$105</definedName>
    <definedName name="Niue_Regions">Region!$HH$2:$HH$105</definedName>
    <definedName name="Norway_Regions">Region!$U$2:$U$105</definedName>
    <definedName name="Oman_Regions">Region!$GM$2:$GM$105</definedName>
    <definedName name="Org_Unit__Duty_station">BA_Orgu</definedName>
    <definedName name="Pakistan_Regions">Region!$DP$2:$DP$105</definedName>
    <definedName name="Palau__Rep_of_Regions">Region!$HO$2:$HO$105</definedName>
    <definedName name="Palestine_Regions">Region!$HX$2:$HX$105</definedName>
    <definedName name="Panama_Regions">Region!$DQ$2:$DQ$105</definedName>
    <definedName name="Pap._New_Guinea_Regions">Region!$GR$2:$GR$105</definedName>
    <definedName name="Paraguay_Regions">Region!$DR$2:$DR$105</definedName>
    <definedName name="Partner_Type">DD!$S$3:$S$6</definedName>
    <definedName name="Payment_methods">DD!$N$3:$N$9</definedName>
    <definedName name="Peru_Regions">Region!$DT$2:$DT$105</definedName>
    <definedName name="Philippines_Regions">Region!$DU$2:$DU$105</definedName>
    <definedName name="Poland_Regions">Region!$DV$2:$DV$105</definedName>
    <definedName name="Portugal_Regions">Region!$V$2:$V$105</definedName>
    <definedName name="_xlnm.Print_Area" localSheetId="0">INSTITUTIONAL!$B:$E</definedName>
    <definedName name="Programme_countries">DD!$AS$2:$AT$232</definedName>
    <definedName name="PSEA_Assessment_Ratings">DD!$AI$3:$AI$8</definedName>
    <definedName name="Puerto_Rico_Regions">Region!$HS$2:$HS$105</definedName>
    <definedName name="Qatar_Regions">Region!$GD$2:$GD$105</definedName>
    <definedName name="Region_Codes_List">Region!$B$2:$C$700</definedName>
    <definedName name="Region_Required_Table">Region!$E$1:$F$23</definedName>
    <definedName name="Request_Type">DD!$A$24:$B$28</definedName>
    <definedName name="Reunion_Regions">Region!$GX$2:$GX$105</definedName>
    <definedName name="Romania_Regions">Region!$DW$2:$DW$105</definedName>
    <definedName name="Russian_Fed._Regions">Region!$DX$2:$DX$105</definedName>
    <definedName name="Rwanda_Regions">Region!$DY$2:$DY$105</definedName>
    <definedName name="S.Tome_Principe_Regions">Region!$HK$2:$HK$105</definedName>
    <definedName name="Samoa_American_Regions">Region!$HT$2:$HT$105</definedName>
    <definedName name="Samoa_Regions">Region!$FO$2:$FO$105</definedName>
    <definedName name="San_Marino_Regions">Region!$FN$2:$FN$105</definedName>
    <definedName name="SAP_fields_MAX_length">DD!$AV$2:$AW$48</definedName>
    <definedName name="Saudi_Arabia_Regions">Region!$DZ$2:$DZ$105</definedName>
    <definedName name="Senegal_Regions">Region!$EA$2:$EA$105</definedName>
    <definedName name="Serbia___Monten_Regions">Region!$HZ$2:$HZ$105</definedName>
    <definedName name="Serbia_Regions">Region!$IB$2:$IB$105</definedName>
    <definedName name="Seychelles_Regions">Region!$GH$2:$GH$105</definedName>
    <definedName name="Sierra_Leone_Regions">Region!$EB$2:$EB$105</definedName>
    <definedName name="Sikkim_Regions">Region!$GP$2:$GP$105</definedName>
    <definedName name="Singapore_Regions">Region!$W$2:$W$105</definedName>
    <definedName name="Slovak_Republic_Regions">Region!$EF$2:$EF$105</definedName>
    <definedName name="Slovenia_Regions">Region!$EE$2:$EE$105</definedName>
    <definedName name="Solomon_Islands_Regions">Region!$GK$2:$GK$105</definedName>
    <definedName name="Somalia_Regions">Region!$EC$2:$EC$105</definedName>
    <definedName name="South_Africa_Regions">Region!$ED$2:$ED$105</definedName>
    <definedName name="South_Korea_Rep_Regions">Region!$FM$2:$FM$105</definedName>
    <definedName name="South_Sudan_Regions">Region!$EI$2:$EI$105</definedName>
    <definedName name="Spain_Regions">Region!$X$2:$X$105</definedName>
    <definedName name="Sri_Lanka_Regions">Region!$BA$2:$BA$105</definedName>
    <definedName name="St._Helena_Regions">Region!$GE$2:$GE$105</definedName>
    <definedName name="St._Lucia_Regions">Region!$GI$2:$GI$105</definedName>
    <definedName name="St._Vincent_Regions">Region!$GJ$2:$GJ$105</definedName>
    <definedName name="St_Kitts_Nevis_Regions">Region!$GG$2:$GG$105</definedName>
    <definedName name="Sudan_Regions">Region!$EG$2:$EG$105</definedName>
    <definedName name="Suriname_Regions">Region!$HF$2:$HF$105</definedName>
    <definedName name="Swaziland_Regions">Region!$EH$2:$EH$105</definedName>
    <definedName name="Sweden_Regions">Region!$EJ$2:$EJ$105</definedName>
    <definedName name="Switzerland_Regions">Region!$AB$2:$AB$105</definedName>
    <definedName name="Syria__Arab_Rep_Regions">Region!$EK$2:$EK$105</definedName>
    <definedName name="Tajikistan_Regions">Region!$EL$2:$EL$105</definedName>
    <definedName name="Tanzania_Uni.Re_Regions">Region!$EW$2:$EW$105</definedName>
    <definedName name="Thailand_Regions">Region!$EM$2:$EM$105</definedName>
    <definedName name="Timor_Leste_Regions">Region!$HY$2:$HY$105</definedName>
    <definedName name="Togo_Regions">Region!$EN$2:$EN$105</definedName>
    <definedName name="Tokelau_Islands_Regions">Region!$GT$2:$GT$105</definedName>
    <definedName name="Tonga_Regions">Region!$GL$2:$GL$105</definedName>
    <definedName name="Trinidad_Tobago_Regions">Region!$EO$2:$EO$105</definedName>
    <definedName name="Tunisia_Regions">Region!$EP$2:$EP$105</definedName>
    <definedName name="Turkey_Regions">Region!$EQ$2:$EQ$105</definedName>
    <definedName name="Turkmenistan_Regions">Region!$ER$2:$ER$105</definedName>
    <definedName name="Turks__Caicosin_Regions">Region!$GN$2:$GN$105</definedName>
    <definedName name="Tuvalu_Regions">Region!$GA$2:$GA$105</definedName>
    <definedName name="Uganda_Regions">Region!$ES$2:$ES$105</definedName>
    <definedName name="Ukraine_Regions">Region!$ET$2:$ET$105</definedName>
    <definedName name="United_Kingdom_Regions">Region!$Y$2:$Y$105</definedName>
    <definedName name="Uruguay_Regions">Region!$EY$2:$EY$105</definedName>
    <definedName name="USA_Regions">Region!$Z$2:$Z$105</definedName>
    <definedName name="Utd.Arab.Emir._Regions">Region!$EU$2:$EU$105</definedName>
    <definedName name="Uzbekistan_Regions">Region!$EZ$2:$EZ$105</definedName>
    <definedName name="Validation_BA">OFFSET(DD!$L$3,,,COUNTIF(DD!$H$3:$L$159,"?*"))</definedName>
    <definedName name="Validation_Bank_Country">OFFSET(DD!$AQ$8,,,COUNTIF(DD!$AQ$8:$AQ$240,"?*"))</definedName>
    <definedName name="Validation_CountryCodes">OFFSET(DD!$E$2,,,COUNTIF(DD!$E$2:$E$234,"?*"))</definedName>
    <definedName name="Validation_Currency">OFFSET(DD!$H$3,,,COUNTIF(DD!$H$3:$H$158,"?*"))</definedName>
    <definedName name="Vanuatu_Regions">Region!$GS$2:$GS$105</definedName>
    <definedName name="Vatican_City_Regions">Region!$FI$2:$FI$105</definedName>
    <definedName name="Vendor_account_group">DD!$I$2:$I$9</definedName>
    <definedName name="Venezuela_Regions">Region!$FA$2:$FA$105</definedName>
    <definedName name="Vietnam_Regions">Region!$FH$2:$FH$105</definedName>
    <definedName name="Wallis_Futuna_Regions">Region!$GV$2:$GV$105</definedName>
    <definedName name="Western_Sahara_Regions">Region!$HP$2:$HP$105</definedName>
    <definedName name="Yemen__Rep_of_Regions">Region!$FB$2:$FB$105</definedName>
    <definedName name="Yugoslavia_Regions">Region!$FC$2:$FC$105</definedName>
    <definedName name="Zambia_Regions">Region!$FD$2:$FD$105</definedName>
    <definedName name="Zimbabwe_Regions">Region!$GF$2:$GF$105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C29" i="20" l="1"/>
  <c r="E6" i="20"/>
  <c r="G21" i="1" l="1"/>
  <c r="E11" i="20" l="1"/>
  <c r="E9" i="20"/>
  <c r="C27" i="20" l="1"/>
  <c r="C18" i="20" l="1"/>
  <c r="E8" i="20"/>
  <c r="C20" i="20"/>
  <c r="C19" i="20"/>
  <c r="I40" i="20" l="1"/>
  <c r="C11" i="20" l="1"/>
  <c r="C7" i="20"/>
  <c r="C47" i="26"/>
  <c r="D44" i="26"/>
  <c r="C40" i="26"/>
  <c r="C41" i="26"/>
  <c r="C42" i="26"/>
  <c r="C43" i="26"/>
  <c r="C44" i="26"/>
  <c r="A44" i="26" s="1"/>
  <c r="C45" i="26"/>
  <c r="C46" i="26"/>
  <c r="C39" i="26"/>
  <c r="C37" i="26"/>
  <c r="C38" i="26"/>
  <c r="C36" i="26"/>
  <c r="C35" i="26"/>
  <c r="C34" i="26"/>
  <c r="C31" i="26"/>
  <c r="C32" i="26"/>
  <c r="C33" i="26"/>
  <c r="C30" i="26"/>
  <c r="C28" i="26"/>
  <c r="C27" i="26"/>
  <c r="C26" i="26"/>
  <c r="C29" i="26"/>
  <c r="C25" i="26"/>
  <c r="D25" i="26"/>
  <c r="C24" i="26"/>
  <c r="D18" i="26"/>
  <c r="D19" i="26"/>
  <c r="D21" i="26"/>
  <c r="D16" i="26"/>
  <c r="C17" i="26"/>
  <c r="C18" i="26"/>
  <c r="C19" i="26"/>
  <c r="C20" i="26"/>
  <c r="C21" i="26"/>
  <c r="C22" i="26"/>
  <c r="C23" i="26"/>
  <c r="C16" i="26"/>
  <c r="D13" i="26"/>
  <c r="D14" i="26"/>
  <c r="C15" i="26"/>
  <c r="C10" i="26"/>
  <c r="C11" i="26"/>
  <c r="C12" i="26"/>
  <c r="C13" i="26"/>
  <c r="C14" i="26"/>
  <c r="C9" i="26"/>
  <c r="C5" i="26"/>
  <c r="C6" i="26"/>
  <c r="C7" i="26"/>
  <c r="C8" i="26"/>
  <c r="C4" i="26"/>
  <c r="C3" i="26"/>
  <c r="C2" i="26"/>
  <c r="G12" i="1"/>
  <c r="C6" i="20"/>
  <c r="J3" i="10" s="1"/>
  <c r="A18" i="26" l="1"/>
  <c r="D3" i="26"/>
  <c r="A3" i="26" s="1"/>
  <c r="A21" i="26"/>
  <c r="A19" i="26"/>
  <c r="A13" i="26"/>
  <c r="J4" i="10"/>
  <c r="H49" i="1"/>
  <c r="C3" i="1"/>
  <c r="H39" i="1"/>
  <c r="H38" i="1"/>
  <c r="A25" i="26" l="1"/>
  <c r="J5" i="10"/>
  <c r="I30" i="1"/>
  <c r="J6" i="10" l="1"/>
  <c r="L3" i="10" s="1"/>
  <c r="D7" i="26"/>
  <c r="A7" i="26" s="1"/>
  <c r="J7" i="10" l="1"/>
  <c r="J8" i="10" s="1"/>
  <c r="H45" i="1"/>
  <c r="H44" i="1"/>
  <c r="H43" i="1"/>
  <c r="I41" i="1"/>
  <c r="I40" i="1"/>
  <c r="I39" i="1"/>
  <c r="I38" i="1"/>
  <c r="J9" i="10" l="1"/>
  <c r="J10" i="10"/>
  <c r="I42" i="1"/>
  <c r="E12" i="20"/>
  <c r="E10" i="20" s="1"/>
  <c r="E44" i="20"/>
  <c r="D45" i="26" s="1"/>
  <c r="D20" i="26" l="1"/>
  <c r="D22" i="26"/>
  <c r="J11" i="10"/>
  <c r="J12" i="10"/>
  <c r="J13" i="10" s="1"/>
  <c r="D46" i="26"/>
  <c r="A46" i="26" s="1"/>
  <c r="A22" i="26" l="1"/>
  <c r="J14" i="10"/>
  <c r="C49" i="20"/>
  <c r="D47" i="26" s="1"/>
  <c r="A47" i="26" s="1"/>
  <c r="J15" i="10" l="1"/>
  <c r="J16" i="10" s="1"/>
  <c r="J17" i="10" s="1"/>
  <c r="J18" i="10" s="1"/>
  <c r="J19" i="10" s="1"/>
  <c r="J20" i="10" s="1"/>
  <c r="E42" i="20"/>
  <c r="D43" i="26" s="1"/>
  <c r="A43" i="26" s="1"/>
  <c r="C43" i="20"/>
  <c r="D36" i="26" s="1"/>
  <c r="A36" i="26" s="1"/>
  <c r="J21" i="10" l="1"/>
  <c r="B34" i="1"/>
  <c r="B34" i="20" s="1"/>
  <c r="J22" i="10" l="1"/>
  <c r="D27" i="26"/>
  <c r="C12" i="20"/>
  <c r="C28" i="20"/>
  <c r="D26" i="26" s="1"/>
  <c r="A26" i="26" s="1"/>
  <c r="C34" i="20"/>
  <c r="C31" i="20"/>
  <c r="D29" i="26" s="1"/>
  <c r="A29" i="26" s="1"/>
  <c r="D2" i="24"/>
  <c r="C33" i="20"/>
  <c r="K30" i="20" s="1"/>
  <c r="C36" i="20"/>
  <c r="D33" i="26" s="1"/>
  <c r="A33" i="26" s="1"/>
  <c r="C35" i="20"/>
  <c r="D32" i="26" s="1"/>
  <c r="A32" i="26" s="1"/>
  <c r="C30" i="20" l="1"/>
  <c r="H30" i="20" s="1"/>
  <c r="D8" i="26"/>
  <c r="A8" i="26" s="1"/>
  <c r="J30" i="20"/>
  <c r="I30" i="20"/>
  <c r="D30" i="26"/>
  <c r="A30" i="26" s="1"/>
  <c r="D31" i="26"/>
  <c r="J23" i="10"/>
  <c r="AO13" i="10"/>
  <c r="AO19" i="10"/>
  <c r="AO25" i="10"/>
  <c r="AO55" i="10"/>
  <c r="AO61" i="10"/>
  <c r="AO67" i="10"/>
  <c r="AO73" i="10"/>
  <c r="AO85" i="10"/>
  <c r="AO91" i="10"/>
  <c r="AO97" i="10"/>
  <c r="AO103" i="10"/>
  <c r="AO109" i="10"/>
  <c r="AO115" i="10"/>
  <c r="AO121" i="10"/>
  <c r="AO127" i="10"/>
  <c r="AO133" i="10"/>
  <c r="AO139" i="10"/>
  <c r="AO145" i="10"/>
  <c r="AO151" i="10"/>
  <c r="AO157" i="10"/>
  <c r="AO163" i="10"/>
  <c r="AO175" i="10"/>
  <c r="AO181" i="10"/>
  <c r="AO187" i="10"/>
  <c r="AO199" i="10"/>
  <c r="AO211" i="10"/>
  <c r="AO235" i="10"/>
  <c r="AO20" i="10"/>
  <c r="AO28" i="10"/>
  <c r="AO57" i="10"/>
  <c r="AO86" i="10"/>
  <c r="AO93" i="10"/>
  <c r="AO100" i="10"/>
  <c r="AO107" i="10"/>
  <c r="AO114" i="10"/>
  <c r="AO122" i="10"/>
  <c r="AO129" i="10"/>
  <c r="AO136" i="10"/>
  <c r="AO143" i="10"/>
  <c r="AO150" i="10"/>
  <c r="AO158" i="10"/>
  <c r="AO165" i="10"/>
  <c r="AO172" i="10"/>
  <c r="AO186" i="10"/>
  <c r="AO201" i="10"/>
  <c r="AO208" i="10"/>
  <c r="AO215" i="10"/>
  <c r="AO222" i="10"/>
  <c r="AO237" i="10"/>
  <c r="AO12" i="10"/>
  <c r="AO22" i="10"/>
  <c r="AO29" i="10"/>
  <c r="AO36" i="10"/>
  <c r="AO51" i="10"/>
  <c r="AO65" i="10"/>
  <c r="AO72" i="10"/>
  <c r="AO87" i="10"/>
  <c r="AO94" i="10"/>
  <c r="AO101" i="10"/>
  <c r="AO108" i="10"/>
  <c r="AO116" i="10"/>
  <c r="AO123" i="10"/>
  <c r="AO137" i="10"/>
  <c r="AO144" i="10"/>
  <c r="AO232" i="10"/>
  <c r="AO48" i="10"/>
  <c r="AO82" i="10"/>
  <c r="AO113" i="10"/>
  <c r="AO135" i="10"/>
  <c r="AO155" i="10"/>
  <c r="AO173" i="10"/>
  <c r="AO216" i="10"/>
  <c r="AO233" i="10"/>
  <c r="AO52" i="10"/>
  <c r="AO83" i="10"/>
  <c r="AO105" i="10"/>
  <c r="AO156" i="10"/>
  <c r="AO183" i="10"/>
  <c r="AO209" i="10"/>
  <c r="AO63" i="10"/>
  <c r="AO84" i="10"/>
  <c r="AO128" i="10"/>
  <c r="AO202" i="10"/>
  <c r="AO227" i="10"/>
  <c r="AO236" i="10"/>
  <c r="AO126" i="10"/>
  <c r="AO226" i="10"/>
  <c r="AO159" i="10"/>
  <c r="AO219" i="10"/>
  <c r="AO30" i="10"/>
  <c r="AO138" i="10"/>
  <c r="AO191" i="10"/>
  <c r="AO234" i="10"/>
  <c r="AO118" i="10"/>
  <c r="AO176" i="10"/>
  <c r="AO18" i="10"/>
  <c r="AO53" i="10"/>
  <c r="AO149" i="10"/>
  <c r="AO9" i="10"/>
  <c r="AO23" i="10"/>
  <c r="AO54" i="10"/>
  <c r="AO66" i="10"/>
  <c r="AO76" i="10"/>
  <c r="AO88" i="10"/>
  <c r="AO98" i="10"/>
  <c r="AO119" i="10"/>
  <c r="AO131" i="10"/>
  <c r="AO141" i="10"/>
  <c r="AO152" i="10"/>
  <c r="AO160" i="10"/>
  <c r="AO168" i="10"/>
  <c r="AO177" i="10"/>
  <c r="AO185" i="10"/>
  <c r="AO195" i="10"/>
  <c r="AO203" i="10"/>
  <c r="AO238" i="10"/>
  <c r="AO24" i="10"/>
  <c r="AO56" i="10"/>
  <c r="AO68" i="10"/>
  <c r="AO77" i="10"/>
  <c r="AO89" i="10"/>
  <c r="AO99" i="10"/>
  <c r="AO111" i="10"/>
  <c r="AO120" i="10"/>
  <c r="AO142" i="10"/>
  <c r="AO153" i="10"/>
  <c r="AO161" i="10"/>
  <c r="AO170" i="10"/>
  <c r="AO178" i="10"/>
  <c r="AO188" i="10"/>
  <c r="AO196" i="10"/>
  <c r="AO204" i="10"/>
  <c r="AO231" i="10"/>
  <c r="AO8" i="10"/>
  <c r="AO10" i="10" s="1"/>
  <c r="AO15" i="10"/>
  <c r="AO26" i="10"/>
  <c r="AO47" i="10"/>
  <c r="AO59" i="10"/>
  <c r="AO69" i="10"/>
  <c r="AO81" i="10"/>
  <c r="AO90" i="10"/>
  <c r="AO102" i="10"/>
  <c r="AO112" i="10"/>
  <c r="AO124" i="10"/>
  <c r="AO134" i="10"/>
  <c r="AO146" i="10"/>
  <c r="AO154" i="10"/>
  <c r="AO162" i="10"/>
  <c r="AO171" i="10"/>
  <c r="AO180" i="10"/>
  <c r="AO189" i="10"/>
  <c r="AO197" i="10"/>
  <c r="AO206" i="10"/>
  <c r="AO214" i="10"/>
  <c r="AO224" i="10"/>
  <c r="AO16" i="10"/>
  <c r="AO27" i="10"/>
  <c r="AO60" i="10"/>
  <c r="AO70" i="10"/>
  <c r="AO92" i="10"/>
  <c r="AO125" i="10"/>
  <c r="AO147" i="10"/>
  <c r="AO164" i="10"/>
  <c r="AO190" i="10"/>
  <c r="AO225" i="10"/>
  <c r="AO17" i="10"/>
  <c r="AO62" i="10"/>
  <c r="AO74" i="10"/>
  <c r="AO148" i="10"/>
  <c r="AO174" i="10"/>
  <c r="AO200" i="10"/>
  <c r="AO218" i="10"/>
  <c r="AO75" i="10"/>
  <c r="AO140" i="10"/>
  <c r="AO184" i="10"/>
  <c r="F3" i="10"/>
  <c r="D256" i="23"/>
  <c r="D255" i="23"/>
  <c r="D254" i="23"/>
  <c r="D253" i="23"/>
  <c r="D252" i="23"/>
  <c r="D251" i="23"/>
  <c r="D250" i="23"/>
  <c r="D249" i="23"/>
  <c r="D248" i="23"/>
  <c r="D247" i="23"/>
  <c r="D246" i="23"/>
  <c r="D245" i="23"/>
  <c r="D244" i="23"/>
  <c r="D243" i="23"/>
  <c r="D242" i="23"/>
  <c r="D241" i="23"/>
  <c r="D240" i="23"/>
  <c r="D239" i="23"/>
  <c r="D238" i="23"/>
  <c r="D237" i="23"/>
  <c r="D236" i="23"/>
  <c r="D235" i="23"/>
  <c r="D234" i="23"/>
  <c r="D233" i="23"/>
  <c r="D232" i="23"/>
  <c r="D231" i="23"/>
  <c r="D230" i="23"/>
  <c r="D229" i="23"/>
  <c r="D228" i="23"/>
  <c r="D227" i="23"/>
  <c r="D226" i="23"/>
  <c r="D225" i="23"/>
  <c r="D224" i="23"/>
  <c r="D223" i="23"/>
  <c r="D222" i="23"/>
  <c r="D221" i="23"/>
  <c r="D220" i="23"/>
  <c r="D219" i="23"/>
  <c r="D218" i="23"/>
  <c r="D217" i="23"/>
  <c r="D216" i="23"/>
  <c r="D215" i="23"/>
  <c r="D214" i="23"/>
  <c r="D213" i="23"/>
  <c r="D212" i="23"/>
  <c r="D211" i="23"/>
  <c r="D210" i="23"/>
  <c r="D209" i="23"/>
  <c r="D208" i="23"/>
  <c r="D207" i="23"/>
  <c r="D206" i="23"/>
  <c r="D205" i="23"/>
  <c r="D204" i="23"/>
  <c r="D203" i="23"/>
  <c r="D202" i="23"/>
  <c r="D201" i="23"/>
  <c r="D200" i="23"/>
  <c r="D199" i="23"/>
  <c r="D198" i="23"/>
  <c r="D197" i="23"/>
  <c r="D196" i="23"/>
  <c r="D195" i="23"/>
  <c r="D194" i="23"/>
  <c r="D193" i="23"/>
  <c r="D192" i="23"/>
  <c r="D191" i="23"/>
  <c r="D190" i="23"/>
  <c r="D189" i="23"/>
  <c r="D188" i="23"/>
  <c r="D187" i="23"/>
  <c r="D186" i="23"/>
  <c r="D185" i="23"/>
  <c r="D184" i="23"/>
  <c r="D183" i="23"/>
  <c r="D182" i="23"/>
  <c r="D181" i="23"/>
  <c r="D180" i="23"/>
  <c r="D179" i="23"/>
  <c r="D178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5" i="23"/>
  <c r="D144" i="23"/>
  <c r="D143" i="23"/>
  <c r="D142" i="23"/>
  <c r="D141" i="23"/>
  <c r="D140" i="23"/>
  <c r="D139" i="23"/>
  <c r="D138" i="23"/>
  <c r="D137" i="23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4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107" i="23"/>
  <c r="D106" i="23"/>
  <c r="D105" i="23"/>
  <c r="D104" i="23"/>
  <c r="D103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Q15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E13" i="20"/>
  <c r="D23" i="26" s="1"/>
  <c r="E21" i="20"/>
  <c r="D24" i="26" s="1"/>
  <c r="D28" i="26" l="1"/>
  <c r="G30" i="20"/>
  <c r="J24" i="10"/>
  <c r="AO11" i="10"/>
  <c r="AO21" i="10" s="1"/>
  <c r="F4" i="10"/>
  <c r="E7" i="20"/>
  <c r="H40" i="20" l="1"/>
  <c r="D17" i="26"/>
  <c r="A17" i="26" s="1"/>
  <c r="AO14" i="10"/>
  <c r="J25" i="10"/>
  <c r="AO31" i="10"/>
  <c r="F5" i="10"/>
  <c r="J26" i="10" l="1"/>
  <c r="AO32" i="10"/>
  <c r="F6" i="10"/>
  <c r="C10" i="20"/>
  <c r="D6" i="26" s="1"/>
  <c r="A6" i="26" s="1"/>
  <c r="J27" i="10" l="1"/>
  <c r="F7" i="10"/>
  <c r="AO33" i="10"/>
  <c r="F8" i="10"/>
  <c r="F9" i="10" s="1"/>
  <c r="D12" i="26"/>
  <c r="A12" i="26" s="1"/>
  <c r="A16" i="26" s="1"/>
  <c r="C21" i="20"/>
  <c r="D15" i="26" s="1"/>
  <c r="A15" i="26" s="1"/>
  <c r="C17" i="20"/>
  <c r="D11" i="26" s="1"/>
  <c r="A11" i="26" s="1"/>
  <c r="C16" i="20"/>
  <c r="D10" i="26" s="1"/>
  <c r="A10" i="26" s="1"/>
  <c r="C15" i="20"/>
  <c r="D9" i="26" s="1"/>
  <c r="A9" i="26" s="1"/>
  <c r="J28" i="10" l="1"/>
  <c r="AO34" i="10"/>
  <c r="F10" i="10"/>
  <c r="C8" i="20"/>
  <c r="D2" i="26"/>
  <c r="A2" i="26" s="1"/>
  <c r="C9" i="20" l="1"/>
  <c r="D4" i="26"/>
  <c r="A4" i="26" s="1"/>
  <c r="J29" i="10"/>
  <c r="F11" i="10"/>
  <c r="F12" i="10" s="1"/>
  <c r="AO35" i="10"/>
  <c r="AO37" i="10"/>
  <c r="AO38" i="10"/>
  <c r="F13" i="10"/>
  <c r="F14" i="10"/>
  <c r="F15" i="10" s="1"/>
  <c r="C233" i="10"/>
  <c r="C234" i="10"/>
  <c r="C2" i="10"/>
  <c r="C3" i="10" s="1"/>
  <c r="C232" i="10"/>
  <c r="E60" i="20"/>
  <c r="D5" i="26" l="1"/>
  <c r="A5" i="26" s="1"/>
  <c r="A20" i="26" s="1"/>
  <c r="C38" i="20"/>
  <c r="J30" i="10"/>
  <c r="AO39" i="10"/>
  <c r="F16" i="10"/>
  <c r="F17" i="10" s="1"/>
  <c r="F18" i="10" s="1"/>
  <c r="F19" i="10" s="1"/>
  <c r="C4" i="10"/>
  <c r="E60" i="1"/>
  <c r="C47" i="1"/>
  <c r="C469" i="17"/>
  <c r="C468" i="17"/>
  <c r="C467" i="17"/>
  <c r="C466" i="17"/>
  <c r="C465" i="17"/>
  <c r="C464" i="17"/>
  <c r="C463" i="17"/>
  <c r="C462" i="17"/>
  <c r="C461" i="17"/>
  <c r="C460" i="17"/>
  <c r="C459" i="17"/>
  <c r="C458" i="17"/>
  <c r="C457" i="17"/>
  <c r="C456" i="17"/>
  <c r="C455" i="17"/>
  <c r="C454" i="17"/>
  <c r="C453" i="17"/>
  <c r="C452" i="17"/>
  <c r="C451" i="17"/>
  <c r="C450" i="17"/>
  <c r="C449" i="17"/>
  <c r="C448" i="17"/>
  <c r="C447" i="17"/>
  <c r="C446" i="17"/>
  <c r="C445" i="17"/>
  <c r="C444" i="17"/>
  <c r="C443" i="17"/>
  <c r="C442" i="17"/>
  <c r="C441" i="17"/>
  <c r="C440" i="17"/>
  <c r="C439" i="17"/>
  <c r="C438" i="17"/>
  <c r="C437" i="17"/>
  <c r="C436" i="17"/>
  <c r="C435" i="17"/>
  <c r="C434" i="17"/>
  <c r="C433" i="17"/>
  <c r="C432" i="17"/>
  <c r="C431" i="17"/>
  <c r="C430" i="17"/>
  <c r="C429" i="17"/>
  <c r="C428" i="17"/>
  <c r="C427" i="17"/>
  <c r="C426" i="17"/>
  <c r="C425" i="17"/>
  <c r="C424" i="17"/>
  <c r="C423" i="17"/>
  <c r="C422" i="17"/>
  <c r="C421" i="17"/>
  <c r="C420" i="17"/>
  <c r="C419" i="17"/>
  <c r="C418" i="17"/>
  <c r="C417" i="17"/>
  <c r="C416" i="17"/>
  <c r="C415" i="17"/>
  <c r="C414" i="17"/>
  <c r="C413" i="17"/>
  <c r="C412" i="17"/>
  <c r="C411" i="17"/>
  <c r="C410" i="17"/>
  <c r="C409" i="17"/>
  <c r="C408" i="17"/>
  <c r="C407" i="17"/>
  <c r="C406" i="17"/>
  <c r="C405" i="17"/>
  <c r="C404" i="17"/>
  <c r="C403" i="17"/>
  <c r="C402" i="17"/>
  <c r="C401" i="17"/>
  <c r="C400" i="17"/>
  <c r="C399" i="17"/>
  <c r="C398" i="17"/>
  <c r="C397" i="17"/>
  <c r="C396" i="17"/>
  <c r="C395" i="17"/>
  <c r="C394" i="17"/>
  <c r="C393" i="17"/>
  <c r="C392" i="17"/>
  <c r="C391" i="17"/>
  <c r="C390" i="17"/>
  <c r="C389" i="17"/>
  <c r="C388" i="17"/>
  <c r="C387" i="17"/>
  <c r="C386" i="17"/>
  <c r="C385" i="17"/>
  <c r="C384" i="17"/>
  <c r="C383" i="17"/>
  <c r="C382" i="17"/>
  <c r="C381" i="17"/>
  <c r="C380" i="17"/>
  <c r="C379" i="17"/>
  <c r="C378" i="17"/>
  <c r="C377" i="17"/>
  <c r="C376" i="17"/>
  <c r="C375" i="17"/>
  <c r="C374" i="17"/>
  <c r="C373" i="17"/>
  <c r="C372" i="17"/>
  <c r="C371" i="17"/>
  <c r="C370" i="17"/>
  <c r="C369" i="17"/>
  <c r="C368" i="17"/>
  <c r="C367" i="17"/>
  <c r="C366" i="17"/>
  <c r="C365" i="17"/>
  <c r="C364" i="17"/>
  <c r="C363" i="17"/>
  <c r="C362" i="17"/>
  <c r="C361" i="17"/>
  <c r="C360" i="17"/>
  <c r="C359" i="17"/>
  <c r="C358" i="17"/>
  <c r="C357" i="17"/>
  <c r="C356" i="17"/>
  <c r="C355" i="17"/>
  <c r="C354" i="17"/>
  <c r="C353" i="17"/>
  <c r="C352" i="17"/>
  <c r="C351" i="17"/>
  <c r="C350" i="17"/>
  <c r="C349" i="17"/>
  <c r="C348" i="17"/>
  <c r="C347" i="17"/>
  <c r="C346" i="17"/>
  <c r="C345" i="17"/>
  <c r="C344" i="17"/>
  <c r="C343" i="17"/>
  <c r="C342" i="17"/>
  <c r="C341" i="17"/>
  <c r="C340" i="17"/>
  <c r="C339" i="17"/>
  <c r="C338" i="17"/>
  <c r="C337" i="17"/>
  <c r="C336" i="17"/>
  <c r="C335" i="17"/>
  <c r="C334" i="17"/>
  <c r="C333" i="17"/>
  <c r="C332" i="17"/>
  <c r="C331" i="17"/>
  <c r="C330" i="17"/>
  <c r="C329" i="17"/>
  <c r="C328" i="17"/>
  <c r="C327" i="17"/>
  <c r="C326" i="17"/>
  <c r="C325" i="17"/>
  <c r="C324" i="17"/>
  <c r="C323" i="17"/>
  <c r="C322" i="17"/>
  <c r="C321" i="17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9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96" i="9"/>
  <c r="C26" i="20"/>
  <c r="A14" i="26" l="1"/>
  <c r="A23" i="26" s="1"/>
  <c r="A27" i="26" s="1"/>
  <c r="A24" i="26"/>
  <c r="D34" i="26"/>
  <c r="J31" i="10"/>
  <c r="AO40" i="10"/>
  <c r="AO41" i="10"/>
  <c r="AO42" i="10" s="1"/>
  <c r="AO43" i="10" s="1"/>
  <c r="AO44" i="10" s="1"/>
  <c r="F20" i="10"/>
  <c r="F21" i="10" s="1"/>
  <c r="C47" i="20"/>
  <c r="E47" i="20"/>
  <c r="F22" i="10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102" i="10" s="1"/>
  <c r="F103" i="10" s="1"/>
  <c r="F104" i="10" s="1"/>
  <c r="F105" i="10" s="1"/>
  <c r="F106" i="10" s="1"/>
  <c r="F107" i="10" s="1"/>
  <c r="F108" i="10" s="1"/>
  <c r="F109" i="10" s="1"/>
  <c r="F110" i="10" s="1"/>
  <c r="F111" i="10" s="1"/>
  <c r="F112" i="10" s="1"/>
  <c r="F113" i="10" s="1"/>
  <c r="F114" i="10" s="1"/>
  <c r="F115" i="10" s="1"/>
  <c r="F116" i="10" s="1"/>
  <c r="F117" i="10" s="1"/>
  <c r="F118" i="10" s="1"/>
  <c r="F119" i="10" s="1"/>
  <c r="F120" i="10" s="1"/>
  <c r="F121" i="10" s="1"/>
  <c r="F122" i="10" s="1"/>
  <c r="F123" i="10" s="1"/>
  <c r="F124" i="10" s="1"/>
  <c r="F125" i="10" s="1"/>
  <c r="F126" i="10" s="1"/>
  <c r="F127" i="10" s="1"/>
  <c r="F128" i="10" s="1"/>
  <c r="F129" i="10" s="1"/>
  <c r="F130" i="10" s="1"/>
  <c r="F131" i="10" s="1"/>
  <c r="F132" i="10" s="1"/>
  <c r="F133" i="10" s="1"/>
  <c r="F134" i="10" s="1"/>
  <c r="F135" i="10" s="1"/>
  <c r="F136" i="10" s="1"/>
  <c r="F137" i="10" s="1"/>
  <c r="F138" i="10" s="1"/>
  <c r="F139" i="10" s="1"/>
  <c r="F140" i="10" s="1"/>
  <c r="F141" i="10" s="1"/>
  <c r="F142" i="10" s="1"/>
  <c r="F143" i="10" s="1"/>
  <c r="F144" i="10" s="1"/>
  <c r="F145" i="10" s="1"/>
  <c r="F146" i="10" s="1"/>
  <c r="F147" i="10" s="1"/>
  <c r="F148" i="10" s="1"/>
  <c r="F149" i="10" s="1"/>
  <c r="F150" i="10" s="1"/>
  <c r="F151" i="10" s="1"/>
  <c r="F152" i="10" s="1"/>
  <c r="F153" i="10" s="1"/>
  <c r="F154" i="10" s="1"/>
  <c r="F155" i="10" s="1"/>
  <c r="F156" i="10" s="1"/>
  <c r="F157" i="10" s="1"/>
  <c r="F158" i="10" s="1"/>
  <c r="C5" i="10"/>
  <c r="A28" i="26" l="1"/>
  <c r="A31" i="26" s="1"/>
  <c r="A34" i="26" s="1"/>
  <c r="J32" i="10"/>
  <c r="H21" i="10"/>
  <c r="H30" i="10"/>
  <c r="H41" i="10"/>
  <c r="H136" i="10"/>
  <c r="H80" i="10"/>
  <c r="H3" i="10"/>
  <c r="H50" i="10"/>
  <c r="H39" i="10"/>
  <c r="H157" i="10"/>
  <c r="H105" i="10"/>
  <c r="H140" i="10"/>
  <c r="H86" i="10"/>
  <c r="H88" i="10"/>
  <c r="H108" i="10"/>
  <c r="H56" i="10"/>
  <c r="H116" i="10"/>
  <c r="H151" i="10"/>
  <c r="H12" i="10"/>
  <c r="H62" i="10"/>
  <c r="H91" i="10"/>
  <c r="H45" i="10"/>
  <c r="H43" i="10"/>
  <c r="H102" i="10"/>
  <c r="H77" i="10"/>
  <c r="H111" i="10"/>
  <c r="H137" i="10"/>
  <c r="H120" i="10"/>
  <c r="H99" i="10"/>
  <c r="H84" i="10"/>
  <c r="H26" i="10"/>
  <c r="H44" i="10"/>
  <c r="H130" i="10"/>
  <c r="H89" i="10"/>
  <c r="H96" i="10"/>
  <c r="H18" i="10"/>
  <c r="H31" i="10"/>
  <c r="H14" i="10"/>
  <c r="H55" i="10"/>
  <c r="H48" i="10"/>
  <c r="H10" i="10"/>
  <c r="H90" i="10"/>
  <c r="H101" i="10"/>
  <c r="H142" i="10"/>
  <c r="H123" i="10"/>
  <c r="H121" i="10"/>
  <c r="H155" i="10"/>
  <c r="H79" i="10"/>
  <c r="H63" i="10"/>
  <c r="H117" i="10"/>
  <c r="H27" i="10"/>
  <c r="H126" i="10"/>
  <c r="H33" i="10"/>
  <c r="H66" i="10"/>
  <c r="H4" i="10"/>
  <c r="H156" i="10"/>
  <c r="H100" i="10"/>
  <c r="H65" i="10"/>
  <c r="H75" i="10"/>
  <c r="H59" i="10"/>
  <c r="H139" i="10"/>
  <c r="H153" i="10"/>
  <c r="H113" i="10"/>
  <c r="H97" i="10"/>
  <c r="H73" i="10"/>
  <c r="H60" i="10"/>
  <c r="H114" i="10"/>
  <c r="H54" i="10"/>
  <c r="H40" i="10"/>
  <c r="H6" i="10"/>
  <c r="H81" i="10"/>
  <c r="H144" i="10"/>
  <c r="H131" i="10"/>
  <c r="H122" i="10"/>
  <c r="H112" i="10"/>
  <c r="H42" i="10"/>
  <c r="H106" i="10"/>
  <c r="H58" i="10"/>
  <c r="H8" i="10"/>
  <c r="H98" i="10"/>
  <c r="H125" i="10"/>
  <c r="H46" i="10"/>
  <c r="H70" i="10"/>
  <c r="H149" i="10"/>
  <c r="H19" i="10"/>
  <c r="H138" i="10"/>
  <c r="H78" i="10"/>
  <c r="H119" i="10"/>
  <c r="H147" i="10"/>
  <c r="H24" i="10"/>
  <c r="H64" i="10"/>
  <c r="H128" i="10"/>
  <c r="H29" i="10"/>
  <c r="H51" i="10"/>
  <c r="H71" i="10"/>
  <c r="H115" i="10"/>
  <c r="H16" i="10"/>
  <c r="H110" i="10"/>
  <c r="H7" i="10"/>
  <c r="H132" i="10"/>
  <c r="H34" i="10"/>
  <c r="H145" i="10"/>
  <c r="H32" i="10"/>
  <c r="H94" i="10"/>
  <c r="H36" i="10"/>
  <c r="H82" i="10"/>
  <c r="H118" i="10"/>
  <c r="H95" i="10"/>
  <c r="H15" i="10"/>
  <c r="H103" i="10"/>
  <c r="H52" i="10"/>
  <c r="H152" i="10"/>
  <c r="H74" i="10"/>
  <c r="H104" i="10"/>
  <c r="H9" i="10"/>
  <c r="H127" i="10"/>
  <c r="H143" i="10"/>
  <c r="H92" i="10"/>
  <c r="H38" i="10"/>
  <c r="H148" i="10"/>
  <c r="H68" i="10"/>
  <c r="H133" i="10"/>
  <c r="H22" i="10"/>
  <c r="H93" i="10"/>
  <c r="H107" i="10"/>
  <c r="H20" i="10"/>
  <c r="H61" i="10"/>
  <c r="H37" i="10"/>
  <c r="H13" i="10"/>
  <c r="H150" i="10"/>
  <c r="H141" i="10"/>
  <c r="H17" i="10"/>
  <c r="H85" i="10"/>
  <c r="H83" i="10"/>
  <c r="H135" i="10"/>
  <c r="H57" i="10"/>
  <c r="H53" i="10"/>
  <c r="H25" i="10"/>
  <c r="H23" i="10"/>
  <c r="H134" i="10"/>
  <c r="H47" i="10"/>
  <c r="H35" i="10"/>
  <c r="H11" i="10"/>
  <c r="H49" i="10"/>
  <c r="H109" i="10"/>
  <c r="H146" i="10"/>
  <c r="H69" i="10"/>
  <c r="H76" i="10"/>
  <c r="H124" i="10"/>
  <c r="H5" i="10"/>
  <c r="H72" i="10"/>
  <c r="H28" i="10"/>
  <c r="H87" i="10"/>
  <c r="H154" i="10"/>
  <c r="H67" i="10"/>
  <c r="H158" i="10"/>
  <c r="H129" i="10"/>
  <c r="AO45" i="10"/>
  <c r="AO46" i="10" s="1"/>
  <c r="AO49" i="10" s="1"/>
  <c r="AO50" i="10" s="1"/>
  <c r="AO58" i="10" s="1"/>
  <c r="AO64" i="10" s="1"/>
  <c r="AO71" i="10" s="1"/>
  <c r="C6" i="10"/>
  <c r="AO79" i="10" l="1"/>
  <c r="AO80" i="10" s="1"/>
  <c r="AO95" i="10" s="1"/>
  <c r="AO96" i="10" s="1"/>
  <c r="AO104" i="10" s="1"/>
  <c r="AO106" i="10" s="1"/>
  <c r="AO110" i="10" s="1"/>
  <c r="AO117" i="10" s="1"/>
  <c r="AO130" i="10" s="1"/>
  <c r="AO132" i="10" s="1"/>
  <c r="AO166" i="10" s="1"/>
  <c r="AO167" i="10" s="1"/>
  <c r="AO169" i="10" s="1"/>
  <c r="AO179" i="10" s="1"/>
  <c r="AO182" i="10" s="1"/>
  <c r="AO192" i="10" s="1"/>
  <c r="AO193" i="10" s="1"/>
  <c r="AO194" i="10" s="1"/>
  <c r="AO198" i="10" s="1"/>
  <c r="AO205" i="10" s="1"/>
  <c r="AO207" i="10" s="1"/>
  <c r="AO210" i="10" s="1"/>
  <c r="AO212" i="10" s="1"/>
  <c r="AO213" i="10" s="1"/>
  <c r="AO217" i="10" s="1"/>
  <c r="AO220" i="10" s="1"/>
  <c r="AO221" i="10" s="1"/>
  <c r="AO223" i="10" s="1"/>
  <c r="AO228" i="10" s="1"/>
  <c r="AO229" i="10" s="1"/>
  <c r="AO230" i="10" s="1"/>
  <c r="AO78" i="10"/>
  <c r="J33" i="10"/>
  <c r="C7" i="10"/>
  <c r="C39" i="20"/>
  <c r="C45" i="20" s="1"/>
  <c r="AQ88" i="10" l="1"/>
  <c r="C44" i="20"/>
  <c r="D37" i="26" s="1"/>
  <c r="D38" i="26"/>
  <c r="E40" i="20"/>
  <c r="AQ113" i="10"/>
  <c r="AQ170" i="10"/>
  <c r="AQ38" i="10"/>
  <c r="AQ146" i="10"/>
  <c r="AQ181" i="10"/>
  <c r="AQ215" i="10"/>
  <c r="AQ12" i="10"/>
  <c r="AQ93" i="10"/>
  <c r="AQ116" i="10"/>
  <c r="AQ234" i="10"/>
  <c r="AQ101" i="10"/>
  <c r="AQ171" i="10"/>
  <c r="AQ223" i="10"/>
  <c r="AQ157" i="10"/>
  <c r="AQ109" i="10"/>
  <c r="AQ160" i="10"/>
  <c r="AQ33" i="10"/>
  <c r="AQ179" i="10"/>
  <c r="AQ105" i="10"/>
  <c r="AQ198" i="10"/>
  <c r="AQ220" i="10"/>
  <c r="AQ91" i="10"/>
  <c r="AQ132" i="10"/>
  <c r="AQ168" i="10"/>
  <c r="AQ92" i="10"/>
  <c r="AQ217" i="10"/>
  <c r="AQ193" i="10"/>
  <c r="AQ219" i="10"/>
  <c r="AQ61" i="10"/>
  <c r="AQ231" i="10"/>
  <c r="AQ148" i="10"/>
  <c r="AQ49" i="10"/>
  <c r="AQ192" i="10"/>
  <c r="AQ64" i="10"/>
  <c r="AQ51" i="10"/>
  <c r="AQ144" i="10"/>
  <c r="AQ87" i="10"/>
  <c r="AQ71" i="10"/>
  <c r="AQ137" i="10"/>
  <c r="AQ52" i="10"/>
  <c r="AQ202" i="10"/>
  <c r="AQ191" i="10"/>
  <c r="AQ62" i="10"/>
  <c r="AQ196" i="10"/>
  <c r="AQ128" i="10"/>
  <c r="AQ54" i="10"/>
  <c r="AQ125" i="10"/>
  <c r="AQ130" i="10"/>
  <c r="AQ153" i="10"/>
  <c r="AQ135" i="10"/>
  <c r="AQ182" i="10"/>
  <c r="AQ226" i="10"/>
  <c r="AQ161" i="10"/>
  <c r="AQ43" i="10"/>
  <c r="AQ115" i="10"/>
  <c r="AQ80" i="10"/>
  <c r="AQ210" i="10"/>
  <c r="AQ28" i="10"/>
  <c r="AQ150" i="10"/>
  <c r="AQ176" i="10"/>
  <c r="AQ35" i="10"/>
  <c r="AQ32" i="10"/>
  <c r="AQ63" i="10"/>
  <c r="AQ59" i="10"/>
  <c r="AQ18" i="10"/>
  <c r="AQ127" i="10"/>
  <c r="AQ142" i="10"/>
  <c r="AQ83" i="10"/>
  <c r="AQ106" i="10"/>
  <c r="AQ126" i="10"/>
  <c r="AQ124" i="10"/>
  <c r="AQ104" i="10"/>
  <c r="AQ178" i="10"/>
  <c r="AQ167" i="10"/>
  <c r="AQ169" i="10"/>
  <c r="AQ162" i="10"/>
  <c r="AQ149" i="10"/>
  <c r="AQ117" i="10"/>
  <c r="AQ120" i="10"/>
  <c r="AQ41" i="10"/>
  <c r="AQ19" i="10"/>
  <c r="AQ154" i="10"/>
  <c r="AQ14" i="10"/>
  <c r="AQ235" i="10"/>
  <c r="AQ163" i="10"/>
  <c r="AQ145" i="10"/>
  <c r="AQ199" i="10"/>
  <c r="AQ37" i="10"/>
  <c r="AQ122" i="10"/>
  <c r="AQ218" i="10"/>
  <c r="AQ20" i="10"/>
  <c r="AQ44" i="10"/>
  <c r="AQ185" i="10"/>
  <c r="AQ95" i="10"/>
  <c r="AQ96" i="10"/>
  <c r="AQ136" i="10"/>
  <c r="AQ203" i="10"/>
  <c r="AQ227" i="10"/>
  <c r="AQ175" i="10"/>
  <c r="AQ212" i="10"/>
  <c r="AQ22" i="10"/>
  <c r="AQ207" i="10"/>
  <c r="AQ208" i="10"/>
  <c r="AQ16" i="10"/>
  <c r="AQ76" i="10"/>
  <c r="AQ75" i="10"/>
  <c r="AQ65" i="10"/>
  <c r="AQ123" i="10"/>
  <c r="AQ152" i="10"/>
  <c r="AQ34" i="10"/>
  <c r="AQ110" i="10"/>
  <c r="AQ214" i="10"/>
  <c r="AQ85" i="10"/>
  <c r="AQ98" i="10"/>
  <c r="AQ60" i="10"/>
  <c r="AQ121" i="10"/>
  <c r="AQ27" i="10"/>
  <c r="AQ11" i="10"/>
  <c r="AQ97" i="10"/>
  <c r="AQ114" i="10"/>
  <c r="AQ23" i="10"/>
  <c r="AQ166" i="10"/>
  <c r="AQ58" i="10"/>
  <c r="AQ165" i="10"/>
  <c r="AQ237" i="10"/>
  <c r="AQ21" i="10"/>
  <c r="AQ66" i="10"/>
  <c r="AQ222" i="10"/>
  <c r="AQ183" i="10"/>
  <c r="AQ206" i="10"/>
  <c r="AQ26" i="10"/>
  <c r="AQ72" i="10"/>
  <c r="AQ221" i="10"/>
  <c r="AQ200" i="10"/>
  <c r="AQ134" i="10"/>
  <c r="AQ205" i="10"/>
  <c r="AQ155" i="10"/>
  <c r="AQ56" i="10"/>
  <c r="AQ67" i="10"/>
  <c r="AQ48" i="10"/>
  <c r="AQ42" i="10"/>
  <c r="AQ17" i="10"/>
  <c r="AQ186" i="10"/>
  <c r="AQ173" i="10"/>
  <c r="AQ46" i="10"/>
  <c r="AQ111" i="10"/>
  <c r="AQ25" i="10"/>
  <c r="AQ201" i="10"/>
  <c r="AQ107" i="10"/>
  <c r="AQ86" i="10"/>
  <c r="AQ141" i="10"/>
  <c r="AQ172" i="10"/>
  <c r="AQ188" i="10"/>
  <c r="AQ39" i="10"/>
  <c r="AQ99" i="10"/>
  <c r="AQ194" i="10"/>
  <c r="AQ73" i="10"/>
  <c r="AQ29" i="10"/>
  <c r="AQ158" i="10"/>
  <c r="AQ103" i="10"/>
  <c r="AQ229" i="10"/>
  <c r="AQ118" i="10"/>
  <c r="AQ177" i="10"/>
  <c r="AQ69" i="10"/>
  <c r="AQ90" i="10"/>
  <c r="AQ119" i="10"/>
  <c r="AQ13" i="10"/>
  <c r="AQ159" i="10"/>
  <c r="AQ55" i="10"/>
  <c r="AQ40" i="10"/>
  <c r="AQ100" i="10"/>
  <c r="AQ78" i="10"/>
  <c r="AQ68" i="10"/>
  <c r="AQ197" i="10"/>
  <c r="AQ225" i="10"/>
  <c r="AQ57" i="10"/>
  <c r="AQ70" i="10"/>
  <c r="AQ151" i="10"/>
  <c r="AQ187" i="10"/>
  <c r="AQ216" i="10"/>
  <c r="AQ131" i="10"/>
  <c r="AQ232" i="10"/>
  <c r="AQ140" i="10"/>
  <c r="AQ190" i="10"/>
  <c r="AQ139" i="10"/>
  <c r="AQ24" i="10"/>
  <c r="AQ180" i="10"/>
  <c r="AQ143" i="10"/>
  <c r="AQ184" i="10"/>
  <c r="AQ84" i="10"/>
  <c r="AQ74" i="10"/>
  <c r="AQ89" i="10"/>
  <c r="AQ230" i="10"/>
  <c r="AQ224" i="10"/>
  <c r="AQ133" i="10"/>
  <c r="AQ53" i="10"/>
  <c r="AQ30" i="10"/>
  <c r="AQ102" i="10"/>
  <c r="AQ204" i="10"/>
  <c r="AQ211" i="10"/>
  <c r="AQ236" i="10"/>
  <c r="AQ15" i="10"/>
  <c r="AQ79" i="10"/>
  <c r="AQ45" i="10"/>
  <c r="AQ147" i="10"/>
  <c r="AQ77" i="10"/>
  <c r="AQ9" i="10"/>
  <c r="AQ129" i="10"/>
  <c r="AQ36" i="10"/>
  <c r="AQ164" i="10"/>
  <c r="AQ189" i="10"/>
  <c r="AQ81" i="10"/>
  <c r="AQ156" i="10"/>
  <c r="AQ82" i="10"/>
  <c r="AQ233" i="10"/>
  <c r="AQ94" i="10"/>
  <c r="AQ213" i="10"/>
  <c r="AQ138" i="10"/>
  <c r="AQ108" i="10"/>
  <c r="AQ209" i="10"/>
  <c r="AQ112" i="10"/>
  <c r="AQ228" i="10"/>
  <c r="AQ195" i="10"/>
  <c r="AQ47" i="10"/>
  <c r="AQ50" i="10"/>
  <c r="AQ174" i="10"/>
  <c r="AQ31" i="10"/>
  <c r="AQ238" i="10"/>
  <c r="AQ10" i="10"/>
  <c r="AQ8" i="10"/>
  <c r="D35" i="26"/>
  <c r="A35" i="26" s="1"/>
  <c r="J34" i="10"/>
  <c r="C8" i="10"/>
  <c r="E39" i="20"/>
  <c r="D40" i="26" s="1"/>
  <c r="E38" i="20"/>
  <c r="D39" i="26" s="1"/>
  <c r="A37" i="26" l="1"/>
  <c r="A38" i="26" s="1"/>
  <c r="A39" i="26" s="1"/>
  <c r="A40" i="26" s="1"/>
  <c r="E41" i="20"/>
  <c r="D42" i="26" s="1"/>
  <c r="D41" i="26"/>
  <c r="J35" i="10"/>
  <c r="C9" i="10"/>
  <c r="C10" i="10" s="1"/>
  <c r="C11" i="10" s="1"/>
  <c r="A41" i="26" l="1"/>
  <c r="J36" i="10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J65" i="10" s="1"/>
  <c r="J66" i="10" s="1"/>
  <c r="J67" i="10" s="1"/>
  <c r="J68" i="10" s="1"/>
  <c r="J69" i="10" s="1"/>
  <c r="J70" i="10" s="1"/>
  <c r="J71" i="10" s="1"/>
  <c r="J72" i="10" s="1"/>
  <c r="J73" i="10" s="1"/>
  <c r="J74" i="10" s="1"/>
  <c r="J75" i="10" s="1"/>
  <c r="J76" i="10" s="1"/>
  <c r="J77" i="10" s="1"/>
  <c r="J78" i="10" s="1"/>
  <c r="J79" i="10" s="1"/>
  <c r="J80" i="10" s="1"/>
  <c r="J81" i="10" s="1"/>
  <c r="J82" i="10" s="1"/>
  <c r="J83" i="10" s="1"/>
  <c r="J84" i="10" s="1"/>
  <c r="J85" i="10" s="1"/>
  <c r="J86" i="10" s="1"/>
  <c r="J87" i="10" s="1"/>
  <c r="J88" i="10" s="1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J102" i="10" s="1"/>
  <c r="J103" i="10" s="1"/>
  <c r="J104" i="10" s="1"/>
  <c r="J105" i="10" s="1"/>
  <c r="J106" i="10" s="1"/>
  <c r="J107" i="10" s="1"/>
  <c r="J108" i="10" s="1"/>
  <c r="J109" i="10" s="1"/>
  <c r="J110" i="10" s="1"/>
  <c r="J111" i="10" s="1"/>
  <c r="J112" i="10" s="1"/>
  <c r="J113" i="10" s="1"/>
  <c r="J114" i="10" s="1"/>
  <c r="J115" i="10" s="1"/>
  <c r="J116" i="10" s="1"/>
  <c r="J117" i="10" s="1"/>
  <c r="J118" i="10" s="1"/>
  <c r="J119" i="10" s="1"/>
  <c r="J120" i="10" s="1"/>
  <c r="J121" i="10" s="1"/>
  <c r="J122" i="10" s="1"/>
  <c r="J123" i="10" s="1"/>
  <c r="J124" i="10" s="1"/>
  <c r="J125" i="10" s="1"/>
  <c r="J126" i="10" s="1"/>
  <c r="J127" i="10" s="1"/>
  <c r="J128" i="10" s="1"/>
  <c r="J129" i="10" s="1"/>
  <c r="J130" i="10" s="1"/>
  <c r="J131" i="10" s="1"/>
  <c r="J132" i="10" s="1"/>
  <c r="J133" i="10" s="1"/>
  <c r="J134" i="10" s="1"/>
  <c r="J135" i="10" s="1"/>
  <c r="J136" i="10" s="1"/>
  <c r="J137" i="10" s="1"/>
  <c r="J138" i="10" s="1"/>
  <c r="J139" i="10" s="1"/>
  <c r="J140" i="10" s="1"/>
  <c r="J141" i="10" s="1"/>
  <c r="J142" i="10" s="1"/>
  <c r="J143" i="10" s="1"/>
  <c r="J144" i="10" s="1"/>
  <c r="J145" i="10" s="1"/>
  <c r="J146" i="10" s="1"/>
  <c r="J147" i="10" s="1"/>
  <c r="J148" i="10" s="1"/>
  <c r="J149" i="10" s="1"/>
  <c r="J150" i="10" s="1"/>
  <c r="J151" i="10" s="1"/>
  <c r="J152" i="10" s="1"/>
  <c r="J153" i="10" s="1"/>
  <c r="J154" i="10" s="1"/>
  <c r="J155" i="10" s="1"/>
  <c r="J156" i="10" s="1"/>
  <c r="J157" i="10" s="1"/>
  <c r="J158" i="10" s="1"/>
  <c r="J159" i="10" s="1"/>
  <c r="L41" i="10" s="1"/>
  <c r="C12" i="10"/>
  <c r="A42" i="26" l="1"/>
  <c r="L35" i="10"/>
  <c r="L145" i="10"/>
  <c r="L105" i="10"/>
  <c r="L36" i="10"/>
  <c r="L52" i="10"/>
  <c r="L26" i="10"/>
  <c r="L58" i="10"/>
  <c r="L38" i="10"/>
  <c r="L112" i="10"/>
  <c r="L127" i="10"/>
  <c r="L45" i="10"/>
  <c r="L53" i="10"/>
  <c r="L75" i="10"/>
  <c r="L73" i="10"/>
  <c r="L93" i="10"/>
  <c r="L150" i="10"/>
  <c r="L37" i="10"/>
  <c r="L110" i="10"/>
  <c r="L87" i="10"/>
  <c r="L142" i="10"/>
  <c r="L95" i="10"/>
  <c r="L125" i="10"/>
  <c r="L90" i="10"/>
  <c r="L96" i="10"/>
  <c r="L140" i="10"/>
  <c r="L151" i="10"/>
  <c r="L55" i="10"/>
  <c r="L15" i="10"/>
  <c r="L5" i="10"/>
  <c r="L12" i="10"/>
  <c r="L6" i="10"/>
  <c r="L16" i="10"/>
  <c r="L4" i="10"/>
  <c r="L17" i="10"/>
  <c r="L10" i="10"/>
  <c r="L7" i="10"/>
  <c r="L13" i="10"/>
  <c r="L11" i="10"/>
  <c r="L14" i="10"/>
  <c r="L9" i="10"/>
  <c r="L8" i="10"/>
  <c r="L18" i="10"/>
  <c r="L19" i="10"/>
  <c r="L22" i="10"/>
  <c r="L23" i="10"/>
  <c r="L20" i="10"/>
  <c r="L21" i="10"/>
  <c r="L24" i="10"/>
  <c r="L25" i="10"/>
  <c r="L28" i="10"/>
  <c r="L48" i="10"/>
  <c r="L56" i="10"/>
  <c r="L107" i="10"/>
  <c r="L33" i="10"/>
  <c r="L94" i="10"/>
  <c r="L43" i="10"/>
  <c r="L137" i="10"/>
  <c r="L159" i="10"/>
  <c r="L82" i="10"/>
  <c r="L157" i="10"/>
  <c r="L131" i="10"/>
  <c r="L83" i="10"/>
  <c r="L30" i="10"/>
  <c r="L51" i="10"/>
  <c r="L49" i="10"/>
  <c r="L147" i="10"/>
  <c r="L111" i="10"/>
  <c r="L120" i="10"/>
  <c r="L79" i="10"/>
  <c r="L91" i="10"/>
  <c r="L59" i="10"/>
  <c r="L158" i="10"/>
  <c r="L136" i="10"/>
  <c r="L115" i="10"/>
  <c r="L40" i="10"/>
  <c r="L123" i="10"/>
  <c r="L69" i="10"/>
  <c r="L60" i="10"/>
  <c r="L106" i="10"/>
  <c r="L130" i="10"/>
  <c r="L156" i="10"/>
  <c r="L155" i="10"/>
  <c r="L63" i="10"/>
  <c r="L66" i="10"/>
  <c r="L42" i="10"/>
  <c r="L84" i="10"/>
  <c r="L148" i="10"/>
  <c r="L153" i="10"/>
  <c r="L109" i="10"/>
  <c r="L116" i="10"/>
  <c r="L47" i="10"/>
  <c r="L74" i="10"/>
  <c r="L135" i="10"/>
  <c r="L129" i="10"/>
  <c r="L71" i="10"/>
  <c r="L128" i="10"/>
  <c r="L65" i="10"/>
  <c r="L122" i="10"/>
  <c r="L117" i="10"/>
  <c r="L31" i="10"/>
  <c r="L101" i="10"/>
  <c r="L57" i="10"/>
  <c r="L32" i="10"/>
  <c r="L132" i="10"/>
  <c r="L98" i="10"/>
  <c r="L103" i="10"/>
  <c r="L80" i="10"/>
  <c r="L139" i="10"/>
  <c r="L108" i="10"/>
  <c r="L86" i="10"/>
  <c r="L121" i="10"/>
  <c r="L118" i="10"/>
  <c r="L126" i="10"/>
  <c r="L119" i="10"/>
  <c r="L89" i="10"/>
  <c r="L61" i="10"/>
  <c r="L97" i="10"/>
  <c r="L85" i="10"/>
  <c r="L44" i="10"/>
  <c r="L70" i="10"/>
  <c r="L149" i="10"/>
  <c r="L99" i="10"/>
  <c r="L64" i="10"/>
  <c r="L29" i="10"/>
  <c r="L72" i="10"/>
  <c r="L124" i="10"/>
  <c r="L78" i="10"/>
  <c r="L100" i="10"/>
  <c r="L50" i="10"/>
  <c r="L102" i="10"/>
  <c r="L143" i="10"/>
  <c r="L81" i="10"/>
  <c r="L88" i="10"/>
  <c r="L152" i="10"/>
  <c r="L154" i="10"/>
  <c r="L77" i="10"/>
  <c r="L134" i="10"/>
  <c r="L146" i="10"/>
  <c r="L67" i="10"/>
  <c r="L144" i="10"/>
  <c r="L133" i="10"/>
  <c r="L113" i="10"/>
  <c r="L39" i="10"/>
  <c r="L46" i="10"/>
  <c r="L54" i="10"/>
  <c r="L141" i="10"/>
  <c r="L34" i="10"/>
  <c r="L114" i="10"/>
  <c r="L76" i="10"/>
  <c r="L92" i="10"/>
  <c r="L27" i="10"/>
  <c r="L62" i="10"/>
  <c r="L68" i="10"/>
  <c r="L138" i="10"/>
  <c r="L104" i="10"/>
  <c r="C13" i="10"/>
  <c r="E2" i="26" l="1"/>
  <c r="F2" i="26"/>
  <c r="A45" i="26"/>
  <c r="F3" i="26" s="1"/>
  <c r="C14" i="10"/>
  <c r="G3" i="26" l="1"/>
  <c r="G12" i="26"/>
  <c r="G4" i="26"/>
  <c r="E3" i="26"/>
  <c r="G2" i="26"/>
  <c r="H2" i="26" s="1"/>
  <c r="I2" i="26" s="1"/>
  <c r="E4" i="26"/>
  <c r="F4" i="26"/>
  <c r="F7" i="26"/>
  <c r="F6" i="26"/>
  <c r="F5" i="26"/>
  <c r="G5" i="26"/>
  <c r="G6" i="26"/>
  <c r="E5" i="26"/>
  <c r="E7" i="26"/>
  <c r="G7" i="26"/>
  <c r="E6" i="26"/>
  <c r="F23" i="26"/>
  <c r="E34" i="26"/>
  <c r="F21" i="26"/>
  <c r="E33" i="26"/>
  <c r="F42" i="26"/>
  <c r="G28" i="26"/>
  <c r="G41" i="26"/>
  <c r="F20" i="26"/>
  <c r="E35" i="26"/>
  <c r="F46" i="26"/>
  <c r="F17" i="26"/>
  <c r="G11" i="26"/>
  <c r="F43" i="26"/>
  <c r="F15" i="26"/>
  <c r="E32" i="26"/>
  <c r="F47" i="26"/>
  <c r="F31" i="26"/>
  <c r="F39" i="26"/>
  <c r="E47" i="26"/>
  <c r="G29" i="26"/>
  <c r="G17" i="26"/>
  <c r="G22" i="26"/>
  <c r="G32" i="26"/>
  <c r="E11" i="26"/>
  <c r="F8" i="26"/>
  <c r="E24" i="26"/>
  <c r="E29" i="26"/>
  <c r="E27" i="26"/>
  <c r="F40" i="26"/>
  <c r="F45" i="26"/>
  <c r="G40" i="26"/>
  <c r="F18" i="26"/>
  <c r="F34" i="26"/>
  <c r="E44" i="26"/>
  <c r="F41" i="26"/>
  <c r="G10" i="26"/>
  <c r="G37" i="26"/>
  <c r="G39" i="26"/>
  <c r="F35" i="26"/>
  <c r="E9" i="26"/>
  <c r="G45" i="26"/>
  <c r="G47" i="26"/>
  <c r="F26" i="26"/>
  <c r="E16" i="26"/>
  <c r="F12" i="26"/>
  <c r="G20" i="26"/>
  <c r="F30" i="26"/>
  <c r="G23" i="26"/>
  <c r="G27" i="26"/>
  <c r="E36" i="26"/>
  <c r="E8" i="26"/>
  <c r="G34" i="26"/>
  <c r="G25" i="26"/>
  <c r="F10" i="26"/>
  <c r="F32" i="26"/>
  <c r="F22" i="26"/>
  <c r="G35" i="26"/>
  <c r="G15" i="26"/>
  <c r="G43" i="26"/>
  <c r="F38" i="26"/>
  <c r="F28" i="26"/>
  <c r="G18" i="26"/>
  <c r="E46" i="26"/>
  <c r="E25" i="26"/>
  <c r="E38" i="26"/>
  <c r="G24" i="26"/>
  <c r="E26" i="26"/>
  <c r="F14" i="26"/>
  <c r="F29" i="26"/>
  <c r="E28" i="26"/>
  <c r="E20" i="26"/>
  <c r="E23" i="26"/>
  <c r="G31" i="26"/>
  <c r="E19" i="26"/>
  <c r="F19" i="26"/>
  <c r="E39" i="26"/>
  <c r="E12" i="26"/>
  <c r="E17" i="26"/>
  <c r="E18" i="26"/>
  <c r="F27" i="26"/>
  <c r="F36" i="26"/>
  <c r="G16" i="26"/>
  <c r="G44" i="26"/>
  <c r="E22" i="26"/>
  <c r="E41" i="26"/>
  <c r="G38" i="26"/>
  <c r="E37" i="26"/>
  <c r="F24" i="26"/>
  <c r="E43" i="26"/>
  <c r="E45" i="26"/>
  <c r="E40" i="26"/>
  <c r="E14" i="26"/>
  <c r="G8" i="26"/>
  <c r="G42" i="26"/>
  <c r="E10" i="26"/>
  <c r="F9" i="26"/>
  <c r="G13" i="26"/>
  <c r="G19" i="26"/>
  <c r="E21" i="26"/>
  <c r="E15" i="26"/>
  <c r="E30" i="26"/>
  <c r="F37" i="26"/>
  <c r="F16" i="26"/>
  <c r="F33" i="26"/>
  <c r="E42" i="26"/>
  <c r="G21" i="26"/>
  <c r="G33" i="26"/>
  <c r="G30" i="26"/>
  <c r="F13" i="26"/>
  <c r="G26" i="26"/>
  <c r="G46" i="26"/>
  <c r="F44" i="26"/>
  <c r="F11" i="26"/>
  <c r="F25" i="26"/>
  <c r="G9" i="26"/>
  <c r="E31" i="26"/>
  <c r="E13" i="26"/>
  <c r="G14" i="26"/>
  <c r="G36" i="26"/>
  <c r="C15" i="10"/>
  <c r="C16" i="10"/>
  <c r="H3" i="26" l="1"/>
  <c r="I3" i="26" s="1"/>
  <c r="H13" i="26"/>
  <c r="I13" i="26" s="1"/>
  <c r="H10" i="26"/>
  <c r="I10" i="26" s="1"/>
  <c r="H32" i="26"/>
  <c r="I32" i="26" s="1"/>
  <c r="H25" i="26"/>
  <c r="I25" i="26" s="1"/>
  <c r="H12" i="26"/>
  <c r="I12" i="26" s="1"/>
  <c r="H4" i="26"/>
  <c r="I4" i="26" s="1"/>
  <c r="H29" i="26"/>
  <c r="I29" i="26" s="1"/>
  <c r="H27" i="26"/>
  <c r="I27" i="26" s="1"/>
  <c r="H37" i="26"/>
  <c r="I37" i="26" s="1"/>
  <c r="H41" i="26"/>
  <c r="I41" i="26" s="1"/>
  <c r="H33" i="26"/>
  <c r="I33" i="26" s="1"/>
  <c r="H28" i="26"/>
  <c r="I28" i="26" s="1"/>
  <c r="H11" i="26"/>
  <c r="I11" i="26" s="1"/>
  <c r="H44" i="26"/>
  <c r="I44" i="26" s="1"/>
  <c r="H22" i="26"/>
  <c r="I22" i="26" s="1"/>
  <c r="H16" i="26"/>
  <c r="I16" i="26" s="1"/>
  <c r="H34" i="26"/>
  <c r="I34" i="26" s="1"/>
  <c r="H36" i="26"/>
  <c r="I36" i="26" s="1"/>
  <c r="H19" i="26"/>
  <c r="I19" i="26" s="1"/>
  <c r="H21" i="26"/>
  <c r="I21" i="26" s="1"/>
  <c r="H24" i="26"/>
  <c r="I24" i="26" s="1"/>
  <c r="H14" i="26"/>
  <c r="I14" i="26" s="1"/>
  <c r="H18" i="26"/>
  <c r="I18" i="26" s="1"/>
  <c r="H15" i="26"/>
  <c r="I15" i="26" s="1"/>
  <c r="H20" i="26"/>
  <c r="I20" i="26" s="1"/>
  <c r="H26" i="26"/>
  <c r="I26" i="26" s="1"/>
  <c r="H8" i="26"/>
  <c r="I8" i="26" s="1"/>
  <c r="H43" i="26"/>
  <c r="I43" i="26" s="1"/>
  <c r="H23" i="26"/>
  <c r="I23" i="26" s="1"/>
  <c r="H35" i="26"/>
  <c r="I35" i="26" s="1"/>
  <c r="H9" i="26"/>
  <c r="I9" i="26" s="1"/>
  <c r="H38" i="26"/>
  <c r="I38" i="26" s="1"/>
  <c r="H45" i="26"/>
  <c r="I45" i="26" s="1"/>
  <c r="H39" i="26"/>
  <c r="I39" i="26" s="1"/>
  <c r="H5" i="26"/>
  <c r="I5" i="26" s="1"/>
  <c r="H30" i="26"/>
  <c r="I30" i="26" s="1"/>
  <c r="H40" i="26"/>
  <c r="I40" i="26" s="1"/>
  <c r="H31" i="26"/>
  <c r="I31" i="26" s="1"/>
  <c r="H17" i="26"/>
  <c r="I17" i="26" s="1"/>
  <c r="H42" i="26"/>
  <c r="I42" i="26" s="1"/>
  <c r="H6" i="26"/>
  <c r="I6" i="26" s="1"/>
  <c r="H47" i="26"/>
  <c r="I47" i="26" s="1"/>
  <c r="H46" i="26"/>
  <c r="I46" i="26" s="1"/>
  <c r="H7" i="26"/>
  <c r="I7" i="26" s="1"/>
  <c r="C17" i="10"/>
  <c r="C18" i="10" l="1"/>
  <c r="C19" i="10" l="1"/>
  <c r="C20" i="10" l="1"/>
  <c r="C21" i="10" l="1"/>
  <c r="C22" i="10" s="1"/>
  <c r="C23" i="10" s="1"/>
  <c r="C24" i="10" l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l="1"/>
  <c r="C40" i="10" s="1"/>
  <c r="C41" i="10" s="1"/>
  <c r="C42" i="10" l="1"/>
  <c r="C43" i="10" l="1"/>
  <c r="C44" i="10" s="1"/>
  <c r="C45" i="10" s="1"/>
  <c r="C46" i="10" s="1"/>
  <c r="C47" i="10" l="1"/>
  <c r="C48" i="10" l="1"/>
  <c r="C49" i="10" l="1"/>
  <c r="C50" i="10" l="1"/>
  <c r="C51" i="10" l="1"/>
  <c r="C52" i="10" l="1"/>
  <c r="C53" i="10" l="1"/>
  <c r="C54" i="10" l="1"/>
  <c r="C55" i="10" l="1"/>
  <c r="C56" i="10"/>
  <c r="C57" i="10" s="1"/>
  <c r="C58" i="10" s="1"/>
  <c r="C59" i="10" s="1"/>
  <c r="C60" i="10" s="1"/>
  <c r="C61" i="10" s="1"/>
  <c r="C62" i="10" l="1"/>
  <c r="C63" i="10" s="1"/>
  <c r="C64" i="10" s="1"/>
  <c r="C65" i="10" s="1"/>
  <c r="C66" i="10" l="1"/>
  <c r="C67" i="10"/>
  <c r="C68" i="10" s="1"/>
  <c r="C69" i="10" l="1"/>
  <c r="C70" i="10" s="1"/>
  <c r="C71" i="10" s="1"/>
  <c r="C72" i="10" s="1"/>
  <c r="C73" i="10" s="1"/>
  <c r="C74" i="10" s="1"/>
  <c r="C75" i="10" s="1"/>
  <c r="C76" i="10" s="1"/>
  <c r="C77" i="10" s="1"/>
  <c r="C78" i="10" l="1"/>
  <c r="C79" i="10"/>
  <c r="C80" i="10" s="1"/>
  <c r="C81" i="10" s="1"/>
  <c r="C82" i="10" s="1"/>
  <c r="C83" i="10" s="1"/>
  <c r="C84" i="10" s="1"/>
  <c r="C85" i="10" s="1"/>
  <c r="C86" i="10" s="1"/>
  <c r="C87" i="10" l="1"/>
  <c r="C88" i="10"/>
  <c r="C89" i="10" s="1"/>
  <c r="C90" i="10" s="1"/>
  <c r="C91" i="10" s="1"/>
  <c r="C92" i="10" l="1"/>
  <c r="C93" i="10"/>
  <c r="C94" i="10" s="1"/>
  <c r="C95" i="10" s="1"/>
  <c r="C96" i="10" s="1"/>
  <c r="C97" i="10" s="1"/>
  <c r="C98" i="10" s="1"/>
  <c r="C99" i="10" s="1"/>
  <c r="C100" i="10" s="1"/>
  <c r="C101" i="10" s="1"/>
  <c r="C102" i="10" l="1"/>
  <c r="C103" i="10" s="1"/>
  <c r="C104" i="10" l="1"/>
  <c r="C105" i="10" s="1"/>
  <c r="C106" i="10" s="1"/>
  <c r="C107" i="10" s="1"/>
  <c r="C108" i="10" l="1"/>
  <c r="C109" i="10" l="1"/>
  <c r="C110" i="10" s="1"/>
  <c r="C111" i="10" s="1"/>
  <c r="C112" i="10" s="1"/>
  <c r="C113" i="10" s="1"/>
  <c r="C114" i="10" s="1"/>
  <c r="C115" i="10" s="1"/>
  <c r="C116" i="10" s="1"/>
  <c r="C117" i="10" l="1"/>
  <c r="C118" i="10" l="1"/>
  <c r="C119" i="10" s="1"/>
  <c r="C120" i="10" s="1"/>
  <c r="C121" i="10" l="1"/>
  <c r="C122" i="10" l="1"/>
  <c r="C123" i="10" s="1"/>
  <c r="C124" i="10" s="1"/>
  <c r="C125" i="10" s="1"/>
  <c r="C126" i="10" s="1"/>
  <c r="C127" i="10" s="1"/>
  <c r="C128" i="10" l="1"/>
  <c r="C129" i="10" s="1"/>
  <c r="C130" i="10" s="1"/>
  <c r="C131" i="10" l="1"/>
  <c r="C132" i="10" s="1"/>
  <c r="C133" i="10" s="1"/>
  <c r="C134" i="10" l="1"/>
  <c r="C135" i="10" l="1"/>
  <c r="C136" i="10" s="1"/>
  <c r="C137" i="10" s="1"/>
  <c r="C138" i="10" s="1"/>
  <c r="C139" i="10" s="1"/>
  <c r="C140" i="10" s="1"/>
  <c r="C141" i="10" s="1"/>
  <c r="C142" i="10" s="1"/>
  <c r="C143" i="10" l="1"/>
  <c r="C144" i="10" l="1"/>
  <c r="C145" i="10" s="1"/>
  <c r="C146" i="10" s="1"/>
  <c r="C147" i="10" s="1"/>
  <c r="C148" i="10" s="1"/>
  <c r="C149" i="10" s="1"/>
  <c r="C150" i="10" s="1"/>
  <c r="C151" i="10" s="1"/>
  <c r="C152" i="10" s="1"/>
  <c r="C153" i="10" s="1"/>
  <c r="C154" i="10" l="1"/>
  <c r="C155" i="10" s="1"/>
  <c r="C156" i="10" l="1"/>
  <c r="C157" i="10" s="1"/>
  <c r="C158" i="10" l="1"/>
  <c r="C159" i="10" s="1"/>
  <c r="C160" i="10" s="1"/>
  <c r="C161" i="10" s="1"/>
  <c r="C162" i="10" s="1"/>
  <c r="C163" i="10" s="1"/>
  <c r="C164" i="10" l="1"/>
  <c r="C165" i="10" l="1"/>
  <c r="C166" i="10" s="1"/>
  <c r="C167" i="10" s="1"/>
  <c r="C168" i="10" s="1"/>
  <c r="C169" i="10" s="1"/>
  <c r="C170" i="10" s="1"/>
  <c r="C171" i="10" s="1"/>
  <c r="C172" i="10" s="1"/>
  <c r="C173" i="10" l="1"/>
  <c r="C174" i="10" s="1"/>
  <c r="C175" i="10" s="1"/>
  <c r="C176" i="10" s="1"/>
  <c r="C177" i="10" s="1"/>
  <c r="C178" i="10" s="1"/>
  <c r="C179" i="10" l="1"/>
  <c r="C180" i="10" l="1"/>
  <c r="C181" i="10" s="1"/>
  <c r="C182" i="10" s="1"/>
  <c r="C183" i="10" s="1"/>
  <c r="C184" i="10" s="1"/>
  <c r="C185" i="10" s="1"/>
  <c r="C186" i="10" s="1"/>
  <c r="C187" i="10" l="1"/>
  <c r="C188" i="10" l="1"/>
  <c r="C189" i="10" s="1"/>
  <c r="C190" i="10" s="1"/>
  <c r="C191" i="10" s="1"/>
  <c r="C192" i="10" l="1"/>
  <c r="C193" i="10" l="1"/>
  <c r="C194" i="10" s="1"/>
  <c r="C195" i="10" s="1"/>
  <c r="C196" i="10" s="1"/>
  <c r="C197" i="10" s="1"/>
  <c r="C198" i="10" l="1"/>
  <c r="C199" i="10" l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l="1"/>
  <c r="C212" i="10" l="1"/>
  <c r="C213" i="10" s="1"/>
  <c r="C214" i="10" s="1"/>
  <c r="C215" i="10" s="1"/>
  <c r="C216" i="10" s="1"/>
  <c r="C217" i="10" s="1"/>
  <c r="C218" i="10" l="1"/>
  <c r="C219" i="10" l="1"/>
  <c r="C220" i="10" s="1"/>
  <c r="C221" i="10" s="1"/>
  <c r="C222" i="10" s="1"/>
  <c r="C223" i="10" s="1"/>
  <c r="C224" i="10" s="1"/>
  <c r="C225" i="10" s="1"/>
  <c r="C226" i="10" l="1"/>
  <c r="C227" i="10" s="1"/>
  <c r="C228" i="10" s="1"/>
  <c r="C229" i="10" l="1"/>
  <c r="C230" i="10" s="1"/>
  <c r="C231" i="10" s="1"/>
  <c r="E2" i="10" s="1"/>
  <c r="E33" i="10" l="1"/>
  <c r="E27" i="10"/>
  <c r="E8" i="10"/>
  <c r="E11" i="10"/>
  <c r="E32" i="10"/>
  <c r="E19" i="10"/>
  <c r="E4" i="10"/>
  <c r="E38" i="10"/>
  <c r="E24" i="10"/>
  <c r="E15" i="10"/>
  <c r="E23" i="10"/>
  <c r="E41" i="10"/>
  <c r="E14" i="10"/>
  <c r="E30" i="10"/>
  <c r="E21" i="10"/>
  <c r="E9" i="10"/>
  <c r="E18" i="10"/>
  <c r="E17" i="10"/>
  <c r="E10" i="10"/>
  <c r="E22" i="10"/>
  <c r="E31" i="10"/>
  <c r="E40" i="10"/>
  <c r="E20" i="10"/>
  <c r="E36" i="10"/>
  <c r="E34" i="10"/>
  <c r="E26" i="10"/>
  <c r="E7" i="10"/>
  <c r="E16" i="10"/>
  <c r="E5" i="10"/>
  <c r="E37" i="10"/>
  <c r="E6" i="10"/>
  <c r="E39" i="10"/>
  <c r="E46" i="10"/>
  <c r="E28" i="10"/>
  <c r="E35" i="10"/>
  <c r="E3" i="10"/>
  <c r="E43" i="10"/>
  <c r="E42" i="10"/>
  <c r="E12" i="10"/>
  <c r="E29" i="10"/>
  <c r="E44" i="10"/>
  <c r="E51" i="10"/>
  <c r="E25" i="10"/>
  <c r="E49" i="10"/>
  <c r="E45" i="10"/>
  <c r="E48" i="10"/>
  <c r="E47" i="10"/>
  <c r="E50" i="10"/>
  <c r="E53" i="10"/>
  <c r="E52" i="10"/>
  <c r="E54" i="10"/>
  <c r="E65" i="10"/>
  <c r="E57" i="10"/>
  <c r="E58" i="10"/>
  <c r="E56" i="10"/>
  <c r="E59" i="10"/>
  <c r="E55" i="10"/>
  <c r="E60" i="10"/>
  <c r="E63" i="10"/>
  <c r="E64" i="10"/>
  <c r="E67" i="10"/>
  <c r="E62" i="10"/>
  <c r="E61" i="10"/>
  <c r="E68" i="10"/>
  <c r="E66" i="10"/>
  <c r="E13" i="10"/>
  <c r="E93" i="10"/>
  <c r="E162" i="10"/>
  <c r="E88" i="10"/>
  <c r="E97" i="10"/>
  <c r="E135" i="10"/>
  <c r="E231" i="10"/>
  <c r="E120" i="10"/>
  <c r="E71" i="10"/>
  <c r="E76" i="10"/>
  <c r="E128" i="10"/>
  <c r="E199" i="10"/>
  <c r="E136" i="10"/>
  <c r="E79" i="10"/>
  <c r="E188" i="10"/>
  <c r="E169" i="10"/>
  <c r="E187" i="10"/>
  <c r="E129" i="10"/>
  <c r="E212" i="10"/>
  <c r="E131" i="10"/>
  <c r="E137" i="10"/>
  <c r="E149" i="10"/>
  <c r="E233" i="10"/>
  <c r="E226" i="10"/>
  <c r="E229" i="10"/>
  <c r="E198" i="10"/>
  <c r="E202" i="10"/>
  <c r="E196" i="10"/>
  <c r="E115" i="10"/>
  <c r="E74" i="10"/>
  <c r="E155" i="10"/>
  <c r="E139" i="10"/>
  <c r="E112" i="10"/>
  <c r="E200" i="10"/>
  <c r="E144" i="10"/>
  <c r="E142" i="10"/>
  <c r="E195" i="10"/>
  <c r="E210" i="10"/>
  <c r="E220" i="10"/>
  <c r="E185" i="10"/>
  <c r="E89" i="10"/>
  <c r="E176" i="10"/>
  <c r="E138" i="10"/>
  <c r="E102" i="10"/>
  <c r="E164" i="10"/>
  <c r="E95" i="10"/>
  <c r="E86" i="10"/>
  <c r="E116" i="10"/>
  <c r="E207" i="10"/>
  <c r="E151" i="10"/>
  <c r="E130" i="10"/>
  <c r="E101" i="10"/>
  <c r="E182" i="10"/>
  <c r="E109" i="10"/>
  <c r="E148" i="10"/>
  <c r="E81" i="10"/>
  <c r="E179" i="10"/>
  <c r="E125" i="10"/>
  <c r="E150" i="10"/>
  <c r="E134" i="10"/>
  <c r="E174" i="10"/>
  <c r="E78" i="10"/>
  <c r="E191" i="10"/>
  <c r="E110" i="10"/>
  <c r="E224" i="10"/>
  <c r="E227" i="10"/>
  <c r="E104" i="10"/>
  <c r="E94" i="10"/>
  <c r="E145" i="10"/>
  <c r="E153" i="10"/>
  <c r="E225" i="10"/>
  <c r="E126" i="10"/>
  <c r="E114" i="10"/>
  <c r="E108" i="10"/>
  <c r="E80" i="10"/>
  <c r="E107" i="10"/>
  <c r="E165" i="10"/>
  <c r="E87" i="10"/>
  <c r="E121" i="10"/>
  <c r="E158" i="10"/>
  <c r="E127" i="10"/>
  <c r="E99" i="10"/>
  <c r="E124" i="10"/>
  <c r="E228" i="10"/>
  <c r="E154" i="10"/>
  <c r="E75" i="10"/>
  <c r="E218" i="10"/>
  <c r="E100" i="10"/>
  <c r="E69" i="10"/>
  <c r="E143" i="10"/>
  <c r="E118" i="10"/>
  <c r="E178" i="10"/>
  <c r="E194" i="10"/>
  <c r="E91" i="10"/>
  <c r="E156" i="10"/>
  <c r="E113" i="10"/>
  <c r="E180" i="10"/>
  <c r="E175" i="10"/>
  <c r="E92" i="10"/>
  <c r="E232" i="10"/>
  <c r="E152" i="10"/>
  <c r="E111" i="10"/>
  <c r="E90" i="10"/>
  <c r="E217" i="10"/>
  <c r="E83" i="10"/>
  <c r="E132" i="10"/>
  <c r="E161" i="10"/>
  <c r="E157" i="10"/>
  <c r="E98" i="10"/>
  <c r="E209" i="10"/>
  <c r="E184" i="10"/>
  <c r="E72" i="10"/>
  <c r="E119" i="10"/>
  <c r="E203" i="10"/>
  <c r="E192" i="10"/>
  <c r="E204" i="10"/>
  <c r="E70" i="10"/>
  <c r="E201" i="10"/>
  <c r="E173" i="10"/>
  <c r="E159" i="10"/>
  <c r="E147" i="10"/>
  <c r="E168" i="10"/>
  <c r="E117" i="10"/>
  <c r="E106" i="10"/>
  <c r="E234" i="10"/>
  <c r="E213" i="10"/>
  <c r="E167" i="10"/>
  <c r="E141" i="10"/>
  <c r="E105" i="10"/>
  <c r="E84" i="10"/>
  <c r="E216" i="10"/>
  <c r="E160" i="10"/>
  <c r="E172" i="10"/>
  <c r="E211" i="10"/>
  <c r="E82" i="10"/>
  <c r="E73" i="10"/>
  <c r="E163" i="10"/>
  <c r="E205" i="10"/>
  <c r="E183" i="10"/>
  <c r="E177" i="10"/>
  <c r="E214" i="10"/>
  <c r="E223" i="10"/>
  <c r="E189" i="10"/>
  <c r="E96" i="10"/>
  <c r="E219" i="10"/>
  <c r="E222" i="10"/>
  <c r="E171" i="10"/>
  <c r="E123" i="10"/>
  <c r="E186" i="10"/>
  <c r="E206" i="10"/>
  <c r="E103" i="10"/>
  <c r="E197" i="10"/>
  <c r="E193" i="10"/>
  <c r="E221" i="10"/>
  <c r="E77" i="10"/>
  <c r="E215" i="10"/>
  <c r="E140" i="10"/>
  <c r="E166" i="10"/>
  <c r="E208" i="10"/>
  <c r="E181" i="10"/>
  <c r="E230" i="10"/>
  <c r="E190" i="10"/>
  <c r="E122" i="10"/>
  <c r="E85" i="10"/>
  <c r="E146" i="10"/>
  <c r="E170" i="10"/>
  <c r="E13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A146" authorId="0" shapeId="0" xr:uid="{FC381BEF-4F53-4687-ABEB-FF2E81CB91ED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Alternatively accaptable for paste: 10 digit with - as 6th digit.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B23" authorId="0" shapeId="0" xr:uid="{9ED325D8-A88E-4002-BAA9-8A7D39B916E6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46" authorId="0" shapeId="0" xr:uid="{BD6B0AFD-A09F-4C42-B8F8-DBBC07E743E8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89" authorId="0" shapeId="0" xr:uid="{4E1E884F-F557-4F04-8BE7-0C20BA4768CB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 not for international.</t>
        </r>
      </text>
    </comment>
    <comment ref="B201" authorId="0" shapeId="0" xr:uid="{C60D6F78-9678-4E9D-A866-68412CEFAE37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233" authorId="0" shapeId="0" xr:uid="{33F25658-244F-47B1-83D2-BBA1FAA13616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 not for international.</t>
        </r>
      </text>
    </comment>
  </commentList>
</comments>
</file>

<file path=xl/sharedStrings.xml><?xml version="1.0" encoding="utf-8"?>
<sst xmlns="http://schemas.openxmlformats.org/spreadsheetml/2006/main" count="18965" uniqueCount="8350">
  <si>
    <t>MDM VENDOR MASTER REGISTRATION TEMPLATE FOR INSTITUTIONAL VENDORS</t>
  </si>
  <si>
    <t>VENDOR INFORMATION</t>
  </si>
  <si>
    <t>1. Request information</t>
  </si>
  <si>
    <t>3. Name/Address</t>
  </si>
  <si>
    <t>Business Area of LFP</t>
  </si>
  <si>
    <t>… Select</t>
  </si>
  <si>
    <t>Company Name</t>
  </si>
  <si>
    <t xml:space="preserve">Request type </t>
  </si>
  <si>
    <t xml:space="preserve">Create </t>
  </si>
  <si>
    <t>Search Term</t>
  </si>
  <si>
    <t>Vendor Number (mandatory for Update/Block/Unblock)</t>
  </si>
  <si>
    <t>House number</t>
  </si>
  <si>
    <t>Vendor Account Group</t>
  </si>
  <si>
    <t>Street</t>
  </si>
  <si>
    <t>Prepayment enabled</t>
  </si>
  <si>
    <t>Zip / Postal code</t>
  </si>
  <si>
    <t>UNGM Number</t>
  </si>
  <si>
    <t>City</t>
  </si>
  <si>
    <t>Purpose of vendor</t>
  </si>
  <si>
    <t>Country</t>
  </si>
  <si>
    <t>Region</t>
  </si>
  <si>
    <t>2. Contact</t>
  </si>
  <si>
    <t>Telephone</t>
  </si>
  <si>
    <t>Mobile Telephone</t>
  </si>
  <si>
    <t>Fax</t>
  </si>
  <si>
    <t>Name of Contact</t>
  </si>
  <si>
    <t xml:space="preserve">Contact person's E-mail Address  </t>
  </si>
  <si>
    <t xml:space="preserve">E-mail Address (Payment advice)  </t>
  </si>
  <si>
    <t>WEB Site</t>
  </si>
  <si>
    <t>TAX ID #</t>
  </si>
  <si>
    <t>Banking Information</t>
  </si>
  <si>
    <t>Please provide proof of Bank Account - copy of cancelled check or bank statement or bank letter</t>
  </si>
  <si>
    <t>4. Bank Account Information</t>
  </si>
  <si>
    <t>Account Type</t>
  </si>
  <si>
    <t>Vendor's Bank Account Number</t>
  </si>
  <si>
    <t>Account holder's name</t>
  </si>
  <si>
    <t>IBAN</t>
  </si>
  <si>
    <t xml:space="preserve">Bank Account Currency </t>
  </si>
  <si>
    <t>5. Bank Information</t>
  </si>
  <si>
    <t>Name of Bank</t>
  </si>
  <si>
    <t>Bank Country</t>
  </si>
  <si>
    <t>Account is Add or Replacement</t>
  </si>
  <si>
    <t>Only visible for Implementing Partners - Vendor Account Group PRG2</t>
  </si>
  <si>
    <t>Partner Type</t>
  </si>
  <si>
    <t>Date of Assessment (as per HACT procedure)
(Date Format: DD.MM.YYYY)</t>
  </si>
  <si>
    <t>Civil Society Organization Type (if it is CSO)</t>
  </si>
  <si>
    <t>Date of Positive Assessment against core values [mandatory for National CSO, Community Based Organisation and Academic Institution]
(Date Format: DD.MM.YYYY)</t>
  </si>
  <si>
    <t>Type of Assessment as per HACT Procedure</t>
  </si>
  <si>
    <t>INGO Parent List [Click this link and write name of parent org below]</t>
  </si>
  <si>
    <t>Risk Rating (in case the Type of Assessment is Others, risk rating cannot be Not Required)</t>
  </si>
  <si>
    <t>UN &amp; Bi-Multilateral Org [Click this link and write name of parent org below]</t>
  </si>
  <si>
    <t xml:space="preserve">Permitted Payee Vendor Number (if applicable) </t>
  </si>
  <si>
    <t>Name of Parent Organisation [mandatory for Bilateral/Multilateral, UN Agency and International CSO]</t>
  </si>
  <si>
    <t>House Bank</t>
  </si>
  <si>
    <t>Date of Protection from Sexual Exploitation and Abuse (PSEA) Assessment
[mandatory for National CSO, Community Based Organisation and Academic Institution]
(Date Format: DD.MM.YYYY)</t>
  </si>
  <si>
    <t>Payment method</t>
  </si>
  <si>
    <t>Risk Rating of Protection from Sexual Exploitation and Abuse (PSEA) Assessment</t>
  </si>
  <si>
    <t>Only visible for Block Request Type</t>
  </si>
  <si>
    <t>Action</t>
  </si>
  <si>
    <t>Please provide the reason</t>
  </si>
  <si>
    <t xml:space="preserve">Additional Instructions or Remarks </t>
  </si>
  <si>
    <t xml:space="preserve">Prepared by (Name/Section) :       </t>
  </si>
  <si>
    <t xml:space="preserve">Approved by (Name/Section):  </t>
  </si>
  <si>
    <t>GSSC Agent Use Only</t>
  </si>
  <si>
    <t>Agent</t>
  </si>
  <si>
    <t>Case Number</t>
  </si>
  <si>
    <t xml:space="preserve">Payment method </t>
  </si>
  <si>
    <t>BCLNTU</t>
  </si>
  <si>
    <t>Payment Terms</t>
  </si>
  <si>
    <t>Z120 Within 30 days Due net</t>
  </si>
  <si>
    <t>Effective start date</t>
  </si>
  <si>
    <t>IBAN Accuity</t>
  </si>
  <si>
    <t>SWIFT Accuity</t>
  </si>
  <si>
    <t>Clearing Code Accuity</t>
  </si>
  <si>
    <t>Institution Name Accuity</t>
  </si>
  <si>
    <t>Date of Assessment (as per HACT procedure)
(DD.MM.YYYY)</t>
  </si>
  <si>
    <t>Date of Positive Assessment against core values [mandatory for National CSO, Community Based Organisation and Academic Institution]
(DD.MM.YYYY)</t>
  </si>
  <si>
    <t>UNPP search term</t>
  </si>
  <si>
    <t>UNPP Name</t>
  </si>
  <si>
    <t>INGO Parent List</t>
  </si>
  <si>
    <t>UN &amp; Bi-Multilateral Org</t>
  </si>
  <si>
    <t>Date of Protection from Sexual Exploitation and Abuse (PSEA) Assessment
[mandatory for National CSO, Community Based Organisation and Academic Institution]
(DD.MM.YYYY)</t>
  </si>
  <si>
    <t>Only visible for Block/Unblock Request Type</t>
  </si>
  <si>
    <t>nzodor</t>
  </si>
  <si>
    <t># of Changes</t>
  </si>
  <si>
    <t>Name of field</t>
  </si>
  <si>
    <t>Original value in field</t>
  </si>
  <si>
    <t>Changed value in field</t>
  </si>
  <si>
    <t>INSTITUTIONAL Page</t>
  </si>
  <si>
    <t>INSTITUTIONAL VENDOR Page</t>
  </si>
  <si>
    <t>Reason of change</t>
  </si>
  <si>
    <t>Required Action</t>
  </si>
  <si>
    <t>Error message, original field contained incorrect value</t>
  </si>
  <si>
    <t>Processor - Investigate original field and correct the error</t>
  </si>
  <si>
    <t>Name is too long</t>
  </si>
  <si>
    <t>Senior Processor - Enter remaining part of name manually</t>
  </si>
  <si>
    <t>Number Format/Special characters substituted or Unknown Reason</t>
  </si>
  <si>
    <t>Processor - Investigate if correction is required</t>
  </si>
  <si>
    <t>Original Value was not from dropdown list, has been corrected</t>
  </si>
  <si>
    <t>No Action Required</t>
  </si>
  <si>
    <t>Not a region country, field removed</t>
  </si>
  <si>
    <t>Original value length was over SAP limit</t>
  </si>
  <si>
    <t>Processor - Check if additional characters should be included</t>
  </si>
  <si>
    <t>Spaces removed</t>
  </si>
  <si>
    <t>Digits must be moved to account number as per country specifics</t>
  </si>
  <si>
    <t>Digits moved to account key as per country specifics</t>
  </si>
  <si>
    <t>Bank key</t>
  </si>
  <si>
    <t>Name of Parent Organisation</t>
  </si>
  <si>
    <t>Date of (PSEA) Assessment</t>
  </si>
  <si>
    <t>Risk Rating of (PSEA) Assessment</t>
  </si>
  <si>
    <t>Date of Assessment</t>
  </si>
  <si>
    <t>Date of Positive Assessment</t>
  </si>
  <si>
    <t>Type of Assessment</t>
  </si>
  <si>
    <t xml:space="preserve">Risk Rating </t>
  </si>
  <si>
    <t>Permitted Payee Vendor Number</t>
  </si>
  <si>
    <t>Planned Annual Expenditure (USD) - optional</t>
  </si>
  <si>
    <t>block</t>
  </si>
  <si>
    <t>CountryCodes_Dropdown_NumberofMatches</t>
  </si>
  <si>
    <t>Contry codes</t>
  </si>
  <si>
    <t>CountryCodes_Dropdown_ListofMatches</t>
  </si>
  <si>
    <t>Vendor_account_group</t>
  </si>
  <si>
    <t>Payment Method</t>
  </si>
  <si>
    <t>Partner_Type</t>
  </si>
  <si>
    <t>CSO Type</t>
  </si>
  <si>
    <t>Type of Assessment done</t>
  </si>
  <si>
    <t>Risk Rating</t>
  </si>
  <si>
    <t>Parent Organization exists</t>
  </si>
  <si>
    <t>Cost Ctr</t>
  </si>
  <si>
    <t>List of Values in Dropdown Lists</t>
  </si>
  <si>
    <t>Country_Codes</t>
  </si>
  <si>
    <t>Programme_country?</t>
  </si>
  <si>
    <t>Field name</t>
  </si>
  <si>
    <t>Maximum Length in SAP</t>
  </si>
  <si>
    <t>Currency_Dropdown_NumberofMatches</t>
  </si>
  <si>
    <t>Currency</t>
  </si>
  <si>
    <t>Currency_Dropdown_ListofMatches</t>
  </si>
  <si>
    <t>BA_Dropdown_NumberofMatches</t>
  </si>
  <si>
    <t>Business Area</t>
  </si>
  <si>
    <t>BA_Dropdown_ListofMatches</t>
  </si>
  <si>
    <t>0060A00000 - AFGHANISTAN</t>
  </si>
  <si>
    <t>0001 Payable immediately Due net</t>
  </si>
  <si>
    <t>001 Greenland</t>
  </si>
  <si>
    <t>-</t>
  </si>
  <si>
    <t>1 POs/LTAs not permitted (refer to SEU/DB)</t>
  </si>
  <si>
    <t>ZCNT Institutional Contractors</t>
  </si>
  <si>
    <t>A Incountry Domestic Payment</t>
  </si>
  <si>
    <t>01 - Current/Checking account</t>
  </si>
  <si>
    <t>CSO - Civil Society Organisations</t>
  </si>
  <si>
    <t>Intenational NGO</t>
  </si>
  <si>
    <t>Micro Assessment</t>
  </si>
  <si>
    <t>5 - Not Required</t>
  </si>
  <si>
    <t>Y</t>
  </si>
  <si>
    <t>0060B00000 - KABUL AFGHANISTAN</t>
  </si>
  <si>
    <t>0002 within 14 days 3 % cash discount</t>
  </si>
  <si>
    <t>Single</t>
  </si>
  <si>
    <t>Male</t>
  </si>
  <si>
    <t>1 - High</t>
  </si>
  <si>
    <t>004 Guam</t>
  </si>
  <si>
    <t>No</t>
  </si>
  <si>
    <t>2 Block request and purchase order</t>
  </si>
  <si>
    <t>AED United Arab Emirates Dirham</t>
  </si>
  <si>
    <t>ZFO UNICEF Field Offices</t>
  </si>
  <si>
    <t>0060 - Afghanistan</t>
  </si>
  <si>
    <t>B AP - Book Transfer (BKTR)</t>
  </si>
  <si>
    <t>02 - Saving account</t>
  </si>
  <si>
    <t>GOVT - Government</t>
  </si>
  <si>
    <t>National NGO</t>
  </si>
  <si>
    <t>High Risk Assumed</t>
  </si>
  <si>
    <t>4 - Low</t>
  </si>
  <si>
    <t>N</t>
  </si>
  <si>
    <t>0060C00000 - KABUL ZO CENTRAL</t>
  </si>
  <si>
    <t xml:space="preserve"> within 30 days 2 % cash discount</t>
  </si>
  <si>
    <t>Mar&amp;Re</t>
  </si>
  <si>
    <t>Female</t>
  </si>
  <si>
    <t>2 - Medium</t>
  </si>
  <si>
    <t>006 Afghanistan</t>
  </si>
  <si>
    <t>Yes</t>
  </si>
  <si>
    <t>3 Block quot.req., order and goods receipt</t>
  </si>
  <si>
    <t>AFN Afghani</t>
  </si>
  <si>
    <t>ZFV Field Office Vendors</t>
  </si>
  <si>
    <t>0090 - Albania</t>
  </si>
  <si>
    <t>C Payment By Check</t>
  </si>
  <si>
    <t>UN - UN Agency</t>
  </si>
  <si>
    <t>Community Based Organisation</t>
  </si>
  <si>
    <t>Audit Results</t>
  </si>
  <si>
    <t>3 - Medium</t>
  </si>
  <si>
    <t>0060D00000 - BAMYAN CENTRAL</t>
  </si>
  <si>
    <t xml:space="preserve"> within 45 days Due net</t>
  </si>
  <si>
    <t>Wid.</t>
  </si>
  <si>
    <t>3 - Low</t>
  </si>
  <si>
    <t>009 Albania</t>
  </si>
  <si>
    <t>4 Block source determination</t>
  </si>
  <si>
    <t>ALL Albanian Lek(e)</t>
  </si>
  <si>
    <t>ZNC National Committees</t>
  </si>
  <si>
    <t>0120 - Algeria</t>
  </si>
  <si>
    <t>L Cash Payment Letter</t>
  </si>
  <si>
    <t>Bilateral/Multilateral</t>
  </si>
  <si>
    <t>Academic Institution</t>
  </si>
  <si>
    <t>Low Risk Assumed</t>
  </si>
  <si>
    <t>2 - Significant</t>
  </si>
  <si>
    <t>0060E00000 - DAIKUNDI CENTRAL</t>
  </si>
  <si>
    <t>0003 For Invoicing up to 15 of Month</t>
  </si>
  <si>
    <t>Dev.</t>
  </si>
  <si>
    <t>4 - High Risk Assumed</t>
  </si>
  <si>
    <t>012 Algeria</t>
  </si>
  <si>
    <t>11 PQ manuf. Site. PO with main supplier</t>
  </si>
  <si>
    <t>AMD Armenian Dram</t>
  </si>
  <si>
    <t>ZUN UN Agencies</t>
  </si>
  <si>
    <t>0240 - Argentina</t>
  </si>
  <si>
    <t>N AP - Non Urgent Payment (NURG)</t>
  </si>
  <si>
    <t>Account Update or Additional</t>
  </si>
  <si>
    <t>Others</t>
  </si>
  <si>
    <t>0060F00000 - GARDEZCENTRAL</t>
  </si>
  <si>
    <t xml:space="preserve"> within 14 days 2 % cash discount</t>
  </si>
  <si>
    <t>LegSep</t>
  </si>
  <si>
    <t>5 - Low Risk Assumed</t>
  </si>
  <si>
    <t>BankCountryCodes_Dropdown_NumberofMatches</t>
  </si>
  <si>
    <t>Bank_Contry_codes</t>
  </si>
  <si>
    <t>BankCountryCodes_Dropdown_ListofMatches</t>
  </si>
  <si>
    <t>024 Argentina</t>
  </si>
  <si>
    <t>21 Potential supplier, Not GMP evaluated</t>
  </si>
  <si>
    <t>ANG Netherlands Antillean Gulder</t>
  </si>
  <si>
    <t>PRG2 Implementing Partners</t>
  </si>
  <si>
    <t>0260 - Armenia</t>
  </si>
  <si>
    <t>T Bank Trasfer</t>
  </si>
  <si>
    <t>0060G00000 - PARWAN CENTRAL</t>
  </si>
  <si>
    <t xml:space="preserve"> within 30 days 1.5 % cash discount</t>
  </si>
  <si>
    <t>ComLaw</t>
  </si>
  <si>
    <t>6 - Not Assessed</t>
  </si>
  <si>
    <t>025 Aruba</t>
  </si>
  <si>
    <t>74 Block on vendor's product for quality</t>
  </si>
  <si>
    <t>AOA Angolan Kwanza</t>
  </si>
  <si>
    <t>ZTVA Travel Agency</t>
  </si>
  <si>
    <t>0310 - Azerbaijan</t>
  </si>
  <si>
    <t>U AP - Urgent Payment (URGP)</t>
  </si>
  <si>
    <t>Update/Replace Existing Account</t>
  </si>
  <si>
    <t>0060H00000 - JALALABAD EASTERN</t>
  </si>
  <si>
    <t>026 Armenia</t>
  </si>
  <si>
    <t>97 Blocked for ethical reasons(total block)</t>
  </si>
  <si>
    <t>ARS Argentine Peso</t>
  </si>
  <si>
    <t>0420 - Barbados</t>
  </si>
  <si>
    <t>Add Additional Account</t>
  </si>
  <si>
    <t>0060I00000 - MEZAR-I-SHARIF NORTH</t>
  </si>
  <si>
    <t xml:space="preserve"> Baseline date on 30 of the month</t>
  </si>
  <si>
    <t>027 Australia</t>
  </si>
  <si>
    <t>98 Failed GMP inspection / total block</t>
  </si>
  <si>
    <t>AUD Australian Dollar</t>
  </si>
  <si>
    <t>0490 - Bhutan</t>
  </si>
  <si>
    <t>0060J00000 - FAIZABAD NORTHERN</t>
  </si>
  <si>
    <t xml:space="preserve"> For Invoicing up to End  of Month</t>
  </si>
  <si>
    <t>030 Austria</t>
  </si>
  <si>
    <t>99 Not Recommended by SEU/Total block</t>
  </si>
  <si>
    <t>AWG Aruban Guilder</t>
  </si>
  <si>
    <t>0510 - Bolivia</t>
  </si>
  <si>
    <t>0060K00000 - FARYABNORTHERN</t>
  </si>
  <si>
    <t xml:space="preserve"> within 14 days 2.125 % cash discount</t>
  </si>
  <si>
    <t>000 Unknown</t>
  </si>
  <si>
    <t>031 Azerbaijan</t>
  </si>
  <si>
    <t>AZN New Azerbaijan Manat</t>
  </si>
  <si>
    <t>0520 - Botswana</t>
  </si>
  <si>
    <t>0060L00000 - KUNDUZ NORTHERN</t>
  </si>
  <si>
    <t>042 Barbados</t>
  </si>
  <si>
    <t>BAM Bosnia-Herzegovina Mark</t>
  </si>
  <si>
    <t>0530 - Bosnia and Herzegovina</t>
  </si>
  <si>
    <t>0060M00000 - KANDAHARSOUTHERN</t>
  </si>
  <si>
    <t>048 Belgium</t>
  </si>
  <si>
    <t>BBD Barbados Dollar</t>
  </si>
  <si>
    <t>0540 - Brazil</t>
  </si>
  <si>
    <t>0060N00000 - NIMROZ SOUTHERN</t>
  </si>
  <si>
    <t xml:space="preserve"> Baseline date on 15 of next month</t>
  </si>
  <si>
    <t>049 Bhutan</t>
  </si>
  <si>
    <t>BDT Bangladesh Taka</t>
  </si>
  <si>
    <t>0570 - Bulgaria</t>
  </si>
  <si>
    <t>0060O00000 - HERATWESTERN</t>
  </si>
  <si>
    <t>0004 within 14 days 3 % cash discount</t>
  </si>
  <si>
    <t>051 Bolivia</t>
  </si>
  <si>
    <t>BGN Bulgarian Lev(a)</t>
  </si>
  <si>
    <t>0600 - Myanmar</t>
  </si>
  <si>
    <t>0060P00000 - BADGHIS WESTERN</t>
  </si>
  <si>
    <t xml:space="preserve"> within 30 days 1 % cash discount</t>
  </si>
  <si>
    <t>052 Botswana</t>
  </si>
  <si>
    <t>BHD Bahrain Dinar</t>
  </si>
  <si>
    <t>Vendor account group</t>
  </si>
  <si>
    <t>0610 - Burundi</t>
  </si>
  <si>
    <t>0060Q00000 - FARAHWESTERN</t>
  </si>
  <si>
    <t xml:space="preserve"> within 60 days Due net</t>
  </si>
  <si>
    <t>053 Bosnia-Herz.</t>
  </si>
  <si>
    <t>BIF Burundi Franc</t>
  </si>
  <si>
    <t>0630 - Belarus</t>
  </si>
  <si>
    <t>0060R00000 - GHOR WESTERN</t>
  </si>
  <si>
    <t>0005 within 10 days 2 % cash discount</t>
  </si>
  <si>
    <t>054 Brazil</t>
  </si>
  <si>
    <t>BMD Bermudan Dollar</t>
  </si>
  <si>
    <t>Local Destinations (ZLC  - ‘L’),</t>
  </si>
  <si>
    <t>0660 - Cambodia</t>
  </si>
  <si>
    <t>0090A00000 - ALBANIA</t>
  </si>
  <si>
    <t>057 Bulgaria</t>
  </si>
  <si>
    <t>BND Brunei Dollar</t>
  </si>
  <si>
    <t>Governments (ZGV – ‘G’),</t>
  </si>
  <si>
    <t>0690 - Republic of Cameroon</t>
  </si>
  <si>
    <t>0090B00000 - TIRANA ALBANIA</t>
  </si>
  <si>
    <t xml:space="preserve"> within 50 days Due net</t>
  </si>
  <si>
    <t>060 Myanmar</t>
  </si>
  <si>
    <t>BOB Boliviano</t>
  </si>
  <si>
    <t>Inter-governmental Agencies (ZOI – ‘I’),</t>
  </si>
  <si>
    <t>0750 - Central African Republic</t>
  </si>
  <si>
    <t>0120A00000 - ALGERIA</t>
  </si>
  <si>
    <t>0006 Before End of the month 4 % cash discount</t>
  </si>
  <si>
    <t>061 Burundi</t>
  </si>
  <si>
    <t>BRL Brazilian Real</t>
  </si>
  <si>
    <t>National Committees (ZNC) – ‘C’),</t>
  </si>
  <si>
    <t>0780 - Sri Lanka</t>
  </si>
  <si>
    <t>0120B00000 - ALGIERS ALGERIA</t>
  </si>
  <si>
    <t xml:space="preserve"> Before 15 of the next month ;; 2 % cash discount</t>
  </si>
  <si>
    <t>063 Belarus</t>
  </si>
  <si>
    <t>Request Type (Create/Update/Unblock/Block) must be provided to submit the request!</t>
  </si>
  <si>
    <t>BSD Bahamian Dollar</t>
  </si>
  <si>
    <t>Non-governmental Organizations (ZNG – ‘N’)</t>
  </si>
  <si>
    <t>0810 - Chad</t>
  </si>
  <si>
    <t>0240A00000 - ARGENTINA</t>
  </si>
  <si>
    <t xml:space="preserve"> Before 15 in 2 months Due net</t>
  </si>
  <si>
    <t>066 Cambodia</t>
  </si>
  <si>
    <t>There are mandatory fields missing for the creation request.
Complete the fields in red background before submission!</t>
  </si>
  <si>
    <t>BTN Bhutanese Ngultrum</t>
  </si>
  <si>
    <t>United Nations System (ZUN – ‘U’),</t>
  </si>
  <si>
    <t>0840 - Chile</t>
  </si>
  <si>
    <t>0240B00000 - BUENOS AIRES AR</t>
  </si>
  <si>
    <t>0007 within 14 days 4 % cash discount</t>
  </si>
  <si>
    <t>069 Cameroon</t>
  </si>
  <si>
    <t>Update</t>
  </si>
  <si>
    <t>There are mandatory fields missing for the update request.
Provide the missing vendor number and all mandatory information that must be updated or missing in the vendor before submission!</t>
  </si>
  <si>
    <t>BWP Botswana Pula</t>
  </si>
  <si>
    <t>Field Offices -non SLU/SLN  (ZFO – ‘F’),</t>
  </si>
  <si>
    <t>0860 - China</t>
  </si>
  <si>
    <t>0240C00000 - SOUTHERN CONE HUB AR</t>
  </si>
  <si>
    <t>071 Canary Islands</t>
  </si>
  <si>
    <t>Block</t>
  </si>
  <si>
    <t>Provide the vendor number to be blocked and the reason for action in the fields in red background!</t>
  </si>
  <si>
    <t>BYN New Belarusian Ruble</t>
  </si>
  <si>
    <t>Field Offices -SLU/SLN only (ZFU – ‘Z’),</t>
  </si>
  <si>
    <t>0930 - Colombia</t>
  </si>
  <si>
    <t>0001 Sales Org. 001</t>
  </si>
  <si>
    <t>0001 Government</t>
  </si>
  <si>
    <t>000 Allocation number</t>
  </si>
  <si>
    <t>0260A00000 - ARMENIA</t>
  </si>
  <si>
    <t>053 Bosnia and Herzegovina</t>
  </si>
  <si>
    <t>072 Canada</t>
  </si>
  <si>
    <t>Unblock</t>
  </si>
  <si>
    <t>Provide the vendor number to be unblocked and all mandatory information that must be updated or missing in the vendor before submission!</t>
  </si>
  <si>
    <t>BZD Belize Dollar</t>
  </si>
  <si>
    <t>Individuals –Others  (ZIN – ‘O’),</t>
  </si>
  <si>
    <t>0990 - Democratic Republic of Congo</t>
  </si>
  <si>
    <t>1000 UNICEF</t>
  </si>
  <si>
    <t>0002 Non-Governmental Org</t>
  </si>
  <si>
    <t>001 Posting date</t>
  </si>
  <si>
    <t>1400110 Contribution receivable - Government</t>
  </si>
  <si>
    <t>0260B00000 - YEREVAN ARMENIA</t>
  </si>
  <si>
    <t>0008 Payable immediately Due net</t>
  </si>
  <si>
    <t>075 Central Afr.Rep</t>
  </si>
  <si>
    <t>Mark for deletion</t>
  </si>
  <si>
    <t>CAD Canadian Dollar</t>
  </si>
  <si>
    <t>Joint Ventures – Worldwide (ZJT – ‘J’),</t>
  </si>
  <si>
    <t>1020 - Costa Rica</t>
  </si>
  <si>
    <t>2000 PFP-GR, Geneva</t>
  </si>
  <si>
    <t>0003 Permanent Mission</t>
  </si>
  <si>
    <t>002 Doc.no., fiscal year</t>
  </si>
  <si>
    <t>1400120 Contribution Receivable (Int-gov Org.)</t>
  </si>
  <si>
    <t>0310A00000 - AZERBAIJAN</t>
  </si>
  <si>
    <t xml:space="preserve"> Baseline date on End of the month</t>
  </si>
  <si>
    <t>078 Sri Lanka</t>
  </si>
  <si>
    <t>Unmark for deletion</t>
  </si>
  <si>
    <t>CDF Franc Congolais</t>
  </si>
  <si>
    <t>Country Office - Guest Houses (ZNH – ‘GH’),</t>
  </si>
  <si>
    <t>1030 - Croatia</t>
  </si>
  <si>
    <t>2100 PFP-GR, New York</t>
  </si>
  <si>
    <t>0004 Private Organization</t>
  </si>
  <si>
    <t>003 Document date</t>
  </si>
  <si>
    <t>1400130 Contribution Receivable (NGO)</t>
  </si>
  <si>
    <t>0310B00000 - BAKU AZERBAIJAN</t>
  </si>
  <si>
    <t>0009 For Invoicing up to 15 of Month</t>
  </si>
  <si>
    <t>081 Chad</t>
  </si>
  <si>
    <t>CHF Swiss Franc</t>
  </si>
  <si>
    <r>
      <t xml:space="preserve">Staff members (ZSM – ‘S’) </t>
    </r>
    <r>
      <rPr>
        <b/>
        <sz val="10"/>
        <color theme="1"/>
        <rFont val="Calibri"/>
        <family val="2"/>
      </rPr>
      <t>(non-payroll bank information, block/unblock)</t>
    </r>
  </si>
  <si>
    <t>1050 - Cuba</t>
  </si>
  <si>
    <t>2200 PFP, SF &amp; ERR</t>
  </si>
  <si>
    <t>0005 UN Secretariat</t>
  </si>
  <si>
    <t>004 Branch account</t>
  </si>
  <si>
    <t>1400140 Contribution Receivable (Nat. Comms.)</t>
  </si>
  <si>
    <t>0420A00000 - BARBADOS - MCP</t>
  </si>
  <si>
    <t xml:space="preserve"> Before 15 of the next month ;; 2.125 % cash disc</t>
  </si>
  <si>
    <t>084 Chile</t>
  </si>
  <si>
    <t>CLP Chilean Peso</t>
  </si>
  <si>
    <t>One time customers (ZOT – ‘PO’),</t>
  </si>
  <si>
    <t>1170 - Benin</t>
  </si>
  <si>
    <t>0006 Other UN Organizatio</t>
  </si>
  <si>
    <t>005 Loc.currency amount</t>
  </si>
  <si>
    <t>1400150 Contribution Receivable (UN Agencies)</t>
  </si>
  <si>
    <t>0420B00000 - BRIDGETOWN BARBADOS</t>
  </si>
  <si>
    <t xml:space="preserve"> Before End of the next month ;; Due net</t>
  </si>
  <si>
    <t>086 China</t>
  </si>
  <si>
    <t>CNY Chinese Yuan Renminbi</t>
  </si>
  <si>
    <t>1200 - Denmark</t>
  </si>
  <si>
    <t>01 Distribtn Channel 01</t>
  </si>
  <si>
    <t>0007 Self Employed</t>
  </si>
  <si>
    <t>006 Doc.currency amount</t>
  </si>
  <si>
    <t>1400160 Contribution Receivable (FO-PSFR)</t>
  </si>
  <si>
    <t>0420C00000 - PORT OF SPAIN TT</t>
  </si>
  <si>
    <t>093 Colombia</t>
  </si>
  <si>
    <t>COP Colombian Peso</t>
  </si>
  <si>
    <t>1260 - Dominican Republic</t>
  </si>
  <si>
    <t>10 UNICEF Programmes</t>
  </si>
  <si>
    <t>0008 Global Corp. Donors</t>
  </si>
  <si>
    <t>007 Bill/exch.due date</t>
  </si>
  <si>
    <t>1400161 Adjustment to Contribution Receivable (FO-PSFR)</t>
  </si>
  <si>
    <t>0490A00000 - BHUTAN</t>
  </si>
  <si>
    <t xml:space="preserve"> Before End of the next month ;; 2.125 % cash dis</t>
  </si>
  <si>
    <t>099 Congo, Dem. Rep</t>
  </si>
  <si>
    <t>CRC Costa Rica Colon</t>
  </si>
  <si>
    <t>1350 - Ecuador</t>
  </si>
  <si>
    <t>11 UNICEF Proc. Service</t>
  </si>
  <si>
    <t>0009 Exec. Board Member</t>
  </si>
  <si>
    <t>008 Cost center</t>
  </si>
  <si>
    <t>1420110 Contributions In-Kind Receivable (Government)</t>
  </si>
  <si>
    <t>0490B00000 - THIMPHU BHUTAN</t>
  </si>
  <si>
    <t>102 Costa Rica</t>
  </si>
  <si>
    <t>UNICEF Ambassador</t>
  </si>
  <si>
    <t>CUC Cuban Peso</t>
  </si>
  <si>
    <t>ZFWD Forwarders</t>
  </si>
  <si>
    <t>1380 - El Salvador</t>
  </si>
  <si>
    <t>20 PFP</t>
  </si>
  <si>
    <t>Z100 WCARO</t>
  </si>
  <si>
    <t>009 External doc.number</t>
  </si>
  <si>
    <t>1420120 Contributions In-Kind Receivable (Int-gov Org)</t>
  </si>
  <si>
    <t>0510A00000 - BOLIVIA</t>
  </si>
  <si>
    <t>0010 Payable immediately Due net</t>
  </si>
  <si>
    <t>075 Central African Republic</t>
  </si>
  <si>
    <t>103 Croatia</t>
  </si>
  <si>
    <t>Indiv Contractors</t>
  </si>
  <si>
    <t>CVE Cape Verde Escudo</t>
  </si>
  <si>
    <t>ZVEN Vendors -SD</t>
  </si>
  <si>
    <t>1390 - Equatorial Guinea</t>
  </si>
  <si>
    <t>Z150 ESARO</t>
  </si>
  <si>
    <t>010 Purchase order no.</t>
  </si>
  <si>
    <t>1420130 Contributions In-Kind Receivable (NGO)</t>
  </si>
  <si>
    <t>0510B00000 - LA PAZ BOLIVIA</t>
  </si>
  <si>
    <t xml:space="preserve"> Baseline date on 10 of next month</t>
  </si>
  <si>
    <t>105 Cuba</t>
  </si>
  <si>
    <t>Inst Contractors</t>
  </si>
  <si>
    <t>CZK Czech Koruna</t>
  </si>
  <si>
    <t>1410 - Ethiopia</t>
  </si>
  <si>
    <t>01 Product Division 01</t>
  </si>
  <si>
    <t>Z200 EAPRO</t>
  </si>
  <si>
    <t>011 Plant number</t>
  </si>
  <si>
    <t>1420140 Contributions In-Kind Receivable (Nat Comms)</t>
  </si>
  <si>
    <t>0510C00000 - COCHABAMBA</t>
  </si>
  <si>
    <t>0011 within 10 days 3 % cash discount</t>
  </si>
  <si>
    <t>111 Cyprus</t>
  </si>
  <si>
    <t>External Auditors</t>
  </si>
  <si>
    <t>DJF Djibouti Franc</t>
  </si>
  <si>
    <t>1420 - Eritrea</t>
  </si>
  <si>
    <t>10 UNICEF stock items</t>
  </si>
  <si>
    <t>Z250 ROSA</t>
  </si>
  <si>
    <t>012 Vendor number</t>
  </si>
  <si>
    <t>1420150 Contributions In-Kind Receivable (UN Agencies)</t>
  </si>
  <si>
    <t>0510D00000 - SUCRE BOLIVIA</t>
  </si>
  <si>
    <t>0012 Payable immediately Due net</t>
  </si>
  <si>
    <t>113 Czech Republic</t>
  </si>
  <si>
    <t>UNICEF Exec Board</t>
  </si>
  <si>
    <t>DKK Danish Krone</t>
  </si>
  <si>
    <t>1430 - Fiji (Pacific Islands)</t>
  </si>
  <si>
    <t>11 UNICEF non-stk items</t>
  </si>
  <si>
    <t>Z300 MENA</t>
  </si>
  <si>
    <t>014 Purchase order</t>
  </si>
  <si>
    <t>1420160 Contributions In-Kind Receivable (PSFR)</t>
  </si>
  <si>
    <t>0520A00000 - BOTSWANA</t>
  </si>
  <si>
    <t xml:space="preserve"> Baseline date on 11 of next month</t>
  </si>
  <si>
    <t>117 Benin</t>
  </si>
  <si>
    <t>Gov. Counterparts</t>
  </si>
  <si>
    <t>DOP Dominican Peso</t>
  </si>
  <si>
    <t>1530 - Gabon</t>
  </si>
  <si>
    <t>12 Unicef PS ResRelBill</t>
  </si>
  <si>
    <t>Z350 TACRO</t>
  </si>
  <si>
    <t>015 Personnel number</t>
  </si>
  <si>
    <t>1420260 Contributions In-Kind Receivable (PSFR)</t>
  </si>
  <si>
    <t>0520B00000 - GABORONE BOTSWANA</t>
  </si>
  <si>
    <t>0014 within 10 days 5 % cash discount</t>
  </si>
  <si>
    <t>120 Denmark</t>
  </si>
  <si>
    <t>Internship</t>
  </si>
  <si>
    <t>DZD Algerian Dinar</t>
  </si>
  <si>
    <t>1560 - Gambia</t>
  </si>
  <si>
    <t>21 Cards &amp; Products</t>
  </si>
  <si>
    <t>Z400 CEE/NIS</t>
  </si>
  <si>
    <t>016 Settlement period</t>
  </si>
  <si>
    <t>1500110 Advances (Salary)</t>
  </si>
  <si>
    <t>0530A00000 - BOSNIA HERZEGOVINA</t>
  </si>
  <si>
    <t>0015 within 10 days 3 % cash discount</t>
  </si>
  <si>
    <t>099 Congo, Dem. Rep.</t>
  </si>
  <si>
    <t>126 Dominican Rep.</t>
  </si>
  <si>
    <t>Partners</t>
  </si>
  <si>
    <t>EGP Egyptian Pound</t>
  </si>
  <si>
    <t>1600 - Georgia</t>
  </si>
  <si>
    <t>22 Promotion</t>
  </si>
  <si>
    <t>Z500 North America  (ODA)</t>
  </si>
  <si>
    <t>017 Settl.per., pers.no.</t>
  </si>
  <si>
    <t>1500120 Special Authorized Staff Advances</t>
  </si>
  <si>
    <t>0530B00000 - SARAJEVO BA</t>
  </si>
  <si>
    <t xml:space="preserve"> within 15 days 2 % cash discount</t>
  </si>
  <si>
    <t>135 Ecuador</t>
  </si>
  <si>
    <t>Other UN Agency Staff</t>
  </si>
  <si>
    <t>ERN Eritrean Nakfa</t>
  </si>
  <si>
    <t>1620 - Ghana</t>
  </si>
  <si>
    <t>23 Fund Raising</t>
  </si>
  <si>
    <t>Z550 Pacific        (ODA)</t>
  </si>
  <si>
    <t>018 Asset number</t>
  </si>
  <si>
    <t>1500130 Staff Rental Advance</t>
  </si>
  <si>
    <t>0530C00000 - BANJA LUKA</t>
  </si>
  <si>
    <t xml:space="preserve"> within 20 days Due net</t>
  </si>
  <si>
    <t>138 El Salvador</t>
  </si>
  <si>
    <t>UN Volunteers</t>
  </si>
  <si>
    <t>ETB Ethiopian Birr</t>
  </si>
  <si>
    <t>1680 - Guatemala</t>
  </si>
  <si>
    <t>24 Fund Raising ERR</t>
  </si>
  <si>
    <t>Z600 Western Europe (ODA)</t>
  </si>
  <si>
    <t>021 Segment text</t>
  </si>
  <si>
    <t>1500190 Other staff receivables</t>
  </si>
  <si>
    <t>0540A00000 - BRAZIL</t>
  </si>
  <si>
    <t>0016 within 14 days 3 % cash discount</t>
  </si>
  <si>
    <t>139 Equatorial Guin</t>
  </si>
  <si>
    <t>Volunteers</t>
  </si>
  <si>
    <t>EUR Euro</t>
  </si>
  <si>
    <t>1770 - Guinea</t>
  </si>
  <si>
    <t>90 UNICEF Products</t>
  </si>
  <si>
    <t>Z650 Nordic Region  (ODA)</t>
  </si>
  <si>
    <t>022 One-time name / city</t>
  </si>
  <si>
    <t>1510110 Receivables (Product Sales)</t>
  </si>
  <si>
    <t>0540B00000 - BRASILIA BRAZIL</t>
  </si>
  <si>
    <t xml:space="preserve"> within 20 days 2 % cash discount</t>
  </si>
  <si>
    <t>140 Estonia</t>
  </si>
  <si>
    <t>FJD Fiji Dollar</t>
  </si>
  <si>
    <t>1800 - Guyana</t>
  </si>
  <si>
    <t>Z998 Multinational</t>
  </si>
  <si>
    <t>023 One-time city / name</t>
  </si>
  <si>
    <t>1510130 Prod.sales - Natcom &amp; FO's</t>
  </si>
  <si>
    <t>0540C00000 - BELEM</t>
  </si>
  <si>
    <t xml:space="preserve"> within 30 days Due net</t>
  </si>
  <si>
    <t>141 Ethiopia</t>
  </si>
  <si>
    <t>GBP Pound Sterling</t>
  </si>
  <si>
    <t>1830 - Haiti</t>
  </si>
  <si>
    <t>Payment terms</t>
  </si>
  <si>
    <t>Z999 UN System</t>
  </si>
  <si>
    <t>024 Document header text</t>
  </si>
  <si>
    <t>1510140 Licensing Receivables - Natcoms &amp; Others</t>
  </si>
  <si>
    <t>0540D00000 - FORTALEZA</t>
  </si>
  <si>
    <t>0017 Payable in 3 partial amounts</t>
  </si>
  <si>
    <t>142 Eritrea</t>
  </si>
  <si>
    <t>GEL Georgian Lari</t>
  </si>
  <si>
    <t>1860 - Honduras</t>
  </si>
  <si>
    <t>ZHQ Staff - Headquarters</t>
  </si>
  <si>
    <t>025 CPU date</t>
  </si>
  <si>
    <t>1510160 Licensing Receivables - FO PSFR</t>
  </si>
  <si>
    <t>0540E00000 - MANAUS</t>
  </si>
  <si>
    <t xml:space="preserve"> 1 installment: 30.000 % with payment term 0001</t>
  </si>
  <si>
    <t>143 Fiji</t>
  </si>
  <si>
    <t>Corporate Contract</t>
  </si>
  <si>
    <t>GHS Ghana Cedi (new)</t>
  </si>
  <si>
    <t>1950 - Global Shared Services Center</t>
  </si>
  <si>
    <t>ZLC  Staff - Local</t>
  </si>
  <si>
    <t>026 Pmnt per.bslne date</t>
  </si>
  <si>
    <t>1520610 Receivables (Procurement Services)</t>
  </si>
  <si>
    <t>0540F00000 - RECIFE</t>
  </si>
  <si>
    <t xml:space="preserve"> 2 installment: 40.000 % with payment term 0001</t>
  </si>
  <si>
    <t>126 Dominican Republic</t>
  </si>
  <si>
    <t>144 Finland</t>
  </si>
  <si>
    <t>Long term agreement</t>
  </si>
  <si>
    <t>GIP Gibraltar Pound</t>
  </si>
  <si>
    <t>2040 - India</t>
  </si>
  <si>
    <t>027 Value date</t>
  </si>
  <si>
    <t>1520810 Receivables (UN Agencies)</t>
  </si>
  <si>
    <t>0540G00000 - SALVADOR</t>
  </si>
  <si>
    <t xml:space="preserve"> 3 installment: 30.000 % with payment term 0001</t>
  </si>
  <si>
    <t>147 France</t>
  </si>
  <si>
    <t>Low value procurement</t>
  </si>
  <si>
    <t>GMD Gambian Dalasi</t>
  </si>
  <si>
    <t>2070 - Indonesia</t>
  </si>
  <si>
    <t>Z000 Up-front payment</t>
  </si>
  <si>
    <t>028 Asset number</t>
  </si>
  <si>
    <t>1520910 Receivables (Miscellaneous)</t>
  </si>
  <si>
    <t>0540H00000 - SAO LUIS</t>
  </si>
  <si>
    <t>Y000 Payment due in 30 days</t>
  </si>
  <si>
    <t>153 Gabon</t>
  </si>
  <si>
    <t>Signing an SSFA / PCA</t>
  </si>
  <si>
    <t>GNF Guinean Franc</t>
  </si>
  <si>
    <t>2100 - Iran</t>
  </si>
  <si>
    <t>Z002 (4) equal quarterly payments</t>
  </si>
  <si>
    <t>PRIV</t>
  </si>
  <si>
    <t>029 Pstng month, vendor</t>
  </si>
  <si>
    <t>1550110 Prepaid Travel</t>
  </si>
  <si>
    <t>0540I00000 - SAO PAULO</t>
  </si>
  <si>
    <t>Y001 within 29 days 2 % cash discount</t>
  </si>
  <si>
    <t>139 Equatorial Guinea</t>
  </si>
  <si>
    <t>156 Gambia</t>
  </si>
  <si>
    <t>Internet / Telephone Service Provider</t>
  </si>
  <si>
    <t>GTQ Guatemalan Quetzal</t>
  </si>
  <si>
    <t>2130 - Iraq</t>
  </si>
  <si>
    <t>Z003 Reimbursement of expenses</t>
  </si>
  <si>
    <t>PUBL</t>
  </si>
  <si>
    <t>031 Customer number</t>
  </si>
  <si>
    <t>1550120 Prepaid Education grant</t>
  </si>
  <si>
    <t>0540J00000 - RIO DE JANEIRO BR</t>
  </si>
  <si>
    <t>160 Georgia</t>
  </si>
  <si>
    <t>Bidding</t>
  </si>
  <si>
    <t>GYD Guyanese Dollar</t>
  </si>
  <si>
    <t>2220 - Office of Research, Italy</t>
  </si>
  <si>
    <t>Z004 (2) six-months payment</t>
  </si>
  <si>
    <t>032 Pstng yr,month,curr.</t>
  </si>
  <si>
    <t>2200110 Reconciliation (Procurement Services)</t>
  </si>
  <si>
    <t>0570A00000 - BULGARIA</t>
  </si>
  <si>
    <t>Y002 within 30 days Due net</t>
  </si>
  <si>
    <t>162 Ghana</t>
  </si>
  <si>
    <t>Other (please provide detailed explanation under Additional Instructions or Remarks)</t>
  </si>
  <si>
    <t>HKD Hong Kong Dollar</t>
  </si>
  <si>
    <t>2250 - Cote D'Ivoire</t>
  </si>
  <si>
    <t>Z005 ECHO: (2) instalments</t>
  </si>
  <si>
    <t>033 Cost center</t>
  </si>
  <si>
    <t>2200120 Reconciliation (Japanese Special Account)</t>
  </si>
  <si>
    <t>0570B00000 - SOFIA BULGARIA</t>
  </si>
  <si>
    <t>Y005 within 12 days 2 % cash discount</t>
  </si>
  <si>
    <t>163 Gibraltar</t>
  </si>
  <si>
    <t>HNL Honduran Lempira</t>
  </si>
  <si>
    <t>2280 - Jamaica</t>
  </si>
  <si>
    <t>Z006 ECHO (80% advance)</t>
  </si>
  <si>
    <t>034 Month, cost center</t>
  </si>
  <si>
    <t>2200190 Reconciliation (Other Trust Accounts)</t>
  </si>
  <si>
    <t>0600A00000 - MYANMAR</t>
  </si>
  <si>
    <t>165 Greece</t>
  </si>
  <si>
    <t>HRK Croatian Kuna</t>
  </si>
  <si>
    <t>2340 - Jordan</t>
  </si>
  <si>
    <t>Z010 Automatic payment block;pay immediately - NY</t>
  </si>
  <si>
    <t>036 Order</t>
  </si>
  <si>
    <t>2310110 SAP HR Iwop pension/insurance pre-payments</t>
  </si>
  <si>
    <t>0600B00000 - YANGON MYANMAR</t>
  </si>
  <si>
    <t>Y010 Payment due in 10 days(Without discount)</t>
  </si>
  <si>
    <t>168 Guatemala</t>
  </si>
  <si>
    <t>Inactive, vendor won't be used anymore.</t>
  </si>
  <si>
    <t>HTG Haitian Gourde</t>
  </si>
  <si>
    <t>234R - MENA, Jordan</t>
  </si>
  <si>
    <t>Z020 Within 30 days Due net - NY</t>
  </si>
  <si>
    <t>037 Currency key</t>
  </si>
  <si>
    <t>2520110 Unapplied Contributions Receipts</t>
  </si>
  <si>
    <t>0600C00000 - KALAY</t>
  </si>
  <si>
    <t>Y020 Payment due in 20 days(Without discount)</t>
  </si>
  <si>
    <t>177 Guinea</t>
  </si>
  <si>
    <t>Ethical (financial): Clarify further in comments!</t>
  </si>
  <si>
    <t>HUF Hungarian Forint</t>
  </si>
  <si>
    <t>2390 - Kazakhstan</t>
  </si>
  <si>
    <t>Z110 Automatic payment block;pay immediately - CPH</t>
  </si>
  <si>
    <t>039 Project number</t>
  </si>
  <si>
    <t>2520112 PSFR Unapp ORR Cont Receipts</t>
  </si>
  <si>
    <t>0600D00000 - KENGTUNG</t>
  </si>
  <si>
    <t>Y100 Payment due in 30 days</t>
  </si>
  <si>
    <t>180 Guyana</t>
  </si>
  <si>
    <t>Ethical (compliance): Clarify further in comments!</t>
  </si>
  <si>
    <t>IDR Indonesian Rupiah</t>
  </si>
  <si>
    <t>2400 - Kenya</t>
  </si>
  <si>
    <t>Z121 3% 15 days, Within 30 days Due net</t>
  </si>
  <si>
    <t>055 Fiscal year, month</t>
  </si>
  <si>
    <t>2520120 Unapplied Contributions-in-Kind</t>
  </si>
  <si>
    <t>0600E00000 - MANDALAY</t>
  </si>
  <si>
    <t>Y101 within 29 days 2 % cash discount</t>
  </si>
  <si>
    <t>183 Haiti</t>
  </si>
  <si>
    <t>Duplication: Provide other number in comments!</t>
  </si>
  <si>
    <t>ILS Israeli Shekel</t>
  </si>
  <si>
    <t>240B - Office of Global Innovation</t>
  </si>
  <si>
    <t>Z122 Within 10 days 3 % cash discount</t>
  </si>
  <si>
    <t>060 Test0</t>
  </si>
  <si>
    <t>2520130 Cash Advances from Donors</t>
  </si>
  <si>
    <t>0600F00000 - MAWLAMYINE</t>
  </si>
  <si>
    <t>186 Honduras</t>
  </si>
  <si>
    <t>Other: Clarify further in comments!</t>
  </si>
  <si>
    <t>INR Indian Rupee</t>
  </si>
  <si>
    <t>240R - ESARO, Kenya</t>
  </si>
  <si>
    <t>Z123 Within 15 days 2.5% cash discount</t>
  </si>
  <si>
    <t>061 Test1</t>
  </si>
  <si>
    <t>2530110 Funds to be Returned</t>
  </si>
  <si>
    <t>0600G00000 - MYEIK</t>
  </si>
  <si>
    <t>Y104 within 7 days 0.5 % cash discount</t>
  </si>
  <si>
    <t>195 Hungary</t>
  </si>
  <si>
    <t>IQD Iraqui Dinar</t>
  </si>
  <si>
    <t>2450 - Republic of Kyrgyzstan</t>
  </si>
  <si>
    <t>Z124 Within 20 days 2% cash discount</t>
  </si>
  <si>
    <t>065 Test5</t>
  </si>
  <si>
    <t>0600H00000 - MYITKYINA</t>
  </si>
  <si>
    <t>198 Iceland</t>
  </si>
  <si>
    <t>IRR Iranian Rial</t>
  </si>
  <si>
    <t>2460 - Lao People's Dem Rep.</t>
  </si>
  <si>
    <t>Z125 10 days 3%, 15 days 2.5%, 30 days net</t>
  </si>
  <si>
    <t>101 Cash discnt clearing</t>
  </si>
  <si>
    <t>0600I00000 - TAUNGGYI</t>
  </si>
  <si>
    <t>Y105 within 7 days 0.7 % cash discount</t>
  </si>
  <si>
    <t>204 India</t>
  </si>
  <si>
    <t>ISK Iceland Krona</t>
  </si>
  <si>
    <t>2490 - Lebanon</t>
  </si>
  <si>
    <t>Z126 15 days 2.5%, 20 days 2%, 30 days net</t>
  </si>
  <si>
    <t>Z01 WBS Element</t>
  </si>
  <si>
    <t>0001 Four-level dunning notice, every two weeks</t>
  </si>
  <si>
    <t>0600J00000 - MAUNGDAW</t>
  </si>
  <si>
    <t>207 Indonesia</t>
  </si>
  <si>
    <t>JMD Jamaican Dollar</t>
  </si>
  <si>
    <t>2520 - Lesotho</t>
  </si>
  <si>
    <t>Z127 10 days 3%, 20 days 2%, 30 days net</t>
  </si>
  <si>
    <t>Z02 Reference Number</t>
  </si>
  <si>
    <t>0003 Payment reminder, every two weeks</t>
  </si>
  <si>
    <t>0600K00000 - LASHIO</t>
  </si>
  <si>
    <t>Y106 within 10 days 1 % cash discount</t>
  </si>
  <si>
    <t>210 Iran</t>
  </si>
  <si>
    <t>JOD Jordanian Dinar</t>
  </si>
  <si>
    <t>2550 - Liberia</t>
  </si>
  <si>
    <t>Z910 30 days net (direct disbursement by partner)</t>
  </si>
  <si>
    <t>Z03 Material Number</t>
  </si>
  <si>
    <t>Z001 Contrib/Sp. Accts. (BAs: GR/SF/ERR/SA), Cust Grp G/I/N/O/U</t>
  </si>
  <si>
    <t>0600L00000 - HAKHA MYANMAR</t>
  </si>
  <si>
    <t>213 Iraq</t>
  </si>
  <si>
    <t>JPY Japanese Yen</t>
  </si>
  <si>
    <t>2580 - Libya</t>
  </si>
  <si>
    <t>Z911 Donations - Not for disbursement</t>
  </si>
  <si>
    <t>Z05 Fund</t>
  </si>
  <si>
    <t>Z002 Private sector (BAs GR/SF/ER) Cust. groups C/F</t>
  </si>
  <si>
    <t>0600M00000 - DAWEI MYANMAR</t>
  </si>
  <si>
    <t>Y107 within 10 days 1.5 % cash discount</t>
  </si>
  <si>
    <t>216 Ireland</t>
  </si>
  <si>
    <t>KES Kenyan Shilling</t>
  </si>
  <si>
    <t>2660 - North Macedonia</t>
  </si>
  <si>
    <t>Z913 Prepaid</t>
  </si>
  <si>
    <t>Z06 Doc.no. L/Item,F/yr</t>
  </si>
  <si>
    <t>0610A00000 - BURUNDI</t>
  </si>
  <si>
    <t>219 Israel</t>
  </si>
  <si>
    <t>KGS Kyrgyzstan Som</t>
  </si>
  <si>
    <t>2670 - Madagascar</t>
  </si>
  <si>
    <t>Z914 For Pre-payments</t>
  </si>
  <si>
    <t>Z31 Funds recd/Customer</t>
  </si>
  <si>
    <t>A1 Chief Field Accounts</t>
  </si>
  <si>
    <t>0610B00000 - BUJUMBURA BURUNDI</t>
  </si>
  <si>
    <t>Y108 within 10 days 2 % cash discount</t>
  </si>
  <si>
    <t>222 Italy</t>
  </si>
  <si>
    <t>KHR Cambodian Riel</t>
  </si>
  <si>
    <t>2690 - Malawi</t>
  </si>
  <si>
    <t>Z915 30 days net (direct disbursement by KfW)</t>
  </si>
  <si>
    <t>A2 Accounts Officer</t>
  </si>
  <si>
    <t>0610C00000 - GITEGA</t>
  </si>
  <si>
    <t>225 Cote d'Ivoire</t>
  </si>
  <si>
    <t>KMF Comoros Franc</t>
  </si>
  <si>
    <t>2700 - Malaysia</t>
  </si>
  <si>
    <t>A3 Accounts Officer</t>
  </si>
  <si>
    <t>0630A00000 - BELARUS</t>
  </si>
  <si>
    <t>Y109 within 10 days 3 % cash discount</t>
  </si>
  <si>
    <t>228 Jamaica</t>
  </si>
  <si>
    <t>KPW01 KPW</t>
  </si>
  <si>
    <t>2740 - Maldives</t>
  </si>
  <si>
    <t>C0 Chief Contributions Unit</t>
  </si>
  <si>
    <t>0630B00000 - MINSK BELARUS</t>
  </si>
  <si>
    <t>231 Japan</t>
  </si>
  <si>
    <t>KRW South Korean Won</t>
  </si>
  <si>
    <t>2760 - Mali</t>
  </si>
  <si>
    <t>C1 Contributions Team 1</t>
  </si>
  <si>
    <t>0660A00000 - CAMBODIA</t>
  </si>
  <si>
    <t>Y110 within 15 days 0.5 % cash discount</t>
  </si>
  <si>
    <t>234 Jordan</t>
  </si>
  <si>
    <t>KWD Kuwaiti Dinar</t>
  </si>
  <si>
    <t>2820 - Mauritania</t>
  </si>
  <si>
    <t>0003 For incoming invoices until 15 of the month</t>
  </si>
  <si>
    <t>C2 Contributions Team 2</t>
  </si>
  <si>
    <t>0660B00000 - PHNOM PENH CAMBODIA</t>
  </si>
  <si>
    <t>239 Kazakhstan</t>
  </si>
  <si>
    <t>KYD Cayman Dollar</t>
  </si>
  <si>
    <t>2850 - Mexico</t>
  </si>
  <si>
    <t>C3 Contributions Team 3</t>
  </si>
  <si>
    <t>0660C00000 - BATTAMBANG</t>
  </si>
  <si>
    <t>Y111 within 15 days 0.55 % cash discount</t>
  </si>
  <si>
    <t>240 Kenya</t>
  </si>
  <si>
    <t>KZT Kazakhstani Tenge</t>
  </si>
  <si>
    <t>2880 - Mongolia</t>
  </si>
  <si>
    <t>D1 Comptroller</t>
  </si>
  <si>
    <t>0660D00000 - PREAH SIHANOUK</t>
  </si>
  <si>
    <t>243 Kuwait</t>
  </si>
  <si>
    <t>LAK Laotian Kip</t>
  </si>
  <si>
    <t>2910 - Morocco</t>
  </si>
  <si>
    <t>D2 DFAM/Deputy Director, Accts</t>
  </si>
  <si>
    <t>0660E00000 - SIEM REAP</t>
  </si>
  <si>
    <t>Y112 within 15 days 0.6 % cash discount</t>
  </si>
  <si>
    <t>245 Kyrgyzstan</t>
  </si>
  <si>
    <t>LBP Lebanese Pound</t>
  </si>
  <si>
    <t>2970 - Nepal</t>
  </si>
  <si>
    <t>D3 DFAM/Deputy Director,Budget</t>
  </si>
  <si>
    <t>0660F00000 - KAMPONG CHAM</t>
  </si>
  <si>
    <t>246 Lao,Peo.Dem.Rep</t>
  </si>
  <si>
    <t>LKR Sri Lankan Rupee</t>
  </si>
  <si>
    <t>297R - ROSA, Nepal</t>
  </si>
  <si>
    <t xml:space="preserve"> For incoming invoices until End  of the month</t>
  </si>
  <si>
    <t>D4 DFAM/Deputy Director,Finance</t>
  </si>
  <si>
    <t>0660G00000 - PHNOM PENH ZONE</t>
  </si>
  <si>
    <t>Y113 within 15 days 1 % cash discount</t>
  </si>
  <si>
    <t>247 Latvia</t>
  </si>
  <si>
    <t>LRD Liberian Dollar</t>
  </si>
  <si>
    <t>3120 - Nicaragua</t>
  </si>
  <si>
    <t>E1 Vacant</t>
  </si>
  <si>
    <t>0690A00000 - REPUBLIC OF CAMEROON</t>
  </si>
  <si>
    <t>249 Lebanon</t>
  </si>
  <si>
    <t>LSL Lesotho Loti</t>
  </si>
  <si>
    <t>3180 - Niger</t>
  </si>
  <si>
    <t>E2 K. Hulshof</t>
  </si>
  <si>
    <t>0690B00000 - YAOUNDE CAMEROON</t>
  </si>
  <si>
    <t>Y114 within 15 days 2 % cash discount</t>
  </si>
  <si>
    <t>252 Lesotho</t>
  </si>
  <si>
    <t>LTL Lithuanian Lita</t>
  </si>
  <si>
    <t>3210 - Nigeria</t>
  </si>
  <si>
    <t>F0 Funding Monitoring Officer</t>
  </si>
  <si>
    <t>0690C00000 - DOUALA</t>
  </si>
  <si>
    <t>255 Liberia</t>
  </si>
  <si>
    <t>LVL Lativian Lat</t>
  </si>
  <si>
    <t>3300 - Pakistan</t>
  </si>
  <si>
    <t>F1 Funding Cluster No. 1</t>
  </si>
  <si>
    <t>0690D00000 - NGAOUNDERE</t>
  </si>
  <si>
    <t>258 Libya</t>
  </si>
  <si>
    <t>LYD Libyan Dinar</t>
  </si>
  <si>
    <t>3330 - Panama</t>
  </si>
  <si>
    <t>F2 Funding Cluster No. 2</t>
  </si>
  <si>
    <t>0690E00000 - BERTOUA</t>
  </si>
  <si>
    <t>Z001 PFP: Baseline equal to NC's fiscal year-end</t>
  </si>
  <si>
    <t>260 Lithuania</t>
  </si>
  <si>
    <t>MAD Moroccan Dirham</t>
  </si>
  <si>
    <t>333R - LACRO, Panama</t>
  </si>
  <si>
    <t>F3 Funding Cluster No. 3</t>
  </si>
  <si>
    <t>0690F00000 - GAROUA CAMEROON</t>
  </si>
  <si>
    <t>246 Lao, People's Dem. Rep.</t>
  </si>
  <si>
    <t>264 Luxembourg</t>
  </si>
  <si>
    <t>MDL Moldavan Leu</t>
  </si>
  <si>
    <t>3360 - Paraguay</t>
  </si>
  <si>
    <t>F4 Funding Cluster No. 4</t>
  </si>
  <si>
    <t>0690G00000 - MAROUA CAMEROON</t>
  </si>
  <si>
    <t>266 Macedonia, TFYR</t>
  </si>
  <si>
    <t>MGA Malagasy Ariary</t>
  </si>
  <si>
    <t>3380 - Congo</t>
  </si>
  <si>
    <t>F5 Funding Cluster No. 5</t>
  </si>
  <si>
    <t>0750A00000 - CENTRAL AFRICAN REP.</t>
  </si>
  <si>
    <t>267 Madagascar</t>
  </si>
  <si>
    <t>MKD Macedonian Denar</t>
  </si>
  <si>
    <t>3390 - Peru</t>
  </si>
  <si>
    <t>F6 Funding Cluster No. 6</t>
  </si>
  <si>
    <t>0750B00000 - BANGUI CAR</t>
  </si>
  <si>
    <t>269 Malawi</t>
  </si>
  <si>
    <t>MMK Myanmar Kyat</t>
  </si>
  <si>
    <t>3420 - Philippines</t>
  </si>
  <si>
    <t>F7 Deputy Director, PFO</t>
  </si>
  <si>
    <t>0750C00000 - BOSSANGOA CAR</t>
  </si>
  <si>
    <t>270 Malaysia</t>
  </si>
  <si>
    <t>MNT Mongolian Tugrik</t>
  </si>
  <si>
    <t>3660 - Romania</t>
  </si>
  <si>
    <t>F8 Director, PFO</t>
  </si>
  <si>
    <t>0750D00000 - KANGA BANDORO CAR</t>
  </si>
  <si>
    <t>Z007 Payment due in (3) months</t>
  </si>
  <si>
    <t>258 Libyan Arab Jamahiriya</t>
  </si>
  <si>
    <t>274 Maldives,Rep of</t>
  </si>
  <si>
    <t>MOP Macao Pataca</t>
  </si>
  <si>
    <t>3750 - Rwanda</t>
  </si>
  <si>
    <t>S1 Chief Operations, SD</t>
  </si>
  <si>
    <t>0750E00000 - BAMBARI CAR</t>
  </si>
  <si>
    <t>Z008 Payment due in (9) months</t>
  </si>
  <si>
    <t>276 Mali</t>
  </si>
  <si>
    <t>MRU Mauritanian Ouguiya</t>
  </si>
  <si>
    <t>3780 - Saudi Arabia</t>
  </si>
  <si>
    <t>S2 Finance Officer, SD</t>
  </si>
  <si>
    <t>0750F00000 - BOUAR CAR</t>
  </si>
  <si>
    <t>Z009 Payment due in (12) months</t>
  </si>
  <si>
    <t>279 Malta</t>
  </si>
  <si>
    <t>MUR Mauritius Rupee</t>
  </si>
  <si>
    <t>3810 - Senegal</t>
  </si>
  <si>
    <t>S3 Finance Officer, SD</t>
  </si>
  <si>
    <t>0750G00000 - NDELE CAR</t>
  </si>
  <si>
    <t>266 TFYR of Macedonia</t>
  </si>
  <si>
    <t>282 Mauritania</t>
  </si>
  <si>
    <t>MVR Maldive Rufiyaa</t>
  </si>
  <si>
    <t>381R - WCARO, Senegal</t>
  </si>
  <si>
    <t>S4 Finance Officer, SD</t>
  </si>
  <si>
    <t>0750H00000 - ZEMIO CAR</t>
  </si>
  <si>
    <t>283 Mauritius</t>
  </si>
  <si>
    <t>MWK Malawi Kwacha</t>
  </si>
  <si>
    <t>3900 - Sierra Leone</t>
  </si>
  <si>
    <t>0780A00000 - SRI LANKA</t>
  </si>
  <si>
    <t>285 Mexico</t>
  </si>
  <si>
    <t>MXN Mexican Peso</t>
  </si>
  <si>
    <t>3920 - Somalia</t>
  </si>
  <si>
    <t>0780B00000 - COLOMBO SRI LANKA</t>
  </si>
  <si>
    <t>288 Mongolia</t>
  </si>
  <si>
    <t>MYR Malaysian Ringgit</t>
  </si>
  <si>
    <t>3930 - South Africa</t>
  </si>
  <si>
    <t>Full Time</t>
  </si>
  <si>
    <t>0780C00000 - BATTILCALOA</t>
  </si>
  <si>
    <t>274 Maldives</t>
  </si>
  <si>
    <t>291 Morocco</t>
  </si>
  <si>
    <t>MZN Mozambique Metical (new)</t>
  </si>
  <si>
    <t>4020 - Sudan</t>
  </si>
  <si>
    <t>0009 For incoming invoices until 15 of the month</t>
  </si>
  <si>
    <t>Part Time</t>
  </si>
  <si>
    <t>0780D00000 - JAFFNA</t>
  </si>
  <si>
    <t>297 Nepal</t>
  </si>
  <si>
    <t>NAD Namibian dollar</t>
  </si>
  <si>
    <t>4030 - Eswatini</t>
  </si>
  <si>
    <t>0780E00000 - VAVUNIYA</t>
  </si>
  <si>
    <t>300 Netherlands</t>
  </si>
  <si>
    <t>NGN Nigerian Naira</t>
  </si>
  <si>
    <t>4040 - South Sudan</t>
  </si>
  <si>
    <t>0780F00000 - KILINOCHCHI</t>
  </si>
  <si>
    <t>309 New Zealand</t>
  </si>
  <si>
    <t>NIO Nicaraguan Cordoba Oro</t>
  </si>
  <si>
    <t>4140 - Syria</t>
  </si>
  <si>
    <t>0810A00000 - CHAD</t>
  </si>
  <si>
    <t>312 Nicaragua</t>
  </si>
  <si>
    <t>NOK Norwegian Krone</t>
  </si>
  <si>
    <t>4150 - Tajikistan</t>
  </si>
  <si>
    <t>0810B00000 - N'DJAMENA CHAD</t>
  </si>
  <si>
    <t>318 Niger</t>
  </si>
  <si>
    <t>NPR Nepalese Rupee</t>
  </si>
  <si>
    <t>4200 - Thailand</t>
  </si>
  <si>
    <t>0810C00000 - ABECHE</t>
  </si>
  <si>
    <t>321 Nigeria</t>
  </si>
  <si>
    <t>NZD New Zealand Dollar</t>
  </si>
  <si>
    <t>420R - EAPRO, Thailand</t>
  </si>
  <si>
    <t>0810D00000 - MOUNDOU</t>
  </si>
  <si>
    <t>Z901 Payable immediately Due net</t>
  </si>
  <si>
    <t>324 Norway</t>
  </si>
  <si>
    <t>OMR Omani Rial</t>
  </si>
  <si>
    <t>4230 - Togo</t>
  </si>
  <si>
    <t>0810E00000 - MONGO</t>
  </si>
  <si>
    <t>Z902 Upon receipt of invoice</t>
  </si>
  <si>
    <t>330 Pakistan</t>
  </si>
  <si>
    <t>PAB Panamanian Balboa</t>
  </si>
  <si>
    <t>4320 - Tunisia</t>
  </si>
  <si>
    <t>0810F00000 - MAO</t>
  </si>
  <si>
    <t>Z903 Due 10 days after receipt of invoice</t>
  </si>
  <si>
    <t>333 Panama</t>
  </si>
  <si>
    <t>PEN Peruvian Nuevo Sol</t>
  </si>
  <si>
    <t>4350 - Turkey</t>
  </si>
  <si>
    <t>OnPrem</t>
  </si>
  <si>
    <t>0810G00000 - SAHR CHAD</t>
  </si>
  <si>
    <t>Z904 Due 30 days after receipt of invoice</t>
  </si>
  <si>
    <t>336 Paraguay</t>
  </si>
  <si>
    <t>PGK Papua New Guinea Kina</t>
  </si>
  <si>
    <t>4360 - Rep. of Turkmenistan</t>
  </si>
  <si>
    <t>OffPrem</t>
  </si>
  <si>
    <t>0840A00000 - CHILE</t>
  </si>
  <si>
    <t>Z909 Reduce FO budget on billing</t>
  </si>
  <si>
    <t>338 Congo</t>
  </si>
  <si>
    <t>PHP Philippine Peso</t>
  </si>
  <si>
    <t>4380 - Uganda</t>
  </si>
  <si>
    <t>0840B00000 - SANTIAGO CHILE</t>
  </si>
  <si>
    <t>339 Peru</t>
  </si>
  <si>
    <t>PKR Pakistani Rupee</t>
  </si>
  <si>
    <t>4410 - Ukraine</t>
  </si>
  <si>
    <t>0860A00000 - CHINA</t>
  </si>
  <si>
    <t>342 Philippines</t>
  </si>
  <si>
    <t>PLN Poland Zloty</t>
  </si>
  <si>
    <t>4500 - Egypt</t>
  </si>
  <si>
    <t>0860B00000 - BEIJING CHINA</t>
  </si>
  <si>
    <t>345 Poland</t>
  </si>
  <si>
    <t>PYG Paraguayan Guarani</t>
  </si>
  <si>
    <t>4550 - United Rep. of Tanzania</t>
  </si>
  <si>
    <t>0860C00000 - SHANGHAI</t>
  </si>
  <si>
    <t>348 Portugal</t>
  </si>
  <si>
    <t>QAR Qatari Rial</t>
  </si>
  <si>
    <t>456B - Executive Director's Office</t>
  </si>
  <si>
    <t>0930A00000 - COLOMBIA</t>
  </si>
  <si>
    <t>366 Romania</t>
  </si>
  <si>
    <t>RON New Romanian Leu</t>
  </si>
  <si>
    <t>456C - Analysis,Planning &amp; Monitoring</t>
  </si>
  <si>
    <t>0930B00000 - BOGOTA COLOMBIA</t>
  </si>
  <si>
    <t>370 Russian Fed.</t>
  </si>
  <si>
    <t>RSD Serbia Dinar</t>
  </si>
  <si>
    <t>456D - Programme Division</t>
  </si>
  <si>
    <t>0930C00000 - PASTO</t>
  </si>
  <si>
    <t>375 Rwanda</t>
  </si>
  <si>
    <t>RUB Russian Rouble</t>
  </si>
  <si>
    <t>456F - Office of Emergency Prog.</t>
  </si>
  <si>
    <t>0930D00000 - QUIBDO</t>
  </si>
  <si>
    <t>378 Saudi Arabia</t>
  </si>
  <si>
    <t>RWF Rwanda Franc</t>
  </si>
  <si>
    <t>456G - Division of Communication</t>
  </si>
  <si>
    <t>0930E00000 - SINSELEJO</t>
  </si>
  <si>
    <t>381 Senegal</t>
  </si>
  <si>
    <t>SAR Saudi Riyal</t>
  </si>
  <si>
    <t>456H - Gov. &amp; Multilateral Affairs</t>
  </si>
  <si>
    <t>0930F00000 - CALI</t>
  </si>
  <si>
    <t>390 Sierra Leone</t>
  </si>
  <si>
    <t>SBD Solomon Islands Dollar</t>
  </si>
  <si>
    <t>456I - Public Partnerships Division</t>
  </si>
  <si>
    <t>0990A00000 - DR CONGO</t>
  </si>
  <si>
    <t>391 Singapore</t>
  </si>
  <si>
    <t>SCR Seychelles Rupee</t>
  </si>
  <si>
    <t>456J - Div. of Finance &amp; Admin Mgmt</t>
  </si>
  <si>
    <t>0990B00000 - KINSHASA DRC</t>
  </si>
  <si>
    <t>392 Somalia</t>
  </si>
  <si>
    <t>SDG Sudanese Pound (new)</t>
  </si>
  <si>
    <t>456K - Division of Human Resources</t>
  </si>
  <si>
    <t>0990B10000 - PROVINCE KINSHASA</t>
  </si>
  <si>
    <t>370 Russian Federation</t>
  </si>
  <si>
    <t>393 South Africa</t>
  </si>
  <si>
    <t>SEK Swedish Krona</t>
  </si>
  <si>
    <t>456L - Info &amp; Comm Technology Div</t>
  </si>
  <si>
    <t>0990B20000 - OUEST KINSHASA</t>
  </si>
  <si>
    <t>394 Slovenia</t>
  </si>
  <si>
    <t>SGD Singapore Dollar</t>
  </si>
  <si>
    <t>456N - Int. Audit &amp; Invest (OIAI)</t>
  </si>
  <si>
    <t>0990C00000 - BANDUNDU</t>
  </si>
  <si>
    <t>395 Slovak Republic</t>
  </si>
  <si>
    <t>SHP St.Helena Pound</t>
  </si>
  <si>
    <t>456O - Evaluation Office</t>
  </si>
  <si>
    <t>Y003 For incoming invoices until 15 of the month</t>
  </si>
  <si>
    <t>0990D00000 - SUD KIVU BUKAVU</t>
  </si>
  <si>
    <t>399 Spain</t>
  </si>
  <si>
    <t>SLL Sierra Leone</t>
  </si>
  <si>
    <t>456Q - GSSC Project</t>
  </si>
  <si>
    <t xml:space="preserve"> within 10 days 3 % cash discount</t>
  </si>
  <si>
    <t>0990E00000 - ITURI BUNIA</t>
  </si>
  <si>
    <t>402 Sudan</t>
  </si>
  <si>
    <t>SOS Somalian Shilling</t>
  </si>
  <si>
    <t>456R - Office of Global Insight &amp; Policy</t>
  </si>
  <si>
    <t xml:space="preserve"> within 29 days 1.5 % cash discount</t>
  </si>
  <si>
    <t>0990F00000 - DUNGU</t>
  </si>
  <si>
    <t>403 Swaziland</t>
  </si>
  <si>
    <t>SRD Surinamese Dollar</t>
  </si>
  <si>
    <t>456S - OSEB</t>
  </si>
  <si>
    <t>0990G00000 - NORD KIVU GOMA</t>
  </si>
  <si>
    <t>404 South Sudan</t>
  </si>
  <si>
    <t>SSP South Sudanese Pound</t>
  </si>
  <si>
    <t>456T - UNICEF Hosted Funds</t>
  </si>
  <si>
    <t>Y004 within 10 days 1 % cash discount</t>
  </si>
  <si>
    <t>0990G10000 - EAST GOMA</t>
  </si>
  <si>
    <t>411 Sweden</t>
  </si>
  <si>
    <t>STD Sao Tome / Principe Dobra</t>
  </si>
  <si>
    <t>4590 - Burkina Faso</t>
  </si>
  <si>
    <t>0990H00000 - TANGANYIKA KALEMIE</t>
  </si>
  <si>
    <t>414 Syria, Arab Rep</t>
  </si>
  <si>
    <t>SVC El Salvador Colon</t>
  </si>
  <si>
    <t>4620 - Uruguay</t>
  </si>
  <si>
    <t>0990I00000 - KASAI OCCIDENTAL KA</t>
  </si>
  <si>
    <t>395 Slovakia</t>
  </si>
  <si>
    <t>415 Tajikistan</t>
  </si>
  <si>
    <t>SYP Syrian Pound</t>
  </si>
  <si>
    <t>4630 - Rep of Uzbekistan</t>
  </si>
  <si>
    <t>0990J00000 - PROVINCE ORIENTALE</t>
  </si>
  <si>
    <t>420 Thailand</t>
  </si>
  <si>
    <t>SZL Swaziland Lilangeni</t>
  </si>
  <si>
    <t>4710 - Venezuela</t>
  </si>
  <si>
    <t>0990K00000 - KATANGA LUBUMBASHI</t>
  </si>
  <si>
    <t>423 Togo</t>
  </si>
  <si>
    <t>THB Thailand Baht</t>
  </si>
  <si>
    <t>4920 - Yemen</t>
  </si>
  <si>
    <t>0990K10000 - SUD LUBUMBASHI</t>
  </si>
  <si>
    <t>429 Trinidad,Tobago</t>
  </si>
  <si>
    <t>TJS Tajik Somoni</t>
  </si>
  <si>
    <t>4980 - Zambia</t>
  </si>
  <si>
    <t>0990L00000 - BAS CONGO MATADI</t>
  </si>
  <si>
    <t>432 Tunisia</t>
  </si>
  <si>
    <t>TMT Turkmenistan Manat</t>
  </si>
  <si>
    <t>5070 - Bangladesh</t>
  </si>
  <si>
    <t>0990M00000 - EQUATEUR MBANDAKA</t>
  </si>
  <si>
    <t>435 Turkey</t>
  </si>
  <si>
    <t>TND Tunisian Dinar</t>
  </si>
  <si>
    <t>5150 - DP Republic of Korea</t>
  </si>
  <si>
    <t>0990N00000 - KASAI ORIENTAL MBUJ</t>
  </si>
  <si>
    <t>414 Syrian Arab Republic</t>
  </si>
  <si>
    <t>436 Turkmenistan</t>
  </si>
  <si>
    <t>TOP Tongan Pa'anga</t>
  </si>
  <si>
    <t>5200 - Vietnam</t>
  </si>
  <si>
    <t>Y103 For incoming invoices until 15 of the month</t>
  </si>
  <si>
    <t>0990O00000 - MANIEMA</t>
  </si>
  <si>
    <t>438 Uganda</t>
  </si>
  <si>
    <t>TRY New Turkish Lira</t>
  </si>
  <si>
    <t>5640 - Moldova</t>
  </si>
  <si>
    <t>0990P00000 - LIBENGE DRC</t>
  </si>
  <si>
    <t>441 Ukraine</t>
  </si>
  <si>
    <t>TTD Trinidad and Tobago Dollar</t>
  </si>
  <si>
    <t>5750 - Switzerland</t>
  </si>
  <si>
    <t>0990Q00000 - BENI DRC</t>
  </si>
  <si>
    <t>449 Utd.Arab.Emir.</t>
  </si>
  <si>
    <t>TZS Tanzanian Shilling</t>
  </si>
  <si>
    <t>575R - ECARO, Switzerland</t>
  </si>
  <si>
    <t>1020A00000 - COSTA RICA</t>
  </si>
  <si>
    <t>429 Trinidad and Tobago</t>
  </si>
  <si>
    <t>450 Egypt</t>
  </si>
  <si>
    <t>UAH Ukrainian Hryvnia</t>
  </si>
  <si>
    <t>6110 - Belize</t>
  </si>
  <si>
    <t>1020B00000 - SAN JOSE COSTA RICA</t>
  </si>
  <si>
    <t>453 United Kingdom</t>
  </si>
  <si>
    <t>UGX Ugandan Shilling</t>
  </si>
  <si>
    <t>6260 - Zimbabwe</t>
  </si>
  <si>
    <t>1030A00000 - CROATIA</t>
  </si>
  <si>
    <t>455 Tanzania,Uni.Re</t>
  </si>
  <si>
    <t>USD US Dollar</t>
  </si>
  <si>
    <t>6350 - Oman</t>
  </si>
  <si>
    <t>1030B00000 - ZAGREB CROATIA</t>
  </si>
  <si>
    <t>456 USA</t>
  </si>
  <si>
    <t>UYU Uruguayan Peso</t>
  </si>
  <si>
    <t>6490 - Papua New Guinea</t>
  </si>
  <si>
    <t>1050A00000 - CUBA</t>
  </si>
  <si>
    <t>459 Burkina-Faso</t>
  </si>
  <si>
    <t>UZS Uzbekistan Som</t>
  </si>
  <si>
    <t>6620 - Comoros</t>
  </si>
  <si>
    <t>1050B00000 - HAVANA CUBA</t>
  </si>
  <si>
    <t>462 Uruguay</t>
  </si>
  <si>
    <t>VES Venezuela Bolivar Soberano</t>
  </si>
  <si>
    <t>6690 - Djibouti</t>
  </si>
  <si>
    <t>1170A00000 - BENIN</t>
  </si>
  <si>
    <t>449 United Arab Emirates</t>
  </si>
  <si>
    <t>463 Uzbekistan</t>
  </si>
  <si>
    <t>VND Vietnamese Dong</t>
  </si>
  <si>
    <t>6810 - Angola</t>
  </si>
  <si>
    <t>1170B00000 - COTONOU BENIN</t>
  </si>
  <si>
    <t>471 Venezuela</t>
  </si>
  <si>
    <t>VUV Vanuatu Vatu</t>
  </si>
  <si>
    <t>6820 - Cabo Verde</t>
  </si>
  <si>
    <t>1170C00000 - PARAKOU</t>
  </si>
  <si>
    <t>492 Yemen, Rep of</t>
  </si>
  <si>
    <t>WST Samoan Tala</t>
  </si>
  <si>
    <t>6830 - Sao Tome &amp; Principe</t>
  </si>
  <si>
    <t>1200A00000 - SUPPLY DIVISION</t>
  </si>
  <si>
    <t>455 Tanzania, United Rep. of</t>
  </si>
  <si>
    <t>498 Zambia</t>
  </si>
  <si>
    <t>495 Yugoslavia</t>
  </si>
  <si>
    <t>XAF C.F.A. Franc (BEAC)</t>
  </si>
  <si>
    <t>6850 - Guinea Bissau</t>
  </si>
  <si>
    <t>1200A00100 - DIRECTOR'S OFFICE</t>
  </si>
  <si>
    <t>456 United States of America</t>
  </si>
  <si>
    <t>505 Andorra</t>
  </si>
  <si>
    <t>XCD East Carribean Dollar</t>
  </si>
  <si>
    <t>6890 - Republic of Mozambique</t>
  </si>
  <si>
    <t>1200A00300 - CPH LOGISTICS</t>
  </si>
  <si>
    <t>459 Burkina Faso</t>
  </si>
  <si>
    <t>507 Bangladesh</t>
  </si>
  <si>
    <t>XOF C.F.A. Franc (BCEAO)</t>
  </si>
  <si>
    <t>6980 - Namibia</t>
  </si>
  <si>
    <t>1200A00400 - CONTRACTING CENTRE</t>
  </si>
  <si>
    <t>515 D.P.R. of Korea</t>
  </si>
  <si>
    <t>YER Yemeni Rial</t>
  </si>
  <si>
    <t>7050 - Palestine, State of</t>
  </si>
  <si>
    <t>1200A00600 - QUALITY ASSURANCE</t>
  </si>
  <si>
    <t>520 Vietnam</t>
  </si>
  <si>
    <t>ZAR South African Rand</t>
  </si>
  <si>
    <t>7060 - Timor-Leste</t>
  </si>
  <si>
    <t>1200A00700 - HUMAN RESOURCES</t>
  </si>
  <si>
    <t>525 Germany</t>
  </si>
  <si>
    <t>ZMW Zambian Kwacha</t>
  </si>
  <si>
    <t>8950 - Republic of Montenegro</t>
  </si>
  <si>
    <t>1200A00800 - FIN MGMT AND ADMIN</t>
  </si>
  <si>
    <t>492 Republic of Yemen</t>
  </si>
  <si>
    <t>535 Vatican City</t>
  </si>
  <si>
    <t>ZWL Zimbabwe Dollar</t>
  </si>
  <si>
    <t>8970 - Serbia</t>
  </si>
  <si>
    <t>1200A00900 - OATC</t>
  </si>
  <si>
    <t>495 (Yugoslavia)</t>
  </si>
  <si>
    <t>555 Liechtenstein</t>
  </si>
  <si>
    <t>8971 - Kosovo</t>
  </si>
  <si>
    <t>1200A01100 - THE LOGISTICS CENTRE</t>
  </si>
  <si>
    <t>564 Moldova, Rep of</t>
  </si>
  <si>
    <t>1200A01300 - PS SUPPORT TO FO</t>
  </si>
  <si>
    <t>499 Stateless</t>
  </si>
  <si>
    <t>565 Monaco</t>
  </si>
  <si>
    <t>1200A01800 - PROCUREMENT SERVICES</t>
  </si>
  <si>
    <t>567 South Korea,Rep</t>
  </si>
  <si>
    <t>1200A02000 - SUPPLY CENTER NY</t>
  </si>
  <si>
    <t>515 D.P.R  of Korea</t>
  </si>
  <si>
    <t>570 San Marino</t>
  </si>
  <si>
    <t>1200A02300 - VACCINE CENTRE</t>
  </si>
  <si>
    <t>520 Viet Nam</t>
  </si>
  <si>
    <t>575 Switzerland</t>
  </si>
  <si>
    <t>1200A02400 - MEDICINES/NUTRITION</t>
  </si>
  <si>
    <t>590 Samoa</t>
  </si>
  <si>
    <t>1200A02500 - WATER SANIT &amp; EDUC</t>
  </si>
  <si>
    <t>535 Holy See</t>
  </si>
  <si>
    <t>601 Antigua/Barbuda</t>
  </si>
  <si>
    <t>1200A02600 - HTC</t>
  </si>
  <si>
    <t>602 Brunei Darussal</t>
  </si>
  <si>
    <t>1200A02700 - KMC</t>
  </si>
  <si>
    <t>564 Republic of Moldova</t>
  </si>
  <si>
    <t>603 Bahamas</t>
  </si>
  <si>
    <t>1200A02800 - INNOVATION UNIT</t>
  </si>
  <si>
    <t>604 Bahrain</t>
  </si>
  <si>
    <t>1200A02900 - EMERGENCY UNIT</t>
  </si>
  <si>
    <t>567 Republic of Korea</t>
  </si>
  <si>
    <t>605 Bermuda</t>
  </si>
  <si>
    <t>1200A03000 - SUPPLY CHAIN</t>
  </si>
  <si>
    <t>610 Dominica</t>
  </si>
  <si>
    <t>1200A03100 - MARKETSFIN &amp; STR.</t>
  </si>
  <si>
    <t>611 Belize</t>
  </si>
  <si>
    <t>1200A03200 - INTL. TRANSPORT UNIT</t>
  </si>
  <si>
    <t>612 Hong Kong</t>
  </si>
  <si>
    <t>120XA00000 - SD PROCUREMENT</t>
  </si>
  <si>
    <t>601 Antigua and Barbuda</t>
  </si>
  <si>
    <t>615 Cayman Islands</t>
  </si>
  <si>
    <t>1260A00000 - DOMINICAN REPUBLIC</t>
  </si>
  <si>
    <t>602 Brunei</t>
  </si>
  <si>
    <t>616 Grenada</t>
  </si>
  <si>
    <t>1260B00000 - SANTO DOMINGO DO</t>
  </si>
  <si>
    <t>617 Kiribati</t>
  </si>
  <si>
    <t>1350A00000 - ECUADOR</t>
  </si>
  <si>
    <t>618 Tuvalu</t>
  </si>
  <si>
    <t>1350B00000 - QUITO ECUADOR</t>
  </si>
  <si>
    <t>620 Montserrat</t>
  </si>
  <si>
    <t>1350C00000 - GUAYAQUIL EQUADOR</t>
  </si>
  <si>
    <t>623 Anguilla</t>
  </si>
  <si>
    <t>1380A00000 - EL SAVADOR</t>
  </si>
  <si>
    <t>624 Qatar</t>
  </si>
  <si>
    <t>1380B00000 - SAN SALVADOR SV</t>
  </si>
  <si>
    <t>625 St. Helena</t>
  </si>
  <si>
    <t>1390A00000 - EQUATORIAL GUINEA</t>
  </si>
  <si>
    <t>626 Zimbabwe</t>
  </si>
  <si>
    <t>1390B00000 - MALABO EQUI GUINEA</t>
  </si>
  <si>
    <t>627 St Kitts&amp;Nevis</t>
  </si>
  <si>
    <t>1410A00000 - ETHIOPIA</t>
  </si>
  <si>
    <t>628 Seychelles</t>
  </si>
  <si>
    <t>1410B00000 - ADDIS ABABAETHIOPIA</t>
  </si>
  <si>
    <t>629 St. Lucia</t>
  </si>
  <si>
    <t>1410B10000 - OROMIYA</t>
  </si>
  <si>
    <t>630 St. Vincent</t>
  </si>
  <si>
    <t>1410C00000 - ASOSA</t>
  </si>
  <si>
    <t>631 Solomon Islands</t>
  </si>
  <si>
    <t>1410D00000 - AWASA</t>
  </si>
  <si>
    <t>634 Tonga</t>
  </si>
  <si>
    <t>1410E00000 - BAHIR DAR</t>
  </si>
  <si>
    <t>625 Saint Helena</t>
  </si>
  <si>
    <t>635 Oman</t>
  </si>
  <si>
    <t>1410F00000 - GAMBELA</t>
  </si>
  <si>
    <t>636 Turks&amp; Caicosin</t>
  </si>
  <si>
    <t>1410G00000 - JIJIGA</t>
  </si>
  <si>
    <t>627 Saint Kitts and Nevis</t>
  </si>
  <si>
    <t>640 Brit.Virgin Is.</t>
  </si>
  <si>
    <t>1410H00000 - MEKELLE</t>
  </si>
  <si>
    <t>645 Sikkim</t>
  </si>
  <si>
    <t>1410I00000 - SEMERA</t>
  </si>
  <si>
    <t>629 Saint Lucia</t>
  </si>
  <si>
    <t>648 Nauru</t>
  </si>
  <si>
    <t>1410J00000 - GODE</t>
  </si>
  <si>
    <t>630 St. Vincent and the Grena</t>
  </si>
  <si>
    <t>649 Pap. New Guinea</t>
  </si>
  <si>
    <t>1410K00000 - KEBRIDEHAR</t>
  </si>
  <si>
    <t>655 Vanuatu</t>
  </si>
  <si>
    <t>1410L00000 - DOLLO ADO</t>
  </si>
  <si>
    <t>656 Tokelau Islands</t>
  </si>
  <si>
    <t>1420A00000 - ERITREA</t>
  </si>
  <si>
    <t>660 French Antilles</t>
  </si>
  <si>
    <t>1420B00000 - ASMARA ERITREA</t>
  </si>
  <si>
    <t>636 Turks and Caicos Island</t>
  </si>
  <si>
    <t>661 Wallis,Futuna</t>
  </si>
  <si>
    <t>1430A00000 - FIJI-PACIFIC ISLANDS</t>
  </si>
  <si>
    <t>640 Virgin Islands (UK)</t>
  </si>
  <si>
    <t>662 Comoros</t>
  </si>
  <si>
    <t>1430B00000 - SUVA FIJI</t>
  </si>
  <si>
    <t>663 Reunion</t>
  </si>
  <si>
    <t>1430C00000 - APIA SAMOA</t>
  </si>
  <si>
    <t>664 Martinique</t>
  </si>
  <si>
    <t>1430D00000 - HONIARA SB</t>
  </si>
  <si>
    <t>649 Papua New Guinea</t>
  </si>
  <si>
    <t>665 French Guiana</t>
  </si>
  <si>
    <t>1430E00000 - PORT VILA VANUATU</t>
  </si>
  <si>
    <t>666 Guadeloupe</t>
  </si>
  <si>
    <t>1430F00000 - TARAWA KIRIBATI</t>
  </si>
  <si>
    <t>667 New Caledonia</t>
  </si>
  <si>
    <t>1430G00000 - MAJURO RMI</t>
  </si>
  <si>
    <t>668 Frenc.Polynesia</t>
  </si>
  <si>
    <t>1430H00000 - POHNPEI FSM</t>
  </si>
  <si>
    <t>661 Wallis and Futuna Islands</t>
  </si>
  <si>
    <t>669 Djibouti</t>
  </si>
  <si>
    <t>1430I00000 - NAURA</t>
  </si>
  <si>
    <t>672 Netherlands Ant</t>
  </si>
  <si>
    <t>1430J00000 - NGERULMUD PALAU</t>
  </si>
  <si>
    <t>678 Suriname</t>
  </si>
  <si>
    <t>1430K00000 - NUKI'ALOFA TONGA</t>
  </si>
  <si>
    <t>679 Cook Islands</t>
  </si>
  <si>
    <t>1430L00000 - FUNAFUTI TUVALU</t>
  </si>
  <si>
    <t>680 Niue</t>
  </si>
  <si>
    <t>1430M00000 - ALOFI NUIE</t>
  </si>
  <si>
    <t>681 Angola</t>
  </si>
  <si>
    <t>1430N00000 - AVARUA COOK ISLANDS</t>
  </si>
  <si>
    <t>682 Cabo Verde</t>
  </si>
  <si>
    <t>1430O00000 - TOKELAU</t>
  </si>
  <si>
    <t>668 French Polynesia</t>
  </si>
  <si>
    <t>683 S.Tome&amp;Principe</t>
  </si>
  <si>
    <t>1530A00000 - GABON</t>
  </si>
  <si>
    <t>685 Guinea-Bissau</t>
  </si>
  <si>
    <t>1530B00000 - LIBREVILLE GABON</t>
  </si>
  <si>
    <t>672 Netherlands Antilles</t>
  </si>
  <si>
    <t>688 Macau</t>
  </si>
  <si>
    <t>1560A00000 - GAMBIA</t>
  </si>
  <si>
    <t>689 Mozambique</t>
  </si>
  <si>
    <t>1560B00000 - BANJUL GAMBIA</t>
  </si>
  <si>
    <t>690 Palau, Rep of</t>
  </si>
  <si>
    <t>1600A00000 - GEORGIA</t>
  </si>
  <si>
    <t>691 Western Sahara</t>
  </si>
  <si>
    <t>1600B00000 - TBLISI GEORGIA</t>
  </si>
  <si>
    <t>692 Marshall Islnds</t>
  </si>
  <si>
    <t>1600C00000 - SUKHUMI</t>
  </si>
  <si>
    <t>682 Cape Verde</t>
  </si>
  <si>
    <t>693 Micronesia</t>
  </si>
  <si>
    <t>1620A00000 - GHANA</t>
  </si>
  <si>
    <t>683 Sao Tome and Principe</t>
  </si>
  <si>
    <t>695 Puerto Rico</t>
  </si>
  <si>
    <t>1620B00000 - ACCRA GHANA</t>
  </si>
  <si>
    <t>696 Samoa,American</t>
  </si>
  <si>
    <t>1620C00000 - TAMALE</t>
  </si>
  <si>
    <t>688 Macao</t>
  </si>
  <si>
    <t>697 Amer.Virgin Is.</t>
  </si>
  <si>
    <t>1680A00000 - GUATEMALA</t>
  </si>
  <si>
    <t>698 Namibia</t>
  </si>
  <si>
    <t>1680B00000 - GUATEMALA CITY GT</t>
  </si>
  <si>
    <t>700 N.Mariana Is.</t>
  </si>
  <si>
    <t>1770A00000 - GUINEA</t>
  </si>
  <si>
    <t>692 Marshall Islands</t>
  </si>
  <si>
    <t>705 Palestine</t>
  </si>
  <si>
    <t>1770B00000 - CONAKRY GUINEA</t>
  </si>
  <si>
    <t>706 Timor-Leste</t>
  </si>
  <si>
    <t>1770B10000 - WESTERN CONAKRY</t>
  </si>
  <si>
    <t>694 (Trust Territory Palau)</t>
  </si>
  <si>
    <t>891 Serbia &amp; Monten</t>
  </si>
  <si>
    <t>1770C00000 - NZEREKORE</t>
  </si>
  <si>
    <t>895 Montenegro</t>
  </si>
  <si>
    <t>1770D00000 - KANKAN</t>
  </si>
  <si>
    <t>696 American Samoa</t>
  </si>
  <si>
    <t>897 Serbia</t>
  </si>
  <si>
    <t>1800A00000 - GUYANA</t>
  </si>
  <si>
    <t>697 Virgin Islands (USA)</t>
  </si>
  <si>
    <t>1800B00000 - GEORGETOWN GUYANA</t>
  </si>
  <si>
    <t>1800C00000 - PARAMARIBO SURINAME</t>
  </si>
  <si>
    <t>1830A00000 - HAITI</t>
  </si>
  <si>
    <t>706 East Timor</t>
  </si>
  <si>
    <t>1830B00000 - PORT AU PRINCEHAITI</t>
  </si>
  <si>
    <t>891 Serbia and Montenegro</t>
  </si>
  <si>
    <t>1830C00000 - GONAIVES HAITI</t>
  </si>
  <si>
    <t>1860A00000 - HONDURAS</t>
  </si>
  <si>
    <t>006</t>
  </si>
  <si>
    <t>1860B00000 - TEGUCIGALPAHONDURAS</t>
  </si>
  <si>
    <t>AR01 Oficina central Argentina</t>
  </si>
  <si>
    <t>Afghanistan</t>
  </si>
  <si>
    <t>009</t>
  </si>
  <si>
    <t>1950A00000 - GSSC BUDAPEST</t>
  </si>
  <si>
    <t>AR02 Plantas Zona Norte Argentina</t>
  </si>
  <si>
    <t>Albania</t>
  </si>
  <si>
    <t>012</t>
  </si>
  <si>
    <t>1950A00100 - DO GSSC</t>
  </si>
  <si>
    <t>AR03 Plantas Zona Sur Argentina</t>
  </si>
  <si>
    <t>Algeria</t>
  </si>
  <si>
    <t>1950A00200 - HR ADMIN SECTION</t>
  </si>
  <si>
    <t>AT01 Personnel Area AT01</t>
  </si>
  <si>
    <t>Amer.Virgin Is.</t>
  </si>
  <si>
    <t>1950A00300 - HR PAYROLL SECTION</t>
  </si>
  <si>
    <t>AU01 Personnel Area AU01</t>
  </si>
  <si>
    <t>Andorra</t>
  </si>
  <si>
    <t>1950A00400 - GLOBAL HELP DESK SEC</t>
  </si>
  <si>
    <t>AU02 Personnel Area Au02</t>
  </si>
  <si>
    <t>Angola</t>
  </si>
  <si>
    <t>1950A00500 - FINANCE SECTION</t>
  </si>
  <si>
    <t>AU03 Australia PA03</t>
  </si>
  <si>
    <t>Anguilla</t>
  </si>
  <si>
    <t>1950A00600 - SERVICE MANAGEMENT</t>
  </si>
  <si>
    <t>AUPS Australian Personnel Area PS</t>
  </si>
  <si>
    <t>Antigua/Barbuda</t>
  </si>
  <si>
    <t>024</t>
  </si>
  <si>
    <t>2040A00000 - INDIA</t>
  </si>
  <si>
    <t>BE01 Personnel area BE01</t>
  </si>
  <si>
    <t>Argentina</t>
  </si>
  <si>
    <t>026</t>
  </si>
  <si>
    <t>2040B00000 - NEW DELHI INDIA</t>
  </si>
  <si>
    <t>BR01 Empresa Modelo - Matriz</t>
  </si>
  <si>
    <t>Armenia</t>
  </si>
  <si>
    <t>025</t>
  </si>
  <si>
    <t>2040C00000 - BHOPAL</t>
  </si>
  <si>
    <t>BR02 Empresa Modelo - Escritório</t>
  </si>
  <si>
    <t>Aruba</t>
  </si>
  <si>
    <t>027</t>
  </si>
  <si>
    <t>2040D00000 - BHUBANESHWAR</t>
  </si>
  <si>
    <t>BR03 Empresa Modelo - Fundição</t>
  </si>
  <si>
    <t>Australia</t>
  </si>
  <si>
    <t>030</t>
  </si>
  <si>
    <t>2040E00000 - CALCUTTA</t>
  </si>
  <si>
    <t>BR04 Empresa Modelo - Comp. Elét.</t>
  </si>
  <si>
    <t>Austria</t>
  </si>
  <si>
    <t>031</t>
  </si>
  <si>
    <t>2040F00000 - CHENNAI</t>
  </si>
  <si>
    <t>CA01 Regional</t>
  </si>
  <si>
    <t>Azerbaijan</t>
  </si>
  <si>
    <t>2040G00000 - GANDHINAGAR</t>
  </si>
  <si>
    <t>CA02 Unionized</t>
  </si>
  <si>
    <t>Bahamas</t>
  </si>
  <si>
    <t>2040H00000 - HYDERABAD</t>
  </si>
  <si>
    <t>CA03 Non-Unionized</t>
  </si>
  <si>
    <t>Bahrain</t>
  </si>
  <si>
    <t>2040I00000 - JAIPUR</t>
  </si>
  <si>
    <t>CA04 Business Unit</t>
  </si>
  <si>
    <t>Bangladesh</t>
  </si>
  <si>
    <t>042</t>
  </si>
  <si>
    <t>2040J00000 - LUCKNOW</t>
  </si>
  <si>
    <t>CH01 Switzerland Subsidiary</t>
  </si>
  <si>
    <t>Barbados</t>
  </si>
  <si>
    <t>063</t>
  </si>
  <si>
    <t>2040K00000 - MUMBAI</t>
  </si>
  <si>
    <t>CHS1 Modellfirma Schweiz (PCCS)</t>
  </si>
  <si>
    <t>Belarus</t>
  </si>
  <si>
    <t>048</t>
  </si>
  <si>
    <t>2040L00000 - PATNA</t>
  </si>
  <si>
    <t>CN01 Personnel Area CN01</t>
  </si>
  <si>
    <t>Belgium</t>
  </si>
  <si>
    <t>2040M00000 - GUWAHATI</t>
  </si>
  <si>
    <t>CPH Supply Division Copenhagen</t>
  </si>
  <si>
    <t>Belize</t>
  </si>
  <si>
    <t>2040N00000 - RAIPUR</t>
  </si>
  <si>
    <t>DE01 Personnel area DE01</t>
  </si>
  <si>
    <t>Benin</t>
  </si>
  <si>
    <t>2040O00000 - RANCHI</t>
  </si>
  <si>
    <t>DK01 Personnel area DK01 - Denmark</t>
  </si>
  <si>
    <t>Bermuda</t>
  </si>
  <si>
    <t>049</t>
  </si>
  <si>
    <t>2070A00000 - INDONESIA</t>
  </si>
  <si>
    <t>ES01 Personnel area ES01</t>
  </si>
  <si>
    <t>Bhutan</t>
  </si>
  <si>
    <t>051</t>
  </si>
  <si>
    <t>2070B00000 - JAKARTA INDONESIA</t>
  </si>
  <si>
    <t>FI01 Personnel area FI01</t>
  </si>
  <si>
    <t>Bolivia</t>
  </si>
  <si>
    <t>053</t>
  </si>
  <si>
    <t>2070C00000 - MAKASSAR</t>
  </si>
  <si>
    <t>FR01 Personnel area FR01</t>
  </si>
  <si>
    <t>Bosnia-Herz.</t>
  </si>
  <si>
    <t>052</t>
  </si>
  <si>
    <t>2070D00000 - AMBON</t>
  </si>
  <si>
    <t>FRSP Personnel area FRSP</t>
  </si>
  <si>
    <t>Botswana</t>
  </si>
  <si>
    <t>054</t>
  </si>
  <si>
    <t>2070E00000 - BANDA ACEH</t>
  </si>
  <si>
    <t>GB01 UK Subsidiary</t>
  </si>
  <si>
    <t>Brazil</t>
  </si>
  <si>
    <t>2070F00000 - JAYAPURA</t>
  </si>
  <si>
    <t>HK01 Hong Kong Subsidiary</t>
  </si>
  <si>
    <t>Brit.Virgin Is.</t>
  </si>
  <si>
    <t>2070G00000 - KUPANG</t>
  </si>
  <si>
    <t>ID01 Personnel area ID01</t>
  </si>
  <si>
    <t>Brunei Darussal</t>
  </si>
  <si>
    <t>057</t>
  </si>
  <si>
    <t>2070H00000 - MANOKWARI</t>
  </si>
  <si>
    <t>IE01 Irish Subsidiary</t>
  </si>
  <si>
    <t>Bulgaria</t>
  </si>
  <si>
    <t>2070I00000 - SEMARANG</t>
  </si>
  <si>
    <t>IN01 IN Model comp - Andhra Pradesh</t>
  </si>
  <si>
    <t>Burkina-Faso</t>
  </si>
  <si>
    <t>061</t>
  </si>
  <si>
    <t>2070J00000 - SURABAYA</t>
  </si>
  <si>
    <t>IN02 IN Model comp - Gujarat</t>
  </si>
  <si>
    <t>Burundi</t>
  </si>
  <si>
    <t>2100A00000 - IRAN</t>
  </si>
  <si>
    <t>IN03 IN Model comp - Karnataka</t>
  </si>
  <si>
    <t>Cabo Verde</t>
  </si>
  <si>
    <t>066</t>
  </si>
  <si>
    <t>2100B00000 - TEHERAN IRAN</t>
  </si>
  <si>
    <t>IN04 IN Model comp - Kerala</t>
  </si>
  <si>
    <t>Cambodia</t>
  </si>
  <si>
    <t>069</t>
  </si>
  <si>
    <t>2130A00000 - IRAQ</t>
  </si>
  <si>
    <t>IN05 IN Model comp - Madhya Pradesh</t>
  </si>
  <si>
    <t>Cameroon</t>
  </si>
  <si>
    <t>072</t>
  </si>
  <si>
    <t>2130B00000 - IRAQ COUNTRY OFFICE</t>
  </si>
  <si>
    <t>IN06 IN Model comp - Maharashtra</t>
  </si>
  <si>
    <t>Canada</t>
  </si>
  <si>
    <t>071</t>
  </si>
  <si>
    <t>2130C00000 - AL NAJAF</t>
  </si>
  <si>
    <t>IN07 IN Model comp - Tamil Nadu</t>
  </si>
  <si>
    <t>Canary Islands</t>
  </si>
  <si>
    <t>2130D00000 - BAGHDAD CENTRAL ZONE</t>
  </si>
  <si>
    <t>IN08 IN Model comp - West Bengal</t>
  </si>
  <si>
    <t>Cayman Islands</t>
  </si>
  <si>
    <t>075</t>
  </si>
  <si>
    <t>2130E00000 - KIRKUK</t>
  </si>
  <si>
    <t>IN09 IN Model comp - Assam</t>
  </si>
  <si>
    <t>Central Afr.Rep</t>
  </si>
  <si>
    <t>081</t>
  </si>
  <si>
    <t>2130F00000 - ZO SOUTH BASRAH</t>
  </si>
  <si>
    <t>IN10 IN Model comp - Mizoram</t>
  </si>
  <si>
    <t>Chad</t>
  </si>
  <si>
    <t>084</t>
  </si>
  <si>
    <t>2130G00000 - ZONE OFFICE NORTH</t>
  </si>
  <si>
    <t>IN11 IN Model comp - Nagaland</t>
  </si>
  <si>
    <t>Chile</t>
  </si>
  <si>
    <t>086</t>
  </si>
  <si>
    <t>2130H00000 - DOHUK</t>
  </si>
  <si>
    <t>IN12 IN Model comp - Tripura</t>
  </si>
  <si>
    <t>China</t>
  </si>
  <si>
    <t>093</t>
  </si>
  <si>
    <t>2130I00000 - KUT</t>
  </si>
  <si>
    <t>IN13 IN Model comp - Orissa</t>
  </si>
  <si>
    <t>Colombia</t>
  </si>
  <si>
    <t>2130J00000 - AMARAH</t>
  </si>
  <si>
    <t>IN14 IN Model comp - Rajasthan</t>
  </si>
  <si>
    <t>Comoros</t>
  </si>
  <si>
    <t>2130K00000 - IRAQ CENTER AMMAN</t>
  </si>
  <si>
    <t>IN15 IN Model comp - Chhattisgarh</t>
  </si>
  <si>
    <t>Congo</t>
  </si>
  <si>
    <t>099</t>
  </si>
  <si>
    <t>2220A00000 - OFFICE OF RESEARCH</t>
  </si>
  <si>
    <t>IT01 Area Risorse Umane IT01</t>
  </si>
  <si>
    <t>Congo, Dem. Rep</t>
  </si>
  <si>
    <t>2220A00100 - RESEARCH SECTION</t>
  </si>
  <si>
    <t>JP01 Personnel area JP01</t>
  </si>
  <si>
    <t>Cook Islands</t>
  </si>
  <si>
    <t>2250A00000 - COTE D'IVOIRE</t>
  </si>
  <si>
    <t>JP02 Personnel area JP02</t>
  </si>
  <si>
    <t>Costa Rica</t>
  </si>
  <si>
    <t>2250B00000 - ABIDJANCOTED'IVOIRE</t>
  </si>
  <si>
    <t>KR01 Personnel area KR01</t>
  </si>
  <si>
    <t>Cote d'Ivoire</t>
  </si>
  <si>
    <t>2250C00000 - BOUAKE</t>
  </si>
  <si>
    <t>MX01 Personnel area MX01</t>
  </si>
  <si>
    <t>Croatia</t>
  </si>
  <si>
    <t>2250D00000 - MAN</t>
  </si>
  <si>
    <t>MXSP Personnel area MXSP</t>
  </si>
  <si>
    <t>Cuba</t>
  </si>
  <si>
    <t>2280A00000 - JAMAICA</t>
  </si>
  <si>
    <t>MY01 Kuala Lumpur - Malaysia</t>
  </si>
  <si>
    <t>Cyprus</t>
  </si>
  <si>
    <t>2280B00000 - KINGSTON JAMAICA</t>
  </si>
  <si>
    <t>MY02 Petaling Jaya - Malaysia</t>
  </si>
  <si>
    <t>Czech Republic</t>
  </si>
  <si>
    <t>2340A00000 - JORDAN</t>
  </si>
  <si>
    <t>NL01 Modelfirma Nederland BV</t>
  </si>
  <si>
    <t>D.P.R. of Korea</t>
  </si>
  <si>
    <t>2340B00000 - AMMAN JORDAN</t>
  </si>
  <si>
    <t>NO01 Personalomraade 1 Norge</t>
  </si>
  <si>
    <t>Denmark</t>
  </si>
  <si>
    <t>234RA00000 - MENA</t>
  </si>
  <si>
    <t>NO02 Personalomraade 2 Norge</t>
  </si>
  <si>
    <t>Djibouti</t>
  </si>
  <si>
    <t>234RB00000 - REG SERV DIV MENA</t>
  </si>
  <si>
    <t>NYHQ Unicef HQ New York</t>
  </si>
  <si>
    <t>Dominica</t>
  </si>
  <si>
    <t>2390A00000 - KAZAKSTAN</t>
  </si>
  <si>
    <t>NZ01 New Zealand Pers. Area</t>
  </si>
  <si>
    <t>Dominican Rep.</t>
  </si>
  <si>
    <t>2390B00000 - ASTANA KAZAKHSTAN</t>
  </si>
  <si>
    <t>OE01 Öffentlicher Dienst (DE)</t>
  </si>
  <si>
    <t>Ecuador</t>
  </si>
  <si>
    <t>2390C00000 - ALMA ATA</t>
  </si>
  <si>
    <t>PH01 Philippines Provincial Office</t>
  </si>
  <si>
    <t>Egypt</t>
  </si>
  <si>
    <t>2400A00000 - KENYA</t>
  </si>
  <si>
    <t>PSDG Private Sector Division Geneva</t>
  </si>
  <si>
    <t>El Salvador</t>
  </si>
  <si>
    <t>2400B00000 - NAIROBI KENYA</t>
  </si>
  <si>
    <t>PSDN Private Section Division NY</t>
  </si>
  <si>
    <t>Equatorial Guin</t>
  </si>
  <si>
    <t>2400C00000 - GARISSA</t>
  </si>
  <si>
    <t>PT01 Personnel area PT01</t>
  </si>
  <si>
    <t>Eritrea</t>
  </si>
  <si>
    <t>2400D00000 - KISUMU</t>
  </si>
  <si>
    <t>SE01 SAP Svenska AB</t>
  </si>
  <si>
    <t>Estonia</t>
  </si>
  <si>
    <t>2400E00000 - DADAAD</t>
  </si>
  <si>
    <t>SG01 Plant Singapore 1</t>
  </si>
  <si>
    <t>Ethiopia</t>
  </si>
  <si>
    <t>2400F00000 - LODWAR</t>
  </si>
  <si>
    <t>SG02 Plant Singapore 2</t>
  </si>
  <si>
    <t>Fiji</t>
  </si>
  <si>
    <t>240BB00000 - INNOVATION CENTER</t>
  </si>
  <si>
    <t>SHL PSD Shop Labor</t>
  </si>
  <si>
    <t>Finland</t>
  </si>
  <si>
    <t>240BB00100 - DIRECTOR'S OFFICE</t>
  </si>
  <si>
    <t>TH01 Personnel Area TH01</t>
  </si>
  <si>
    <t>France</t>
  </si>
  <si>
    <t>240RA00000 - ESARO</t>
  </si>
  <si>
    <t>TW01 Taiwan personnel area</t>
  </si>
  <si>
    <t>Frenc.Polynesia</t>
  </si>
  <si>
    <t>240RB00000 - REG SERV DIV ESAR</t>
  </si>
  <si>
    <t>UN01 Personnel area UN01</t>
  </si>
  <si>
    <t>French Antilles</t>
  </si>
  <si>
    <t>2450A00000 - REP. OF KYRGYZSTAN</t>
  </si>
  <si>
    <t>US01 United States Headquarter</t>
  </si>
  <si>
    <t>French Guiana</t>
  </si>
  <si>
    <t>2450B00000 - BISHKEK KYRGYZSTAN</t>
  </si>
  <si>
    <t>US02 US Product A</t>
  </si>
  <si>
    <t>Gabon</t>
  </si>
  <si>
    <t>2450C00000 - OSH</t>
  </si>
  <si>
    <t>US03 US Product B</t>
  </si>
  <si>
    <t>Gambia</t>
  </si>
  <si>
    <t>2460A00000 - LAO PEOPLE'S DEM REP</t>
  </si>
  <si>
    <t>US04 US Subsidiary A</t>
  </si>
  <si>
    <t>Georgia</t>
  </si>
  <si>
    <t>2460B00000 - VIENTIANE LAO PDR</t>
  </si>
  <si>
    <t>VE01 Area de personal Venezolana 1</t>
  </si>
  <si>
    <t>Germany</t>
  </si>
  <si>
    <t>2460C00000 - LUANG NAMTHA</t>
  </si>
  <si>
    <t>VE02 Modelo de Compañia II Vzla</t>
  </si>
  <si>
    <t>Ghana</t>
  </si>
  <si>
    <t>2490A00000 - LEBANON</t>
  </si>
  <si>
    <t>XX01 Personnel area XX01</t>
  </si>
  <si>
    <t>Gibraltar</t>
  </si>
  <si>
    <t>2490B00000 - BEIRUT LEBANON</t>
  </si>
  <si>
    <t>ZA01 Head Office - Johannesburg ZA</t>
  </si>
  <si>
    <t>Greece</t>
  </si>
  <si>
    <t>001</t>
  </si>
  <si>
    <t>2490C00000 - TYRE</t>
  </si>
  <si>
    <t>ZA02 Factory - Midrand ZA</t>
  </si>
  <si>
    <t>Greenland</t>
  </si>
  <si>
    <t>2520A00000 - LESOTHO</t>
  </si>
  <si>
    <t>ZA03 Regional Office - Cape Town ZA</t>
  </si>
  <si>
    <t>Grenada</t>
  </si>
  <si>
    <t>2520B00000 - MASERU LESOTHO</t>
  </si>
  <si>
    <t>ZA04 Regional Office - Durban ZA</t>
  </si>
  <si>
    <t>Guadeloupe</t>
  </si>
  <si>
    <t>004</t>
  </si>
  <si>
    <t>2550A00000 - LIBERIA</t>
  </si>
  <si>
    <t>Guam</t>
  </si>
  <si>
    <t>2550B00000 - MONROVIA LIBERIA</t>
  </si>
  <si>
    <t>Guatemala</t>
  </si>
  <si>
    <t>2550C00000 - ZO: ZWEDRU</t>
  </si>
  <si>
    <t>Guinea</t>
  </si>
  <si>
    <t>2550D00000 - ZO: HARPER</t>
  </si>
  <si>
    <t>Guinea-Bissau</t>
  </si>
  <si>
    <t>2550E00000 - ZO: GBARNGA</t>
  </si>
  <si>
    <t>Guyana</t>
  </si>
  <si>
    <t>2580A00000 - LIBYA</t>
  </si>
  <si>
    <t>Haiti</t>
  </si>
  <si>
    <t>2580B00000 - TRIPOLI LIBYAN ARAB</t>
  </si>
  <si>
    <t>Honduras</t>
  </si>
  <si>
    <t>2580C00000 - BENGHAZI</t>
  </si>
  <si>
    <t>Hong Kong</t>
  </si>
  <si>
    <t>2660A00000 - MACEDONIA</t>
  </si>
  <si>
    <t>Hungary</t>
  </si>
  <si>
    <t>2660B00000 - SKOPJE MACEDONIA</t>
  </si>
  <si>
    <t>Iceland</t>
  </si>
  <si>
    <t>2670A00000 - MADAGASCAR</t>
  </si>
  <si>
    <t>India</t>
  </si>
  <si>
    <t>2670B00000 - ANTANANARIVO MG</t>
  </si>
  <si>
    <t>Indonesia</t>
  </si>
  <si>
    <t>2670C00000 - AMBOVOMBE</t>
  </si>
  <si>
    <t>Iran</t>
  </si>
  <si>
    <t>2670D00000 - FORT DAUPHIN MDG</t>
  </si>
  <si>
    <t>Iraq</t>
  </si>
  <si>
    <t>2690A00000 - MALAWI</t>
  </si>
  <si>
    <t>Ireland</t>
  </si>
  <si>
    <t>2690B00000 - LILONGWE MALAWI</t>
  </si>
  <si>
    <t>Israel</t>
  </si>
  <si>
    <t>2700A00000 - MALAYSIA</t>
  </si>
  <si>
    <t>Italy</t>
  </si>
  <si>
    <t>2700B00000 - KUALA LUMPUR MY</t>
  </si>
  <si>
    <t>Jamaica</t>
  </si>
  <si>
    <t>2740A00000 - MALDIVES</t>
  </si>
  <si>
    <t>Japan</t>
  </si>
  <si>
    <t>2740B00000 - MALE MALDIVES</t>
  </si>
  <si>
    <t>Jordan</t>
  </si>
  <si>
    <t>2760A00000 - MALI</t>
  </si>
  <si>
    <t>Kazakhstan</t>
  </si>
  <si>
    <t>2760B00000 - BAMAKO MALI</t>
  </si>
  <si>
    <t>Kenya</t>
  </si>
  <si>
    <t>2760C00000 - KAYES</t>
  </si>
  <si>
    <t>Kiribati</t>
  </si>
  <si>
    <t>2760D00000 - KOULIKORO</t>
  </si>
  <si>
    <t>Kuwait</t>
  </si>
  <si>
    <t>2760E00000 - MOPTI</t>
  </si>
  <si>
    <t>Kyrgyzstan</t>
  </si>
  <si>
    <t>2760F00000 - SEGOU</t>
  </si>
  <si>
    <t>Lao,Peo.Dem.Rep</t>
  </si>
  <si>
    <t>2760G00000 - GAO MALI</t>
  </si>
  <si>
    <t>Latvia</t>
  </si>
  <si>
    <t>2760H00000 - SIKASSO MALI</t>
  </si>
  <si>
    <t>Lebanon</t>
  </si>
  <si>
    <t>2760I00000 - TOMBOUCTOU MALI</t>
  </si>
  <si>
    <t>Lesotho</t>
  </si>
  <si>
    <t>2820A00000 - MAURITANIA</t>
  </si>
  <si>
    <t>Liberia</t>
  </si>
  <si>
    <t>2820B00000 - NOUAKCHOTT MR</t>
  </si>
  <si>
    <t>Libya</t>
  </si>
  <si>
    <t>2820C00000 - AIOUN</t>
  </si>
  <si>
    <t>Liechtenstein</t>
  </si>
  <si>
    <t>2820D00000 - BASSIKOUNOU</t>
  </si>
  <si>
    <t>Lithuania</t>
  </si>
  <si>
    <t>2820E00000 - KIFFA</t>
  </si>
  <si>
    <t>Luxembourg</t>
  </si>
  <si>
    <t>2850A00000 - MEXICO</t>
  </si>
  <si>
    <t>Macau</t>
  </si>
  <si>
    <t>2850B00000 - MEXICO CITY MEXICO</t>
  </si>
  <si>
    <t>Macedonia, TFYR</t>
  </si>
  <si>
    <t>2880A00000 - MONGOLIA</t>
  </si>
  <si>
    <t>Madagascar</t>
  </si>
  <si>
    <t>2880B00000 - ULAANBAATARMONGOLIA</t>
  </si>
  <si>
    <t>Malawi</t>
  </si>
  <si>
    <t>2880C00000 - KHOVD CITY</t>
  </si>
  <si>
    <t>Malaysia</t>
  </si>
  <si>
    <t>2880D00000 - KHUVSGUL MONGOLIA</t>
  </si>
  <si>
    <t>Maldives,Rep of</t>
  </si>
  <si>
    <t>2910A00000 - MOROCCO</t>
  </si>
  <si>
    <t>Mali</t>
  </si>
  <si>
    <t>2910B00000 - RABAT MOROCCO</t>
  </si>
  <si>
    <t>Malta</t>
  </si>
  <si>
    <t>2970A00000 - NEPAL</t>
  </si>
  <si>
    <t>Marshall Islnds</t>
  </si>
  <si>
    <t>2970B00000 - KATHMANDU NEPAL</t>
  </si>
  <si>
    <t>Martinique</t>
  </si>
  <si>
    <t>2970C00000 - BHARATPUR</t>
  </si>
  <si>
    <t>Mauritania</t>
  </si>
  <si>
    <t>2970D00000 - BIRATNAGER</t>
  </si>
  <si>
    <t>Mauritius</t>
  </si>
  <si>
    <t>2970E00000 - BIRGANG</t>
  </si>
  <si>
    <t>Mexico</t>
  </si>
  <si>
    <t>2970F00000 - DHADHELDURA</t>
  </si>
  <si>
    <t>Micronesia</t>
  </si>
  <si>
    <t>2970G00000 - GAIGHAT</t>
  </si>
  <si>
    <t>Moldova, Rep of</t>
  </si>
  <si>
    <t>2970H00000 - GHORAHI</t>
  </si>
  <si>
    <t>Monaco</t>
  </si>
  <si>
    <t>2970I00000 - MANGALSEN</t>
  </si>
  <si>
    <t>Mongolia</t>
  </si>
  <si>
    <t>2970J00000 - NEPALGUNJ</t>
  </si>
  <si>
    <t>Montenegro</t>
  </si>
  <si>
    <t>2970K00000 - PANCHTHAR</t>
  </si>
  <si>
    <t>Montserrat</t>
  </si>
  <si>
    <t>2970L00000 - RAJBIRAJ</t>
  </si>
  <si>
    <t>Morocco</t>
  </si>
  <si>
    <t>2970M00000 - SIMIKOT</t>
  </si>
  <si>
    <t>Mozambique</t>
  </si>
  <si>
    <t>060</t>
  </si>
  <si>
    <t>2970N00000 - TAULIHAWA</t>
  </si>
  <si>
    <t>Myanmar</t>
  </si>
  <si>
    <t>2970O00000 - JUMLA NEPAL</t>
  </si>
  <si>
    <t>N.Mariana Is.</t>
  </si>
  <si>
    <t>2970P00000 - SINDHUPALCHOWK</t>
  </si>
  <si>
    <t>Namibia</t>
  </si>
  <si>
    <t>2970Q00000 - DOLAKHA</t>
  </si>
  <si>
    <t>Nauru</t>
  </si>
  <si>
    <t>2970R00000 - GORKHA</t>
  </si>
  <si>
    <t>Nepal</t>
  </si>
  <si>
    <t>2970S00000 - NUWAKOT</t>
  </si>
  <si>
    <t>Netherlands</t>
  </si>
  <si>
    <t>297RA00000 - ROSA</t>
  </si>
  <si>
    <t>Netherlands Ant</t>
  </si>
  <si>
    <t>297RB00000 - REG SERV DIV ROSA</t>
  </si>
  <si>
    <t>New Caledonia</t>
  </si>
  <si>
    <t>3120A00000 - NICARAGUA</t>
  </si>
  <si>
    <t>New Zealand</t>
  </si>
  <si>
    <t>3120B00000 - MANAGUA NICARAGUA</t>
  </si>
  <si>
    <t>Nicaragua</t>
  </si>
  <si>
    <t>3120C00000 - BILWI</t>
  </si>
  <si>
    <t>Niger</t>
  </si>
  <si>
    <t>3120D00000 - BLUEFIELDS NICARAGU</t>
  </si>
  <si>
    <t>Nigeria</t>
  </si>
  <si>
    <t>3180A00000 - NIGER</t>
  </si>
  <si>
    <t>Niue</t>
  </si>
  <si>
    <t>3180B00000 - NIAMEY NIGER</t>
  </si>
  <si>
    <t>Norway</t>
  </si>
  <si>
    <t>3180C00000 - AGADEZ</t>
  </si>
  <si>
    <t>Not Applicable</t>
  </si>
  <si>
    <t>3180D00000 - MARADI</t>
  </si>
  <si>
    <t>Oman</t>
  </si>
  <si>
    <t>3180E00000 - DIFFA</t>
  </si>
  <si>
    <t>Pakistan</t>
  </si>
  <si>
    <t>3210A00000 - NIGERIA</t>
  </si>
  <si>
    <t>Palau, Rep of</t>
  </si>
  <si>
    <t>3210B00000 - ABUJA NIGERIA</t>
  </si>
  <si>
    <t>Palestine</t>
  </si>
  <si>
    <t>3210C00000 - BAUCHI</t>
  </si>
  <si>
    <t>Panama</t>
  </si>
  <si>
    <t>3210D00000 - ENUGU</t>
  </si>
  <si>
    <t>Pap. New Guinea</t>
  </si>
  <si>
    <t>3210E00000 - KADUNA</t>
  </si>
  <si>
    <t>Paraguay</t>
  </si>
  <si>
    <t>3210F00000 - LAGOS</t>
  </si>
  <si>
    <t>Peru</t>
  </si>
  <si>
    <t>3210G00000 - MAIDUGURI</t>
  </si>
  <si>
    <t>Philippines</t>
  </si>
  <si>
    <t>3210H00000 - SOKOTO</t>
  </si>
  <si>
    <t>Poland</t>
  </si>
  <si>
    <t>3210I00000 - KATSINA</t>
  </si>
  <si>
    <t>Portugal</t>
  </si>
  <si>
    <t>3210J00000 - RIVERS ZONE OFFICE</t>
  </si>
  <si>
    <t>Puerto Rico</t>
  </si>
  <si>
    <t>3210K00000 - ONDO</t>
  </si>
  <si>
    <t>Qatar</t>
  </si>
  <si>
    <t>3300A00000 - PAKISTAN</t>
  </si>
  <si>
    <t>Reunion</t>
  </si>
  <si>
    <t>3300B00000 - ISLAMABAD PAKISTAN</t>
  </si>
  <si>
    <t>Romania</t>
  </si>
  <si>
    <t>3300C00000 - KARACHI</t>
  </si>
  <si>
    <t>Russian Fed.</t>
  </si>
  <si>
    <t>3300D00000 - LAHORE</t>
  </si>
  <si>
    <t>Rwanda</t>
  </si>
  <si>
    <t>3300E00000 - PESHAWAR</t>
  </si>
  <si>
    <t>S.Tome&amp;Principe</t>
  </si>
  <si>
    <t>3300F00000 - QUETTA</t>
  </si>
  <si>
    <t>Samoa</t>
  </si>
  <si>
    <t>3300G00000 - DUBAI UAE</t>
  </si>
  <si>
    <t>Samoa,American</t>
  </si>
  <si>
    <t>3330A00000 - PANAMA</t>
  </si>
  <si>
    <t>San Marino</t>
  </si>
  <si>
    <t>3330B00000 - PANAMA CITY</t>
  </si>
  <si>
    <t>Saudi Arabia</t>
  </si>
  <si>
    <t>333RA00000 - LACRO</t>
  </si>
  <si>
    <t>Senegal</t>
  </si>
  <si>
    <t>333RB00000 - REG SERV DIV LACR</t>
  </si>
  <si>
    <t>Serbia</t>
  </si>
  <si>
    <t>333RC00000 - PANAMA HUB LACR</t>
  </si>
  <si>
    <t>Serbia &amp; Monten</t>
  </si>
  <si>
    <t>3360A00000 - PARAGUAY</t>
  </si>
  <si>
    <t>Seychelles</t>
  </si>
  <si>
    <t>3360B00000 - ASUNCION PARAGUAY</t>
  </si>
  <si>
    <t>Sierra Leone</t>
  </si>
  <si>
    <t>3380A00000 - CONGO</t>
  </si>
  <si>
    <t>Sikkim</t>
  </si>
  <si>
    <t>3380B00000 - BRAZZAVILLE CONGO</t>
  </si>
  <si>
    <t>Singapore</t>
  </si>
  <si>
    <t>3380C00000 - POINTE NOIRE</t>
  </si>
  <si>
    <t>Slovak Republic</t>
  </si>
  <si>
    <t>3390A00000 - PERU</t>
  </si>
  <si>
    <t>Slovenia</t>
  </si>
  <si>
    <t>3390B00000 - LIMA PERU</t>
  </si>
  <si>
    <t>Solomon Islands</t>
  </si>
  <si>
    <t>3390C00000 - ABANCAY</t>
  </si>
  <si>
    <t>Somalia</t>
  </si>
  <si>
    <t>3390D00000 - AYACUCHO</t>
  </si>
  <si>
    <t>South Africa</t>
  </si>
  <si>
    <t>3390E00000 - CUZCO</t>
  </si>
  <si>
    <t>South Korea,Rep</t>
  </si>
  <si>
    <t>3390F00000 - UCAYALI</t>
  </si>
  <si>
    <t>South Sudan</t>
  </si>
  <si>
    <t>3420A00000 - PHILIPPINES</t>
  </si>
  <si>
    <t>Spain</t>
  </si>
  <si>
    <t>078</t>
  </si>
  <si>
    <t>3420B00000 - MANILA</t>
  </si>
  <si>
    <t>Sri Lanka</t>
  </si>
  <si>
    <t>3420C00000 - COTABATO</t>
  </si>
  <si>
    <t>St Kitts&amp;Nevis</t>
  </si>
  <si>
    <t>3420D00000 - DAVAO</t>
  </si>
  <si>
    <t>St. Helena</t>
  </si>
  <si>
    <t>3420E00000 - CEBU</t>
  </si>
  <si>
    <t>St. Lucia</t>
  </si>
  <si>
    <t>3420F00000 - TACLOBAN</t>
  </si>
  <si>
    <t>St. Vincent</t>
  </si>
  <si>
    <t>3420G00000 - ROXAS</t>
  </si>
  <si>
    <t>Stateless</t>
  </si>
  <si>
    <t>3420H00000 - ZAMBOANGA</t>
  </si>
  <si>
    <t>Sudan</t>
  </si>
  <si>
    <t>3660A00000 - ROMANIA</t>
  </si>
  <si>
    <t>Suriname</t>
  </si>
  <si>
    <t>3660B00000 - BUCHAREST ROMANIA</t>
  </si>
  <si>
    <t>Swaziland</t>
  </si>
  <si>
    <t>3750A00000 - RWANDA</t>
  </si>
  <si>
    <t>Sweden</t>
  </si>
  <si>
    <t>3750B00000 - KIGALI RWANDA</t>
  </si>
  <si>
    <t>Switzerland</t>
  </si>
  <si>
    <t>3780A00000 - SAUDI ARABIA</t>
  </si>
  <si>
    <t>Syria, Arab Rep</t>
  </si>
  <si>
    <t>3780B00000 - RIYADH GULF AREA</t>
  </si>
  <si>
    <t>Tajikistan</t>
  </si>
  <si>
    <t>3780C00000 - ABU DHABI GULF AREA</t>
  </si>
  <si>
    <t>Tanzania,Uni.Re</t>
  </si>
  <si>
    <t>3780D00000 - BAHRAIN GULF AREA</t>
  </si>
  <si>
    <t>Thailand</t>
  </si>
  <si>
    <t>3780E00000 - DUBAI GULF AREA</t>
  </si>
  <si>
    <t>Timor-Leste</t>
  </si>
  <si>
    <t>3780F00000 - KUWAIT GULF AREA</t>
  </si>
  <si>
    <t>Togo</t>
  </si>
  <si>
    <t>3780G00000 - QATAR GULF AREA</t>
  </si>
  <si>
    <t>Tokelau Islands</t>
  </si>
  <si>
    <t>3810A00000 - SENEGAL</t>
  </si>
  <si>
    <t>Tonga</t>
  </si>
  <si>
    <t>3810B00000 - DAKAR SENEGAL</t>
  </si>
  <si>
    <t>Trinidad,Tobago</t>
  </si>
  <si>
    <t>3810C00000 - ZIGUINCHOR</t>
  </si>
  <si>
    <t>Tunisia</t>
  </si>
  <si>
    <t>381RA00000 - WCARO</t>
  </si>
  <si>
    <t>Turkey</t>
  </si>
  <si>
    <t>381RB00000 - REG SERV DIV WCAR</t>
  </si>
  <si>
    <t>Turkmenistan</t>
  </si>
  <si>
    <t>3900A00000 - SIERRA LEONE</t>
  </si>
  <si>
    <t>Turks&amp; Caicosin</t>
  </si>
  <si>
    <t>3900B00000 - FREETOWN SL</t>
  </si>
  <si>
    <t>Tuvalu</t>
  </si>
  <si>
    <t>3900C00000 - KENEMA</t>
  </si>
  <si>
    <t>Uganda</t>
  </si>
  <si>
    <t>3900D00000 - MAKENI</t>
  </si>
  <si>
    <t>Ukraine</t>
  </si>
  <si>
    <t>3920A00000 - SOMALIA</t>
  </si>
  <si>
    <t>United Kingdom</t>
  </si>
  <si>
    <t>3920B00000 - MOGADISCIO SOMALIA</t>
  </si>
  <si>
    <t>United Nations</t>
  </si>
  <si>
    <t>000</t>
  </si>
  <si>
    <t>3920C00000 - BAIDOA</t>
  </si>
  <si>
    <t>Unknown</t>
  </si>
  <si>
    <t>3920D00000 - BOSASO</t>
  </si>
  <si>
    <t>Uruguay</t>
  </si>
  <si>
    <t>3920E00000 - GAROOWE</t>
  </si>
  <si>
    <t>USA</t>
  </si>
  <si>
    <t>3920F00000 - HARGEISA</t>
  </si>
  <si>
    <t>Utd.Arab.Emir.</t>
  </si>
  <si>
    <t>3920G00000 - JOWHAR</t>
  </si>
  <si>
    <t>Uzbekistan</t>
  </si>
  <si>
    <t>3920H00000 - GAALKACYO</t>
  </si>
  <si>
    <t>Vanuatu</t>
  </si>
  <si>
    <t>3920I00000 - WAJID</t>
  </si>
  <si>
    <t>Vatican City</t>
  </si>
  <si>
    <t>3920J00000 - SOMALIA DESK KENYA</t>
  </si>
  <si>
    <t>Venezuela</t>
  </si>
  <si>
    <t>3920K00000 - DOLLOW</t>
  </si>
  <si>
    <t>Vietnam</t>
  </si>
  <si>
    <t>3930A00000 - SOUTH AFRICA</t>
  </si>
  <si>
    <t>Wallis,Futuna</t>
  </si>
  <si>
    <t>3930B00000 - PRETORIA ZA</t>
  </si>
  <si>
    <t>Western Sahara</t>
  </si>
  <si>
    <t>4020A00000 - SUDAN</t>
  </si>
  <si>
    <t>Yemen, Rep of</t>
  </si>
  <si>
    <t>4020B00000 - KHARTOUM SUDAN</t>
  </si>
  <si>
    <t>Yugoslavia</t>
  </si>
  <si>
    <t>4020C00000 - ABYEI</t>
  </si>
  <si>
    <t>Zambia</t>
  </si>
  <si>
    <t>4020D00000 - AD DAMAZINE</t>
  </si>
  <si>
    <t>Zimbabwe</t>
  </si>
  <si>
    <t>4020E00000 - EL FASHER</t>
  </si>
  <si>
    <t>4020F00000 - EL GENEINA</t>
  </si>
  <si>
    <t>4020G00000 - EL OBEID</t>
  </si>
  <si>
    <t>01 POs/LTAs not permitted (refer to SEU/DB)</t>
  </si>
  <si>
    <t>4020H00000 - KADUGLI</t>
  </si>
  <si>
    <t>11 PQ manuf. site. PO with main supplier</t>
  </si>
  <si>
    <t>4020I00000 - KASSALA</t>
  </si>
  <si>
    <t>4020J00000 - NYALA</t>
  </si>
  <si>
    <t>74 Block on vendor`s product for quality</t>
  </si>
  <si>
    <t>4020K00000 - ZALINGUEI</t>
  </si>
  <si>
    <t>88 Total block on inactive/duplicate vendor</t>
  </si>
  <si>
    <t>4030A00000 - SWAZILAND</t>
  </si>
  <si>
    <t>97 Blocked for ethical reasons (total block)</t>
  </si>
  <si>
    <t>4030B00000 - MBABANE SWAZILAND</t>
  </si>
  <si>
    <t>98 Failed GMP inspection (total block)</t>
  </si>
  <si>
    <t>4040A00000 - SOUTH SUDAN</t>
  </si>
  <si>
    <t>99 Not recommended by SEU (total block)</t>
  </si>
  <si>
    <t>4040B00000 - JUBA SOUTH SUDAN</t>
  </si>
  <si>
    <t>4040B10000 - JUBA ZONE OFFICE</t>
  </si>
  <si>
    <t>MF manufacturer</t>
  </si>
  <si>
    <t>4040C00000 - MALAKAL SOUTH SUDAN</t>
  </si>
  <si>
    <t>TR trader</t>
  </si>
  <si>
    <t>4040D00000 - RUMBEK SOUTH SUDAN</t>
  </si>
  <si>
    <t>HQ headquarter</t>
  </si>
  <si>
    <t>4040E00000 - WAU SOUTH SUDAN</t>
  </si>
  <si>
    <t>LO local (sales) office</t>
  </si>
  <si>
    <t>4040F00000 - BOR SOUTH SUDAN</t>
  </si>
  <si>
    <t>AP alternative payee</t>
  </si>
  <si>
    <t>4040G00000 - TORIT SOUTH SUDAN</t>
  </si>
  <si>
    <t>GL global contact point for UNICEF</t>
  </si>
  <si>
    <t>4040H00000 - KWAJOK SOUTH SUDAN</t>
  </si>
  <si>
    <t>4040I00000 - BENTIU SOUTH SUDAN</t>
  </si>
  <si>
    <t>4040J00000 - AWEIL SOUTH SUDAN</t>
  </si>
  <si>
    <t>4040K00000 - YAMBIO SOUTH SUDAN</t>
  </si>
  <si>
    <t>4140A00000 - SYRIA</t>
  </si>
  <si>
    <t>4140B00000 - DAMASCUS SYRIA</t>
  </si>
  <si>
    <t>4140C00000 - ZO: HOMS</t>
  </si>
  <si>
    <t>4140D00000 - ZO: TARTOUS</t>
  </si>
  <si>
    <t>4140E00000 - ZO: QAMISHLI</t>
  </si>
  <si>
    <t>4140F00000 - ZO: DARA'A</t>
  </si>
  <si>
    <t>4140G00000 - ZO: DAMASCUS</t>
  </si>
  <si>
    <t>4140H00000 - ZO: ALEPPO</t>
  </si>
  <si>
    <t>4150A00000 - TAJIKISTAN</t>
  </si>
  <si>
    <t>4150B00000 - DUSHANBE TAJIKISTAN</t>
  </si>
  <si>
    <t>4200A00000 - THAILAND</t>
  </si>
  <si>
    <t>4200B00000 - BANGKOK THAILAND</t>
  </si>
  <si>
    <t>420RA00000 - EAPRO</t>
  </si>
  <si>
    <t>420RB00000 - REG SERV DIV EAPR</t>
  </si>
  <si>
    <t>4230A00000 - TOGO</t>
  </si>
  <si>
    <t>4230B00000 - LOME TOGO</t>
  </si>
  <si>
    <t>4320A00000 - TUNISIA</t>
  </si>
  <si>
    <t>4320B00000 - TUNIS TUNISIA</t>
  </si>
  <si>
    <t>4350A00000 - TURKEY</t>
  </si>
  <si>
    <t>4350B00000 - ANKARA TURKEY</t>
  </si>
  <si>
    <t>4350C00000 - GAZIANTEP TURKEY</t>
  </si>
  <si>
    <t>4360A00000 - REP. OF TURKMENISTAN</t>
  </si>
  <si>
    <t>4360B00000 - ASHKHABAD TM</t>
  </si>
  <si>
    <t>4380A00000 - UGANDA</t>
  </si>
  <si>
    <t>4380B00000 - KAMPALA UGANDA</t>
  </si>
  <si>
    <t>4380C00000 - FORT PORTAL</t>
  </si>
  <si>
    <t>4380D00000 - GULU</t>
  </si>
  <si>
    <t>4380E00000 - MOROTO</t>
  </si>
  <si>
    <t>4380F00000 - MBARARA</t>
  </si>
  <si>
    <t>4410A00000 - UKRAINE</t>
  </si>
  <si>
    <t>4410B00000 - KIEV UKRAINE</t>
  </si>
  <si>
    <t>4410C00000 - KHARKIV UKRAINE</t>
  </si>
  <si>
    <t>4410D00000 - DONETSK UKRAINE</t>
  </si>
  <si>
    <t>4410E00000 - MARIUPOL UKRAINE</t>
  </si>
  <si>
    <t>4410F00000 - KRAMATORSK UKRAINE</t>
  </si>
  <si>
    <t>4500A00000 - EGYPT</t>
  </si>
  <si>
    <t>4500B00000 - CAIRO EGYPT</t>
  </si>
  <si>
    <t>4500C00000 - ASYUT</t>
  </si>
  <si>
    <t>4550A00000 - TANZANIA UNITED REP</t>
  </si>
  <si>
    <t>4550B00000 - DAR ES SALAAM TZ</t>
  </si>
  <si>
    <t>4550C00000 - KIGOMA</t>
  </si>
  <si>
    <t>4550D00000 - ZANZIBAR</t>
  </si>
  <si>
    <t>4550E00000 - IRINGA TANZANIA</t>
  </si>
  <si>
    <t>456BB00000 - OED</t>
  </si>
  <si>
    <t>456BB00100 - OFFICE OF EXEC DIR</t>
  </si>
  <si>
    <t>456BB00200 - OFFICE OF THE OMBUDS</t>
  </si>
  <si>
    <t>456CC00000 - DPR</t>
  </si>
  <si>
    <t>456CC00100 - DIRECTOR'S OFFICE</t>
  </si>
  <si>
    <t>456CC00200 - DATA AND ANALYTICS</t>
  </si>
  <si>
    <t>456CC00300 - CPAKM DPS</t>
  </si>
  <si>
    <t>456CC00400 - GRCE</t>
  </si>
  <si>
    <t>00</t>
  </si>
  <si>
    <t>456CC00500 - PSN DRP</t>
  </si>
  <si>
    <t>01</t>
  </si>
  <si>
    <t>456CC00600 - SIBP DPS</t>
  </si>
  <si>
    <t>02</t>
  </si>
  <si>
    <t>456CC00700 - STRATEGIC INFO</t>
  </si>
  <si>
    <t>03</t>
  </si>
  <si>
    <t>456CC00800 - SPPG</t>
  </si>
  <si>
    <t>04</t>
  </si>
  <si>
    <t>456CC00900 - RESEARCH</t>
  </si>
  <si>
    <t>05</t>
  </si>
  <si>
    <t>456DD00000 - PROGRAMME DIVISION</t>
  </si>
  <si>
    <t>06</t>
  </si>
  <si>
    <t>456DD00100 - DIRECTOR'S OFFICE</t>
  </si>
  <si>
    <t>07</t>
  </si>
  <si>
    <t>456DD00200 - CHILD PROTECTION</t>
  </si>
  <si>
    <t>08</t>
  </si>
  <si>
    <t>456DD00300 - CSP</t>
  </si>
  <si>
    <t>09</t>
  </si>
  <si>
    <t>456DD00400 - HIV/AIDS SECTION</t>
  </si>
  <si>
    <t>456DD00500 - HEALTH SECTION</t>
  </si>
  <si>
    <t>456DD00600 - EDUCATION</t>
  </si>
  <si>
    <t>456DD00700 - NUTRITION</t>
  </si>
  <si>
    <t>456DD00800 - WATER AND SANITATION</t>
  </si>
  <si>
    <t>456DD00900 - GENDER AND RIGHTSPD</t>
  </si>
  <si>
    <t>456DD01000 - C4D</t>
  </si>
  <si>
    <t>456DD01100 - ADAP</t>
  </si>
  <si>
    <t>456DD01200 - DISABILITIES</t>
  </si>
  <si>
    <t>456DD01300 - SECRETARIATS PD</t>
  </si>
  <si>
    <t>456DD01400 - ECD PD</t>
  </si>
  <si>
    <t>456DD01500 - SIP PD</t>
  </si>
  <si>
    <t>456DD01600 - ENDVIOLCHILD</t>
  </si>
  <si>
    <t>456FF00000 - EMOPS</t>
  </si>
  <si>
    <t>456FF00100 - EMOPS NYHQ</t>
  </si>
  <si>
    <t>ACT</t>
  </si>
  <si>
    <t>456FF00200 - EMOPS GENEVA</t>
  </si>
  <si>
    <t>NSW</t>
  </si>
  <si>
    <t>456GG00000 - DOC</t>
  </si>
  <si>
    <t>NT</t>
  </si>
  <si>
    <t>456GG00100 - DIRECTOR'S OFFICE</t>
  </si>
  <si>
    <t>QLD</t>
  </si>
  <si>
    <t>456GG00200 - BRAND SECTION</t>
  </si>
  <si>
    <t>SA</t>
  </si>
  <si>
    <t>456GG00300 - YOUNG PEOPLE</t>
  </si>
  <si>
    <t>TAS</t>
  </si>
  <si>
    <t>456GG00400 - PRINT AND LANGUAGE</t>
  </si>
  <si>
    <t>VIC</t>
  </si>
  <si>
    <t>456GG00500 - GAR DOC</t>
  </si>
  <si>
    <t>WA</t>
  </si>
  <si>
    <t>456GG00600 - MEDIA SECTION</t>
  </si>
  <si>
    <t>B</t>
  </si>
  <si>
    <t>456GG00700 - DIGITAL STRATEGY</t>
  </si>
  <si>
    <t>K</t>
  </si>
  <si>
    <t>456GG00800 - DEVELOP. PROF</t>
  </si>
  <si>
    <t>NÖ</t>
  </si>
  <si>
    <t>456GG00900 - PUBLIC AFFAIRS</t>
  </si>
  <si>
    <t>OÖ</t>
  </si>
  <si>
    <t>456GG01000 - PUBLICATIONS</t>
  </si>
  <si>
    <t>S</t>
  </si>
  <si>
    <t>456GG01100 - INTERNAL COMM</t>
  </si>
  <si>
    <t>ST</t>
  </si>
  <si>
    <t>456GG01200 - SOCIAL &amp; CIVIC MEDIA</t>
  </si>
  <si>
    <t>T</t>
  </si>
  <si>
    <t>456GG01300 - PLANNING M&amp;E OPS</t>
  </si>
  <si>
    <t>V</t>
  </si>
  <si>
    <t>456GG01400 - BRAND BUILDING</t>
  </si>
  <si>
    <t>W</t>
  </si>
  <si>
    <t>456GG01500 - MEDIA RELATIONS</t>
  </si>
  <si>
    <t>AB</t>
  </si>
  <si>
    <t>456HH00000 - GMA</t>
  </si>
  <si>
    <t>BC</t>
  </si>
  <si>
    <t>456HH00100 - DIRECTOR'S OFFICE</t>
  </si>
  <si>
    <t>MB</t>
  </si>
  <si>
    <t>456HH00200 - MSA</t>
  </si>
  <si>
    <t>NB</t>
  </si>
  <si>
    <t>456HH00300 - UN COHERENCE</t>
  </si>
  <si>
    <t>NF</t>
  </si>
  <si>
    <t>456HH00400 - OSEB</t>
  </si>
  <si>
    <t>NS</t>
  </si>
  <si>
    <t>456HH00500 - UNIA</t>
  </si>
  <si>
    <t>456II00000 - PPD</t>
  </si>
  <si>
    <t>ON</t>
  </si>
  <si>
    <t>456II00100 - PPD NEW YORK</t>
  </si>
  <si>
    <t>PE</t>
  </si>
  <si>
    <t>456II00200 - PPD BRUSSELS</t>
  </si>
  <si>
    <t>QC</t>
  </si>
  <si>
    <t>456II00300 - PPD TOKYO</t>
  </si>
  <si>
    <t>SK</t>
  </si>
  <si>
    <t>456II00400 - GOVT. PARTNERSHIPS</t>
  </si>
  <si>
    <t>YT</t>
  </si>
  <si>
    <t>456II00500 - M &amp; I PARTNERSHIPS</t>
  </si>
  <si>
    <t>ZZ</t>
  </si>
  <si>
    <t>456II00600 - POST 2015</t>
  </si>
  <si>
    <t>010</t>
  </si>
  <si>
    <t>456II00700 - PPD GENEVA</t>
  </si>
  <si>
    <t>020</t>
  </si>
  <si>
    <t>456JJ00000 - DFAM</t>
  </si>
  <si>
    <t>456JJ00100 - COMPTROLLER'S OFFICE</t>
  </si>
  <si>
    <t>040</t>
  </si>
  <si>
    <t>456JJ00200 - FINANCE SECTION</t>
  </si>
  <si>
    <t>050</t>
  </si>
  <si>
    <t>456JJ00300 - ACCOUNTS SECTION</t>
  </si>
  <si>
    <t>456JJ00400 - BUDGET SECTION</t>
  </si>
  <si>
    <t>070</t>
  </si>
  <si>
    <t>456JJ00500 - ADMIN SERVICES</t>
  </si>
  <si>
    <t>080</t>
  </si>
  <si>
    <t>456JJ00600 - IPSAS</t>
  </si>
  <si>
    <t>090</t>
  </si>
  <si>
    <t>456KK00000 - DHR</t>
  </si>
  <si>
    <t>456KK00100 - DIRECTOR'S OFFICE</t>
  </si>
  <si>
    <t>456KK00200 - STAFF WELL BEING SEC</t>
  </si>
  <si>
    <t>456KK00300 - MOBILITY &amp; STAFFING</t>
  </si>
  <si>
    <t>456KK00400 - ORG LEARNING &amp; DEV</t>
  </si>
  <si>
    <t>456KK00500 - HRSS</t>
  </si>
  <si>
    <t>456KK00600 - NETI</t>
  </si>
  <si>
    <t>456KK00700 - GLOBAL STAFF ASSOC</t>
  </si>
  <si>
    <t>456KK00800 - POLICY &amp; ADMIN LAW</t>
  </si>
  <si>
    <t>456KK00900 - HRBP PP</t>
  </si>
  <si>
    <t>456KK01000 - HRPP OPERATIONS</t>
  </si>
  <si>
    <t>456KK01100 - HRBP ERCOD</t>
  </si>
  <si>
    <t>456KK01200 - HRBP EMERGENCIES</t>
  </si>
  <si>
    <t>456KK01300 - NY STAFF ASSOCIATION</t>
  </si>
  <si>
    <t>456KK01400 - UNICEF STAFF NEWS</t>
  </si>
  <si>
    <t>456KK01500 - ESRS DHR</t>
  </si>
  <si>
    <t>456KK01600 - RRS DHR</t>
  </si>
  <si>
    <t>456LL00000 - ITSSD</t>
  </si>
  <si>
    <t>456LL00100 - DIRECTOR'S OFFICE</t>
  </si>
  <si>
    <t>456LL00200 - PPPA</t>
  </si>
  <si>
    <t>456LL00300 - ADMINISTRATIVE SERV</t>
  </si>
  <si>
    <t>456LL00400 - IT KMS (INTERNET)</t>
  </si>
  <si>
    <t>456LL00500 - ITACFS</t>
  </si>
  <si>
    <t>101</t>
  </si>
  <si>
    <t>456LL00600 - TECHNICAL ARCHI</t>
  </si>
  <si>
    <t>456LL00700 - IT OPERATIONS</t>
  </si>
  <si>
    <t>456LL00800 - IT SECURITY</t>
  </si>
  <si>
    <t>456LL00900 - ITAFS</t>
  </si>
  <si>
    <t>456NN00000 - OIAI</t>
  </si>
  <si>
    <t>456NN00100 - OIAI SECTION</t>
  </si>
  <si>
    <t>456OO00000 - EVALUATION OFFICE</t>
  </si>
  <si>
    <t>456OO00100 - EVALUATION OFFICE</t>
  </si>
  <si>
    <t>456QQ00000 - GSCC PROJECT</t>
  </si>
  <si>
    <t>456QQ00100 - GSCC PROJECT SECTION</t>
  </si>
  <si>
    <t>456RR00000 - FRG OFFICE</t>
  </si>
  <si>
    <t>456RR00100 - FRG SECTION</t>
  </si>
  <si>
    <t>456SS00000 - EB SECRETARY OFFICE</t>
  </si>
  <si>
    <t>456SS00100 - EB SECR OFF SECTION</t>
  </si>
  <si>
    <t>4590A00000 - BURKINA FASO</t>
  </si>
  <si>
    <t>4590B00000 - OUAGADOUGOU BF</t>
  </si>
  <si>
    <t>4590C00000 - DORI BURKINA FASO</t>
  </si>
  <si>
    <t>4620A00000 - URUGUAY</t>
  </si>
  <si>
    <t>4620B00000 - MONTEVIDEO URUGUAY</t>
  </si>
  <si>
    <t>4630A00000 - REP OF UZBEKISTAN</t>
  </si>
  <si>
    <t>4630B00000 - TASHKENT UZBEKISTAN</t>
  </si>
  <si>
    <t>4710A00000 - VENEZUELA</t>
  </si>
  <si>
    <t>4710B00000 - CARACAS VENEZUELA</t>
  </si>
  <si>
    <t>4920A00000 - YEMEN</t>
  </si>
  <si>
    <t>4920B00000 - SANA'A YEMEN</t>
  </si>
  <si>
    <t>4920C00000 - ADEN</t>
  </si>
  <si>
    <t>4920D00000 - HODAIDAH</t>
  </si>
  <si>
    <t>4920E00000 - TA'IZZ</t>
  </si>
  <si>
    <t>4920F00000 - SA'ADA</t>
  </si>
  <si>
    <t>2A</t>
  </si>
  <si>
    <t>4920G00000 - SEYOUN</t>
  </si>
  <si>
    <t>2B</t>
  </si>
  <si>
    <t>4920H00000 - HARAD</t>
  </si>
  <si>
    <t>4920I00000 - DHALE</t>
  </si>
  <si>
    <t>4920J00000 - IBB</t>
  </si>
  <si>
    <t>4920K00000 - MUKALAH YEMEN</t>
  </si>
  <si>
    <t>4980A00000 - ZAMBIA</t>
  </si>
  <si>
    <t>4980B00000 - LUSAKA ZAMBIA</t>
  </si>
  <si>
    <t>5070A00000 - BANGLADESH</t>
  </si>
  <si>
    <t>5070B00000 - DHAKA BANGLADESH</t>
  </si>
  <si>
    <t>5070C00000 - BARISAL</t>
  </si>
  <si>
    <t>5070D00000 - COMILLA</t>
  </si>
  <si>
    <t>5070E00000 - COX BAZAAR</t>
  </si>
  <si>
    <t>5070F00000 - JESSORE</t>
  </si>
  <si>
    <t>5070G00000 - MYMENSINGH</t>
  </si>
  <si>
    <t>5070H00000 - RANGAMATI</t>
  </si>
  <si>
    <t>5070I00000 - RANGPUR</t>
  </si>
  <si>
    <t>5070J00000 - SYLHET</t>
  </si>
  <si>
    <t>5070K00000 - THAKURGAON</t>
  </si>
  <si>
    <t>5070L00000 - BOGRA</t>
  </si>
  <si>
    <t>5070M00000 - CHITTAGONG</t>
  </si>
  <si>
    <t>5070N00000 - KHULNA</t>
  </si>
  <si>
    <t>5070P00000 - DHAKA CITY</t>
  </si>
  <si>
    <t>5150A00000 - DPR OF KOREA</t>
  </si>
  <si>
    <t>5150B00000 - PYONGYANG DPRK</t>
  </si>
  <si>
    <t>5200A00000 - VIETNAM</t>
  </si>
  <si>
    <t>5200B00000 - HANOI VIETNAM</t>
  </si>
  <si>
    <t>5200C00000 - HO CHI MINH CTY</t>
  </si>
  <si>
    <t>5640A00000 - MOLDOVA</t>
  </si>
  <si>
    <t>5640B00000 - CHISINAU MOLDOVA</t>
  </si>
  <si>
    <t>5750A00000 - PFP</t>
  </si>
  <si>
    <t>5750A00100 - COS IT</t>
  </si>
  <si>
    <t>5750A00101 - CODAS</t>
  </si>
  <si>
    <t>5750A00102 - SPICE</t>
  </si>
  <si>
    <t>5750A00103 - DIRECTOR'S OFFICE</t>
  </si>
  <si>
    <t>5750A00200 - COS OPERATIONS</t>
  </si>
  <si>
    <t>5750A00201 - DD O&amp;F</t>
  </si>
  <si>
    <t>5750A00202 - FINANCE SECTION</t>
  </si>
  <si>
    <t>5750A00203 - PROCUREMENT</t>
  </si>
  <si>
    <t>5750A00300 - COS FINANCE</t>
  </si>
  <si>
    <t>5750A00301 - PFP HR</t>
  </si>
  <si>
    <t>5750A00400 - COS HUMAN RESOURCES</t>
  </si>
  <si>
    <t>5750A00500 - STRATEGIC PARTNRSHPS</t>
  </si>
  <si>
    <t>5750A00501 - DD PSE</t>
  </si>
  <si>
    <t>5750A00502 - CHILD RIGHTS &amp; BUS.</t>
  </si>
  <si>
    <t>5750A00503 - ADV &amp; INNOV PSHIPS</t>
  </si>
  <si>
    <t>5750A00600 - CHILD RIGHT ADVOCACY</t>
  </si>
  <si>
    <t>5750A00601 - DD PSFR</t>
  </si>
  <si>
    <t>5750A00602 - MARKET KNOWLEDGE</t>
  </si>
  <si>
    <t>5750A00603 - FUNDRAISING SERVICES</t>
  </si>
  <si>
    <t>5750A00604 - GLOBAL PHILANTHROPY</t>
  </si>
  <si>
    <t>5750A00605 - PROGRAMME SERVICES</t>
  </si>
  <si>
    <t>5750A00606 - CORPORATE FUNDRSNG</t>
  </si>
  <si>
    <t>5750A00607 - MARKET DEVELOPMENT</t>
  </si>
  <si>
    <t>5750A00608 - INVESTMENT FUNDS</t>
  </si>
  <si>
    <t>5750A00700 - CORP SOCIAL RESP</t>
  </si>
  <si>
    <t>5750A00800 - COMM &amp; BRAND POS</t>
  </si>
  <si>
    <t>5750A00901 - DD NAT COM RELATION</t>
  </si>
  <si>
    <t>5750A00902 - RELATIONSHIPS TEAM 1</t>
  </si>
  <si>
    <t>5750A00903 - RELATIONSHIPS TEAM 2</t>
  </si>
  <si>
    <t>5750A00906 - GOVERNANCE</t>
  </si>
  <si>
    <t>5750P00000 - PFP</t>
  </si>
  <si>
    <t>5750P00100 - GOV &amp; SYS DIR'S OFF</t>
  </si>
  <si>
    <t>5750P00101 - COUNTRY OFFICE D&amp;S</t>
  </si>
  <si>
    <t>5750P00102 - STRATEGIC PLANNING</t>
  </si>
  <si>
    <t>5750P00200 - MGT OF FIN.RESOURCES</t>
  </si>
  <si>
    <t>5750P00201 - DY. DIR FIN &amp; OPS</t>
  </si>
  <si>
    <t>5750P00202 - FINANCE SECTION</t>
  </si>
  <si>
    <t>5750P00203 - PROCUREMENT</t>
  </si>
  <si>
    <t>5750P00204 - ALLOC COMMON SERV</t>
  </si>
  <si>
    <t>5750P00300 - MGT OF HUM CAP: HR</t>
  </si>
  <si>
    <t>5750P00400 - ADVOCACY</t>
  </si>
  <si>
    <t>5750P00500 - CORP SOCIAL RESP</t>
  </si>
  <si>
    <t>5750P00501 - MARKET DEVELOPMENT</t>
  </si>
  <si>
    <t>5750P00600 - STRATEGIC INFO &amp; INV</t>
  </si>
  <si>
    <t>5750P00601 - DY.DIRCENTRLFUNDRSNG</t>
  </si>
  <si>
    <t>5750P00602 - MARKET KNOWLEDGE</t>
  </si>
  <si>
    <t>CK</t>
  </si>
  <si>
    <t>5750P00603 - CENTRL FUNDRSNG SERV</t>
  </si>
  <si>
    <t>CL</t>
  </si>
  <si>
    <t>5750P00604 - GLOBAL PHILANTHROPY</t>
  </si>
  <si>
    <t>CW</t>
  </si>
  <si>
    <t>5750P00605 - PROG-DONOR MATCHING</t>
  </si>
  <si>
    <t>DB</t>
  </si>
  <si>
    <t>5750P00606 - CORPORATE FUNDRSNG</t>
  </si>
  <si>
    <t>DG</t>
  </si>
  <si>
    <t>5750P00607 - MARKET DEVELOPMENT</t>
  </si>
  <si>
    <t>GW</t>
  </si>
  <si>
    <t>5750P00700 - SALES OF CARDS&amp;PRODS</t>
  </si>
  <si>
    <t>KD</t>
  </si>
  <si>
    <t>5750P00701 - DY.DIR CARDS &amp; PRODS</t>
  </si>
  <si>
    <t>KK</t>
  </si>
  <si>
    <t>5750P00702 - GLOBAL SUPPLY CHAIN</t>
  </si>
  <si>
    <t>KV</t>
  </si>
  <si>
    <t>5750P00703 - QUALITY MANAGEMENT</t>
  </si>
  <si>
    <t>KY</t>
  </si>
  <si>
    <t>5750P00704 - GLOBL MKTG &amp; BUS DEV</t>
  </si>
  <si>
    <t>LF</t>
  </si>
  <si>
    <t>5750P00800 - COMM &amp; BRAND POS</t>
  </si>
  <si>
    <t>LI</t>
  </si>
  <si>
    <t>5750P00900 - STRATEGIC DIRECTION</t>
  </si>
  <si>
    <t>LM</t>
  </si>
  <si>
    <t>5750P00901 - DY.DIR NATL COM REL</t>
  </si>
  <si>
    <t>LS</t>
  </si>
  <si>
    <t>5750P00902 - RELATIONSHIPS TEAM 1</t>
  </si>
  <si>
    <t>LT</t>
  </si>
  <si>
    <t>5750P00903 - RELATIONSHIPS TEAM 2</t>
  </si>
  <si>
    <t>MH</t>
  </si>
  <si>
    <t>5750P00904 - RELATIONSHIPS TEAM 3</t>
  </si>
  <si>
    <t>MT</t>
  </si>
  <si>
    <t>5750P00905 - RELATIONSHIPS TEAM 4</t>
  </si>
  <si>
    <t>MY</t>
  </si>
  <si>
    <t>5750P00906 - GOVERNANCE</t>
  </si>
  <si>
    <t>OS</t>
  </si>
  <si>
    <t>575CA00000 - GENEVA COS</t>
  </si>
  <si>
    <t>RC</t>
  </si>
  <si>
    <t>575CA00100 - COS IT</t>
  </si>
  <si>
    <t>SG</t>
  </si>
  <si>
    <t>575CA00200 - COS OPERATIONS</t>
  </si>
  <si>
    <t>TP</t>
  </si>
  <si>
    <t>575CA00300 - COS FINANCE</t>
  </si>
  <si>
    <t>WF</t>
  </si>
  <si>
    <t>575CA00400 - COS HUMAN RESOURCES</t>
  </si>
  <si>
    <t>WK</t>
  </si>
  <si>
    <t>575RA00000 - CEE/CIS</t>
  </si>
  <si>
    <t>WM</t>
  </si>
  <si>
    <t>575RB00000 - REG SERV DIVCEE/CIS</t>
  </si>
  <si>
    <t>WX</t>
  </si>
  <si>
    <t>575RC00000 - MOSCOW RUSSIA PO</t>
  </si>
  <si>
    <t>AG</t>
  </si>
  <si>
    <t>6110A00000 - BELIZE</t>
  </si>
  <si>
    <t>AL</t>
  </si>
  <si>
    <t>6110B00000 - BELIZE CITY BELIZE</t>
  </si>
  <si>
    <t>AN</t>
  </si>
  <si>
    <t>6260A00000 - ZIMBABWE</t>
  </si>
  <si>
    <t>AO</t>
  </si>
  <si>
    <t>6260B00000 - HARARE ZIMBABWE</t>
  </si>
  <si>
    <t>AP</t>
  </si>
  <si>
    <t>6260C00000 - BULAWAYO ZIMBABWE</t>
  </si>
  <si>
    <t>AQ</t>
  </si>
  <si>
    <t>6350A00000 - OMAN</t>
  </si>
  <si>
    <t>AR</t>
  </si>
  <si>
    <t>6350B00000 - MUSCAT OMAN</t>
  </si>
  <si>
    <t>AT</t>
  </si>
  <si>
    <t>6490A00000 - PAPUA NEW GUINEA</t>
  </si>
  <si>
    <t>AV</t>
  </si>
  <si>
    <t>6490B00000 - PORT MORESBY PNG</t>
  </si>
  <si>
    <t>BA</t>
  </si>
  <si>
    <t>6490C00000 - BUKA</t>
  </si>
  <si>
    <t>BG</t>
  </si>
  <si>
    <t>6490D00000 - GOROKA</t>
  </si>
  <si>
    <t>BI</t>
  </si>
  <si>
    <t>6620A00000 - COMOROS</t>
  </si>
  <si>
    <t>BL</t>
  </si>
  <si>
    <t>6620B00000 - MORONI COMOROS</t>
  </si>
  <si>
    <t>BN</t>
  </si>
  <si>
    <t>6690A00000 - DJIBOUTI</t>
  </si>
  <si>
    <t>BO</t>
  </si>
  <si>
    <t>6690B00000 - DJIBOUTI DJIBOUTI</t>
  </si>
  <si>
    <t>BS</t>
  </si>
  <si>
    <t>6810A00000 - ANGOLA</t>
  </si>
  <si>
    <t>BZ</t>
  </si>
  <si>
    <t>6810B00000 - LUANDA ANGOLA</t>
  </si>
  <si>
    <t>CA</t>
  </si>
  <si>
    <t>6810C00000 - KUNENE</t>
  </si>
  <si>
    <t>CB</t>
  </si>
  <si>
    <t>6810D00000 - LUBANGO</t>
  </si>
  <si>
    <t>CE</t>
  </si>
  <si>
    <t>6810E00000 - LUENA</t>
  </si>
  <si>
    <t>CH</t>
  </si>
  <si>
    <t>6810F00000 - KUITO BIE</t>
  </si>
  <si>
    <t>6820A00000 - CABO VERDE</t>
  </si>
  <si>
    <t>CN</t>
  </si>
  <si>
    <t>6820B00000 - PRAIA CABO VERDE</t>
  </si>
  <si>
    <t>CO</t>
  </si>
  <si>
    <t>6830A00000 - SAO TOME PRINCIPE</t>
  </si>
  <si>
    <t>CR</t>
  </si>
  <si>
    <t>6830B00000 - SAO TOME STP</t>
  </si>
  <si>
    <t>CS</t>
  </si>
  <si>
    <t>6850A00000 - GUINEA BISSAU</t>
  </si>
  <si>
    <t>CT</t>
  </si>
  <si>
    <t>6850B00000 - BISSAUGUINEA BISSAU</t>
  </si>
  <si>
    <t>CZ</t>
  </si>
  <si>
    <t>6890A00000 - REP. OF MOZAMBIQUE</t>
  </si>
  <si>
    <t>EN</t>
  </si>
  <si>
    <t>6890B00000 - MAPUTO MOZAMBIQUE</t>
  </si>
  <si>
    <t>FE</t>
  </si>
  <si>
    <t>6980A00000 - NAMIBIA</t>
  </si>
  <si>
    <t>FG</t>
  </si>
  <si>
    <t>6980B00000 - WINDHOEK NAMIBIA</t>
  </si>
  <si>
    <t>FI</t>
  </si>
  <si>
    <t>7050A00000 - STATE OF PALESTINE</t>
  </si>
  <si>
    <t>FO</t>
  </si>
  <si>
    <t>7050B00000 - EAST JERUSALEM</t>
  </si>
  <si>
    <t>FR</t>
  </si>
  <si>
    <t>7050C00000 - GAZA</t>
  </si>
  <si>
    <t>GE</t>
  </si>
  <si>
    <t>7050D00000 - HEBRON</t>
  </si>
  <si>
    <t>GO</t>
  </si>
  <si>
    <t>7050E00000 - KHAN YUNIS</t>
  </si>
  <si>
    <t>GR</t>
  </si>
  <si>
    <t>7050F00000 - NABLUS</t>
  </si>
  <si>
    <t>IM</t>
  </si>
  <si>
    <t>7050G00000 - RAFAH</t>
  </si>
  <si>
    <t>IS</t>
  </si>
  <si>
    <t>7050H00000 - RAMALLAH</t>
  </si>
  <si>
    <t>KR</t>
  </si>
  <si>
    <t>7060A00000 - TIMOR-LESTE</t>
  </si>
  <si>
    <t>LC</t>
  </si>
  <si>
    <t>7060B00000 - DILI TIMOR-LESTE</t>
  </si>
  <si>
    <t>LE</t>
  </si>
  <si>
    <t>8950A00000 - REP. OF MONTENEGRO</t>
  </si>
  <si>
    <t>8950B00000 - PODGORICAMONTENEGRO</t>
  </si>
  <si>
    <t>LO</t>
  </si>
  <si>
    <t>8970A00000 - REPUBLIC OF SERBIA</t>
  </si>
  <si>
    <t>8970B00000 - BELGRADE  SERBIA</t>
  </si>
  <si>
    <t>LU</t>
  </si>
  <si>
    <t>8971A00000 - KOSOVO</t>
  </si>
  <si>
    <t>MC</t>
  </si>
  <si>
    <t>8971B00000 - PRISTINA KOSOVO</t>
  </si>
  <si>
    <t>ME</t>
  </si>
  <si>
    <t>8971C00000 - ZVECAN KOSOVO</t>
  </si>
  <si>
    <t>MI</t>
  </si>
  <si>
    <t>MN</t>
  </si>
  <si>
    <t>MO</t>
  </si>
  <si>
    <t>MS</t>
  </si>
  <si>
    <t>NA</t>
  </si>
  <si>
    <t>NO</t>
  </si>
  <si>
    <t>NU</t>
  </si>
  <si>
    <t>OR</t>
  </si>
  <si>
    <t>PA</t>
  </si>
  <si>
    <t>PC</t>
  </si>
  <si>
    <t>PD</t>
  </si>
  <si>
    <t>PG</t>
  </si>
  <si>
    <t>PI</t>
  </si>
  <si>
    <t>PN</t>
  </si>
  <si>
    <t>PO</t>
  </si>
  <si>
    <t>PR</t>
  </si>
  <si>
    <t>PS</t>
  </si>
  <si>
    <t>PT</t>
  </si>
  <si>
    <t>PV</t>
  </si>
  <si>
    <t>PZ</t>
  </si>
  <si>
    <t>RA</t>
  </si>
  <si>
    <t>RE</t>
  </si>
  <si>
    <t>RG</t>
  </si>
  <si>
    <t>RI</t>
  </si>
  <si>
    <t>RM</t>
  </si>
  <si>
    <t>RN</t>
  </si>
  <si>
    <t>RO</t>
  </si>
  <si>
    <t>RV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</si>
  <si>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</si>
  <si>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</si>
  <si>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</si>
  <si>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</si>
  <si>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</si>
  <si>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</si>
  <si>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</si>
  <si>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</si>
  <si>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</si>
  <si>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</si>
  <si>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TR</t>
  </si>
  <si>
    <t>TS</t>
  </si>
  <si>
    <t>TV</t>
  </si>
  <si>
    <t>UD</t>
  </si>
  <si>
    <t>VA</t>
  </si>
  <si>
    <t>VC</t>
  </si>
  <si>
    <t>VE</t>
  </si>
  <si>
    <t>VI</t>
  </si>
  <si>
    <t>VR</t>
  </si>
  <si>
    <t>VT</t>
  </si>
  <si>
    <t>VV</t>
  </si>
  <si>
    <t>JOH</t>
  </si>
  <si>
    <t>KED</t>
  </si>
  <si>
    <t>KEL</t>
  </si>
  <si>
    <t>KUL</t>
  </si>
  <si>
    <t>LAB</t>
  </si>
  <si>
    <t>MEL</t>
  </si>
  <si>
    <t>PAH</t>
  </si>
  <si>
    <t>PEL</t>
  </si>
  <si>
    <t>PER</t>
  </si>
  <si>
    <t>PIN</t>
  </si>
  <si>
    <t>SAB</t>
  </si>
  <si>
    <t>SAR</t>
  </si>
  <si>
    <t>SEL</t>
  </si>
  <si>
    <t>SER</t>
  </si>
  <si>
    <t>TRE</t>
  </si>
  <si>
    <t>AGS</t>
  </si>
  <si>
    <t>BCN</t>
  </si>
  <si>
    <t>BCS</t>
  </si>
  <si>
    <t>CHI</t>
  </si>
  <si>
    <t>CHS</t>
  </si>
  <si>
    <t>CMP</t>
  </si>
  <si>
    <t>COA</t>
  </si>
  <si>
    <t>COL</t>
  </si>
  <si>
    <t>DF</t>
  </si>
  <si>
    <t>DGO</t>
  </si>
  <si>
    <t>GRO</t>
  </si>
  <si>
    <t>GTO</t>
  </si>
  <si>
    <t>HGO</t>
  </si>
  <si>
    <t>JAL</t>
  </si>
  <si>
    <t>MCH</t>
  </si>
  <si>
    <t>MEX</t>
  </si>
  <si>
    <t>MOR</t>
  </si>
  <si>
    <t>NL</t>
  </si>
  <si>
    <t>OAX</t>
  </si>
  <si>
    <t>PUE</t>
  </si>
  <si>
    <t>QR</t>
  </si>
  <si>
    <t>QRO</t>
  </si>
  <si>
    <t>SIN</t>
  </si>
  <si>
    <t>SLP</t>
  </si>
  <si>
    <t>SON</t>
  </si>
  <si>
    <t>TAB</t>
  </si>
  <si>
    <t>TLX</t>
  </si>
  <si>
    <t>TMS</t>
  </si>
  <si>
    <t>VER</t>
  </si>
  <si>
    <t>YUC</t>
  </si>
  <si>
    <t>ZAC</t>
  </si>
  <si>
    <t>DR</t>
  </si>
  <si>
    <t>FL</t>
  </si>
  <si>
    <t>NH</t>
  </si>
  <si>
    <t>OV</t>
  </si>
  <si>
    <t>UT</t>
  </si>
  <si>
    <t>ZE</t>
  </si>
  <si>
    <t>ZH</t>
  </si>
  <si>
    <t>NI</t>
  </si>
  <si>
    <t>SE</t>
  </si>
  <si>
    <t>SN</t>
  </si>
  <si>
    <t>SW</t>
  </si>
  <si>
    <t>AM</t>
  </si>
  <si>
    <t>BE</t>
  </si>
  <si>
    <t>BK</t>
  </si>
  <si>
    <t>BU</t>
  </si>
  <si>
    <t>CU</t>
  </si>
  <si>
    <t>CV</t>
  </si>
  <si>
    <t>DN</t>
  </si>
  <si>
    <t>DO</t>
  </si>
  <si>
    <t>DU</t>
  </si>
  <si>
    <t>DV</t>
  </si>
  <si>
    <t>DY</t>
  </si>
  <si>
    <t>ES</t>
  </si>
  <si>
    <t>FM</t>
  </si>
  <si>
    <t>GL</t>
  </si>
  <si>
    <t>GM</t>
  </si>
  <si>
    <t>GY</t>
  </si>
  <si>
    <t>HA</t>
  </si>
  <si>
    <t>HI</t>
  </si>
  <si>
    <t>HT</t>
  </si>
  <si>
    <t>HU</t>
  </si>
  <si>
    <t>HW</t>
  </si>
  <si>
    <t>IW</t>
  </si>
  <si>
    <t>KE</t>
  </si>
  <si>
    <t>LA</t>
  </si>
  <si>
    <t>LD</t>
  </si>
  <si>
    <t>MG</t>
  </si>
  <si>
    <t>NK</t>
  </si>
  <si>
    <t>OX</t>
  </si>
  <si>
    <t>SC</t>
  </si>
  <si>
    <t>SH</t>
  </si>
  <si>
    <t>SU</t>
  </si>
  <si>
    <t>SX</t>
  </si>
  <si>
    <t>SY</t>
  </si>
  <si>
    <t>TW</t>
  </si>
  <si>
    <t>TY</t>
  </si>
  <si>
    <t>WG</t>
  </si>
  <si>
    <t>WI</t>
  </si>
  <si>
    <t>WO</t>
  </si>
  <si>
    <t>YK</t>
  </si>
  <si>
    <t>YN</t>
  </si>
  <si>
    <t>YS</t>
  </si>
  <si>
    <t>YW</t>
  </si>
  <si>
    <t>AK</t>
  </si>
  <si>
    <t>AS</t>
  </si>
  <si>
    <t>AZ</t>
  </si>
  <si>
    <t>DC</t>
  </si>
  <si>
    <t>DE</t>
  </si>
  <si>
    <t>GA</t>
  </si>
  <si>
    <t>GU</t>
  </si>
  <si>
    <t>IA</t>
  </si>
  <si>
    <t>ID</t>
  </si>
  <si>
    <t>IL</t>
  </si>
  <si>
    <t>IN</t>
  </si>
  <si>
    <t>KS</t>
  </si>
  <si>
    <t>MA</t>
  </si>
  <si>
    <t>MD</t>
  </si>
  <si>
    <t>MP</t>
  </si>
  <si>
    <t>NC</t>
  </si>
  <si>
    <t>ND</t>
  </si>
  <si>
    <t>NE</t>
  </si>
  <si>
    <t>NJ</t>
  </si>
  <si>
    <t>NM</t>
  </si>
  <si>
    <t>NV</t>
  </si>
  <si>
    <t>NY</t>
  </si>
  <si>
    <t>OH</t>
  </si>
  <si>
    <t>OK</t>
  </si>
  <si>
    <t>SD</t>
  </si>
  <si>
    <t>TX</t>
  </si>
  <si>
    <t>WV</t>
  </si>
  <si>
    <t>WY</t>
  </si>
  <si>
    <t>AI</t>
  </si>
  <si>
    <t>JU</t>
  </si>
  <si>
    <t>NW</t>
  </si>
  <si>
    <t>OW</t>
  </si>
  <si>
    <t>SZ</t>
  </si>
  <si>
    <t>TG</t>
  </si>
  <si>
    <t>TI</t>
  </si>
  <si>
    <t>UR</t>
  </si>
  <si>
    <t>VD</t>
  </si>
  <si>
    <t>VS</t>
  </si>
  <si>
    <t>ZG</t>
  </si>
  <si>
    <t>Country Key (3 digits)</t>
  </si>
  <si>
    <t>Postal code length</t>
  </si>
  <si>
    <t>Check rule for postal code</t>
  </si>
  <si>
    <t>Check rule for postal code Completed</t>
  </si>
  <si>
    <t>E.G.</t>
  </si>
  <si>
    <t>Check Rule for Postal Code</t>
  </si>
  <si>
    <t>Short Description</t>
  </si>
  <si>
    <t>Status</t>
  </si>
  <si>
    <t>No space</t>
  </si>
  <si>
    <t>No letter</t>
  </si>
  <si>
    <t>Special</t>
  </si>
  <si>
    <t>0</t>
  </si>
  <si>
    <t/>
  </si>
  <si>
    <t>Maximum value length, without gaps</t>
  </si>
  <si>
    <t>Done</t>
  </si>
  <si>
    <t>X</t>
  </si>
  <si>
    <t>Maximum value length, numerical, without gaps</t>
  </si>
  <si>
    <t>Length to be kept to exactly, without gaps</t>
  </si>
  <si>
    <t>Length to be kept to exactly, numerical, without gaps</t>
  </si>
  <si>
    <t>Maximum value length</t>
  </si>
  <si>
    <t>5</t>
  </si>
  <si>
    <t>4</t>
  </si>
  <si>
    <t>Check against country-specific edit format</t>
  </si>
  <si>
    <t>TEST</t>
  </si>
  <si>
    <t>TEST 2</t>
  </si>
  <si>
    <t>canada</t>
  </si>
  <si>
    <t>poland</t>
  </si>
  <si>
    <t>2</t>
  </si>
  <si>
    <t>7</t>
  </si>
  <si>
    <t>9</t>
  </si>
  <si>
    <t>B3N 1G1</t>
  </si>
  <si>
    <t>6</t>
  </si>
  <si>
    <t>102</t>
  </si>
  <si>
    <t>103</t>
  </si>
  <si>
    <t>105</t>
  </si>
  <si>
    <t>111</t>
  </si>
  <si>
    <t>3</t>
  </si>
  <si>
    <t>113</t>
  </si>
  <si>
    <t>117</t>
  </si>
  <si>
    <t>120</t>
  </si>
  <si>
    <t>126</t>
  </si>
  <si>
    <t>135</t>
  </si>
  <si>
    <t>138</t>
  </si>
  <si>
    <t>139</t>
  </si>
  <si>
    <t>140</t>
  </si>
  <si>
    <t>141</t>
  </si>
  <si>
    <t>142</t>
  </si>
  <si>
    <t>143</t>
  </si>
  <si>
    <t>144</t>
  </si>
  <si>
    <t>147</t>
  </si>
  <si>
    <t>153</t>
  </si>
  <si>
    <t>156</t>
  </si>
  <si>
    <t>160</t>
  </si>
  <si>
    <t>162</t>
  </si>
  <si>
    <t>163</t>
  </si>
  <si>
    <t>165</t>
  </si>
  <si>
    <t>168</t>
  </si>
  <si>
    <t>177</t>
  </si>
  <si>
    <t>180</t>
  </si>
  <si>
    <t>183</t>
  </si>
  <si>
    <t>186</t>
  </si>
  <si>
    <t>195</t>
  </si>
  <si>
    <t>198</t>
  </si>
  <si>
    <t>204</t>
  </si>
  <si>
    <t>207</t>
  </si>
  <si>
    <t>210</t>
  </si>
  <si>
    <t>213</t>
  </si>
  <si>
    <t>216</t>
  </si>
  <si>
    <t>219</t>
  </si>
  <si>
    <t>222</t>
  </si>
  <si>
    <t>225</t>
  </si>
  <si>
    <t>228</t>
  </si>
  <si>
    <t>231</t>
  </si>
  <si>
    <t>8</t>
  </si>
  <si>
    <t>234</t>
  </si>
  <si>
    <t>239</t>
  </si>
  <si>
    <t>240</t>
  </si>
  <si>
    <t>243</t>
  </si>
  <si>
    <t>245</t>
  </si>
  <si>
    <t>246</t>
  </si>
  <si>
    <t>247</t>
  </si>
  <si>
    <t>249</t>
  </si>
  <si>
    <t>252</t>
  </si>
  <si>
    <t>255</t>
  </si>
  <si>
    <t>258</t>
  </si>
  <si>
    <t>260</t>
  </si>
  <si>
    <t>264</t>
  </si>
  <si>
    <t>266</t>
  </si>
  <si>
    <t>267</t>
  </si>
  <si>
    <t>269</t>
  </si>
  <si>
    <t>270</t>
  </si>
  <si>
    <t>274</t>
  </si>
  <si>
    <t>276</t>
  </si>
  <si>
    <t>279</t>
  </si>
  <si>
    <t>282</t>
  </si>
  <si>
    <t>283</t>
  </si>
  <si>
    <t>285</t>
  </si>
  <si>
    <t>288</t>
  </si>
  <si>
    <t>291</t>
  </si>
  <si>
    <t>297</t>
  </si>
  <si>
    <t>300</t>
  </si>
  <si>
    <t>309</t>
  </si>
  <si>
    <t>312</t>
  </si>
  <si>
    <t>318</t>
  </si>
  <si>
    <t>321</t>
  </si>
  <si>
    <t>324</t>
  </si>
  <si>
    <t>330</t>
  </si>
  <si>
    <t>333</t>
  </si>
  <si>
    <t>336</t>
  </si>
  <si>
    <t>338</t>
  </si>
  <si>
    <t>339</t>
  </si>
  <si>
    <t>342</t>
  </si>
  <si>
    <t>345</t>
  </si>
  <si>
    <t xml:space="preserve">11-112 </t>
  </si>
  <si>
    <t>348</t>
  </si>
  <si>
    <t>366</t>
  </si>
  <si>
    <t>370</t>
  </si>
  <si>
    <t>375</t>
  </si>
  <si>
    <t>378</t>
  </si>
  <si>
    <t>381</t>
  </si>
  <si>
    <t>390</t>
  </si>
  <si>
    <t>391</t>
  </si>
  <si>
    <t>392</t>
  </si>
  <si>
    <t>393</t>
  </si>
  <si>
    <t>394</t>
  </si>
  <si>
    <t>395</t>
  </si>
  <si>
    <t>399</t>
  </si>
  <si>
    <t>402</t>
  </si>
  <si>
    <t>403</t>
  </si>
  <si>
    <t>404</t>
  </si>
  <si>
    <t>411</t>
  </si>
  <si>
    <t>414</t>
  </si>
  <si>
    <t>415</t>
  </si>
  <si>
    <t>420</t>
  </si>
  <si>
    <t>423</t>
  </si>
  <si>
    <t>429</t>
  </si>
  <si>
    <t>432</t>
  </si>
  <si>
    <t>435</t>
  </si>
  <si>
    <t>436</t>
  </si>
  <si>
    <t>438</t>
  </si>
  <si>
    <t>441</t>
  </si>
  <si>
    <t>449</t>
  </si>
  <si>
    <t>450</t>
  </si>
  <si>
    <t>453</t>
  </si>
  <si>
    <t>455</t>
  </si>
  <si>
    <t>456</t>
  </si>
  <si>
    <t>1</t>
  </si>
  <si>
    <t>459</t>
  </si>
  <si>
    <t>462</t>
  </si>
  <si>
    <t>463</t>
  </si>
  <si>
    <t>471</t>
  </si>
  <si>
    <t>492</t>
  </si>
  <si>
    <t>495</t>
  </si>
  <si>
    <t>498</t>
  </si>
  <si>
    <t>499</t>
  </si>
  <si>
    <t>505</t>
  </si>
  <si>
    <t>507</t>
  </si>
  <si>
    <t>515</t>
  </si>
  <si>
    <t>520</t>
  </si>
  <si>
    <t>525</t>
  </si>
  <si>
    <t>535</t>
  </si>
  <si>
    <t>555</t>
  </si>
  <si>
    <t>564</t>
  </si>
  <si>
    <t>565</t>
  </si>
  <si>
    <t>567</t>
  </si>
  <si>
    <t>570</t>
  </si>
  <si>
    <t>575</t>
  </si>
  <si>
    <t>590</t>
  </si>
  <si>
    <t>601</t>
  </si>
  <si>
    <t>602</t>
  </si>
  <si>
    <t>603</t>
  </si>
  <si>
    <t>604</t>
  </si>
  <si>
    <t>605</t>
  </si>
  <si>
    <t>610</t>
  </si>
  <si>
    <t>611</t>
  </si>
  <si>
    <t>612</t>
  </si>
  <si>
    <t>615</t>
  </si>
  <si>
    <t>616</t>
  </si>
  <si>
    <t>617</t>
  </si>
  <si>
    <t>618</t>
  </si>
  <si>
    <t>620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</si>
  <si>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</si>
  <si>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</si>
  <si>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</si>
  <si>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</si>
  <si>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</si>
  <si>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</si>
  <si>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</si>
  <si>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</si>
  <si>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</si>
  <si>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634</t>
  </si>
  <si>
    <t>635</t>
  </si>
  <si>
    <t>636</t>
  </si>
  <si>
    <t>640</t>
  </si>
  <si>
    <t>645</t>
  </si>
  <si>
    <t>648</t>
  </si>
  <si>
    <t>649</t>
  </si>
  <si>
    <t>655</t>
  </si>
  <si>
    <t>656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</si>
  <si>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</si>
  <si>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</si>
  <si>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</si>
  <si>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</si>
  <si>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</si>
  <si>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</si>
  <si>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</si>
  <si>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</si>
  <si>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</si>
  <si>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</si>
  <si>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672</t>
  </si>
  <si>
    <t>678</t>
  </si>
  <si>
    <t>679</t>
  </si>
  <si>
    <t>680</t>
  </si>
  <si>
    <t>681</t>
  </si>
  <si>
    <t>682</t>
  </si>
  <si>
    <t>683</t>
  </si>
  <si>
    <t>685</t>
  </si>
  <si>
    <t>688</t>
  </si>
  <si>
    <t>689</t>
  </si>
  <si>
    <t>690</t>
  </si>
  <si>
    <t>691</t>
  </si>
  <si>
    <t>692</t>
  </si>
  <si>
    <t>693</t>
  </si>
  <si>
    <t>695</t>
  </si>
  <si>
    <t>696</t>
  </si>
  <si>
    <t>697</t>
  </si>
  <si>
    <t>698</t>
  </si>
  <si>
    <t>700</t>
  </si>
  <si>
    <t>701</t>
  </si>
  <si>
    <t>705</t>
  </si>
  <si>
    <t>706</t>
  </si>
  <si>
    <t>891</t>
  </si>
  <si>
    <t>895</t>
  </si>
  <si>
    <t>897</t>
  </si>
  <si>
    <t>999</t>
  </si>
  <si>
    <t>DK</t>
  </si>
  <si>
    <t>GB</t>
  </si>
  <si>
    <t>IE</t>
  </si>
  <si>
    <t>IT</t>
  </si>
  <si>
    <t>JP</t>
  </si>
  <si>
    <t>RU</t>
  </si>
  <si>
    <t>UN</t>
  </si>
  <si>
    <t>… S</t>
  </si>
  <si>
    <t>Check Country Change</t>
  </si>
  <si>
    <t>Drop_Down_List_Values</t>
  </si>
  <si>
    <t>Region_Codes</t>
  </si>
  <si>
    <t>Country_Code&amp;Region_code</t>
  </si>
  <si>
    <t>Region Country</t>
  </si>
  <si>
    <t>Mandatory</t>
  </si>
  <si>
    <t>Argentina Regions</t>
  </si>
  <si>
    <t>Australia Regions</t>
  </si>
  <si>
    <t>Austria Regions</t>
  </si>
  <si>
    <t>Canada Regions</t>
  </si>
  <si>
    <t>China Regions</t>
  </si>
  <si>
    <t>Denmark Regions</t>
  </si>
  <si>
    <t>France Regions</t>
  </si>
  <si>
    <t>Ireland Regions</t>
  </si>
  <si>
    <t>Italy Regions</t>
  </si>
  <si>
    <t>Japan Regions</t>
  </si>
  <si>
    <t>Malaysia Regions</t>
  </si>
  <si>
    <t>Mexico Regions</t>
  </si>
  <si>
    <t>Netherlands Regions</t>
  </si>
  <si>
    <t>New Zealand Regions</t>
  </si>
  <si>
    <t>Norway Regions</t>
  </si>
  <si>
    <t>Portugal Regions</t>
  </si>
  <si>
    <t>Singapore Regions</t>
  </si>
  <si>
    <t>Spain Regions</t>
  </si>
  <si>
    <t>United Kingdom Regions</t>
  </si>
  <si>
    <t>USA Regions</t>
  </si>
  <si>
    <t>Germany Regions</t>
  </si>
  <si>
    <t>Switzerland Regions</t>
  </si>
  <si>
    <t>Greenland Regions</t>
  </si>
  <si>
    <t>Guam Regions</t>
  </si>
  <si>
    <t>Afghanistan Regions</t>
  </si>
  <si>
    <t>Albania Regions</t>
  </si>
  <si>
    <t>Algeria Regions</t>
  </si>
  <si>
    <t>Aruba Regions</t>
  </si>
  <si>
    <t>Armenia Regions</t>
  </si>
  <si>
    <t>Azerbaijan Regions</t>
  </si>
  <si>
    <t>Barbados Regions</t>
  </si>
  <si>
    <t>Belgium Regions</t>
  </si>
  <si>
    <t>Bhutan Regions</t>
  </si>
  <si>
    <t>Bolivia Regions</t>
  </si>
  <si>
    <t>Botswana Regions</t>
  </si>
  <si>
    <t>Bosnia-Herz. Regions</t>
  </si>
  <si>
    <t>Brazil Regions</t>
  </si>
  <si>
    <t>Bulgaria Regions</t>
  </si>
  <si>
    <t>Myanmar Regions</t>
  </si>
  <si>
    <t>Burundi Regions</t>
  </si>
  <si>
    <t>Belarus Regions</t>
  </si>
  <si>
    <t>Cambodia Regions</t>
  </si>
  <si>
    <t>Cameroon Regions</t>
  </si>
  <si>
    <t>Canary Islands Regions</t>
  </si>
  <si>
    <t>Central Afr.Rep Regions</t>
  </si>
  <si>
    <t>Sri Lanka Regions</t>
  </si>
  <si>
    <t>Chad Regions</t>
  </si>
  <si>
    <t>Chile Regions</t>
  </si>
  <si>
    <t>Colombia Regions</t>
  </si>
  <si>
    <t>Congo, Dem. Rep Regions</t>
  </si>
  <si>
    <t>Costa Rica Regions</t>
  </si>
  <si>
    <t>Croatia Regions</t>
  </si>
  <si>
    <t>Cuba Regions</t>
  </si>
  <si>
    <t>Cyprus Regions</t>
  </si>
  <si>
    <t>Czech Republic Regions</t>
  </si>
  <si>
    <t>Benin Regions</t>
  </si>
  <si>
    <t>Dominican Rep. Regions</t>
  </si>
  <si>
    <t>Ecuador Regions</t>
  </si>
  <si>
    <t>El Salvador Regions</t>
  </si>
  <si>
    <t>Equatorial Guin Regions</t>
  </si>
  <si>
    <t>Estonia Regions</t>
  </si>
  <si>
    <t>Ethiopia Regions</t>
  </si>
  <si>
    <t>Eritrea Regions</t>
  </si>
  <si>
    <t>Fiji Regions</t>
  </si>
  <si>
    <t>Finland Regions</t>
  </si>
  <si>
    <t>Gabon Regions</t>
  </si>
  <si>
    <t>Gambia Regions</t>
  </si>
  <si>
    <t>Georgia Regions</t>
  </si>
  <si>
    <t>Ghana Regions</t>
  </si>
  <si>
    <t>Gibraltar Regions</t>
  </si>
  <si>
    <t>Greece Regions</t>
  </si>
  <si>
    <t>Guatemala Regions</t>
  </si>
  <si>
    <t>Guinea Regions</t>
  </si>
  <si>
    <t>Guyana Regions</t>
  </si>
  <si>
    <t>Haiti Regions</t>
  </si>
  <si>
    <t>Honduras Regions</t>
  </si>
  <si>
    <t>Hungary Regions</t>
  </si>
  <si>
    <t>Iceland Regions</t>
  </si>
  <si>
    <t>India Regions</t>
  </si>
  <si>
    <t>Indonesia Regions</t>
  </si>
  <si>
    <t>Iran Regions</t>
  </si>
  <si>
    <t>Iraq Regions</t>
  </si>
  <si>
    <t>Israel Regions</t>
  </si>
  <si>
    <t>Cote d'Ivoire Regions</t>
  </si>
  <si>
    <t>Jamaica Regions</t>
  </si>
  <si>
    <t>Jordan Regions</t>
  </si>
  <si>
    <t>Kazakhstan Regions</t>
  </si>
  <si>
    <t>Kenya Regions</t>
  </si>
  <si>
    <t>Kuwait Regions</t>
  </si>
  <si>
    <t>Kyrgyzstan Regions</t>
  </si>
  <si>
    <t>Lao,Peo.Dem.Rep Regions</t>
  </si>
  <si>
    <t>Latvia Regions</t>
  </si>
  <si>
    <t>Lebanon Regions</t>
  </si>
  <si>
    <t>Lesotho Regions</t>
  </si>
  <si>
    <t>Liberia Regions</t>
  </si>
  <si>
    <t>Libya Regions</t>
  </si>
  <si>
    <t>Lithuania Regions</t>
  </si>
  <si>
    <t>Luxembourg Regions</t>
  </si>
  <si>
    <t>Macedonia, TFYR Regions</t>
  </si>
  <si>
    <t>Madagascar Regions</t>
  </si>
  <si>
    <t>Malawi Regions</t>
  </si>
  <si>
    <t>Maldives,Rep of Regions</t>
  </si>
  <si>
    <t>Mali Regions</t>
  </si>
  <si>
    <t>Malta Regions</t>
  </si>
  <si>
    <t>Mauritania Regions</t>
  </si>
  <si>
    <t>Mauritius Regions</t>
  </si>
  <si>
    <t>Mongolia Regions</t>
  </si>
  <si>
    <t>Morocco Regions</t>
  </si>
  <si>
    <t>Nepal Regions</t>
  </si>
  <si>
    <t>Nicaragua Regions</t>
  </si>
  <si>
    <t>Niger Regions</t>
  </si>
  <si>
    <t>Nigeria Regions</t>
  </si>
  <si>
    <t>Pakistan Regions</t>
  </si>
  <si>
    <t>Panama Regions</t>
  </si>
  <si>
    <t>Paraguay Regions</t>
  </si>
  <si>
    <t>Congo Regions</t>
  </si>
  <si>
    <t>Peru Regions</t>
  </si>
  <si>
    <t>Philippines Regions</t>
  </si>
  <si>
    <t>Poland Regions</t>
  </si>
  <si>
    <t>Romania Regions</t>
  </si>
  <si>
    <t>Russian Fed. Regions</t>
  </si>
  <si>
    <t>Rwanda Regions</t>
  </si>
  <si>
    <t>Saudi Arabia Regions</t>
  </si>
  <si>
    <t>Senegal Regions</t>
  </si>
  <si>
    <t>Sierra Leone Regions</t>
  </si>
  <si>
    <t>Somalia Regions</t>
  </si>
  <si>
    <t>South Africa Regions</t>
  </si>
  <si>
    <t>Slovenia Regions</t>
  </si>
  <si>
    <t>Slovak Republic Regions</t>
  </si>
  <si>
    <t>Sudan Regions</t>
  </si>
  <si>
    <t>Swaziland Regions</t>
  </si>
  <si>
    <t>South Sudan Regions</t>
  </si>
  <si>
    <t>Sweden Regions</t>
  </si>
  <si>
    <t>Syria, Arab Rep Regions</t>
  </si>
  <si>
    <t>Tajikistan Regions</t>
  </si>
  <si>
    <t>Thailand Regions</t>
  </si>
  <si>
    <t>Togo Regions</t>
  </si>
  <si>
    <t>Trinidad,Tobago Regions</t>
  </si>
  <si>
    <t>Tunisia Regions</t>
  </si>
  <si>
    <t>Turkey Regions</t>
  </si>
  <si>
    <t>Turkmenistan Regions</t>
  </si>
  <si>
    <t>Uganda Regions</t>
  </si>
  <si>
    <t>Ukraine Regions</t>
  </si>
  <si>
    <t>Utd.Arab.Emir. Regions</t>
  </si>
  <si>
    <t>Egypt Regions</t>
  </si>
  <si>
    <t>Tanzania,Uni.Re Regions</t>
  </si>
  <si>
    <t>Burkina-Faso Regions</t>
  </si>
  <si>
    <t>Uruguay Regions</t>
  </si>
  <si>
    <t>Uzbekistan Regions</t>
  </si>
  <si>
    <t>Venezuela Regions</t>
  </si>
  <si>
    <t>Yemen, Rep of Regions</t>
  </si>
  <si>
    <t>Yugoslavia Regions</t>
  </si>
  <si>
    <t>Zambia Regions</t>
  </si>
  <si>
    <t>Andorra Regions</t>
  </si>
  <si>
    <t>Bangladesh Regions</t>
  </si>
  <si>
    <t>D.P.R. of Korea Regions</t>
  </si>
  <si>
    <t>Vietnam Regions</t>
  </si>
  <si>
    <t>Vatican City Regions</t>
  </si>
  <si>
    <t>Liechtenstein Regions</t>
  </si>
  <si>
    <t>Moldova, Rep of Regions</t>
  </si>
  <si>
    <t>Monaco Regions</t>
  </si>
  <si>
    <t>South Korea,Rep Regions</t>
  </si>
  <si>
    <t>San Marino Regions</t>
  </si>
  <si>
    <t>Samoa Regions</t>
  </si>
  <si>
    <t>Antigua/Barbuda Regions</t>
  </si>
  <si>
    <t>Brunei Darussal Regions</t>
  </si>
  <si>
    <t>Bahamas Regions</t>
  </si>
  <si>
    <t>Bahrain Regions</t>
  </si>
  <si>
    <t>Bermuda Regions</t>
  </si>
  <si>
    <t>Dominica Regions</t>
  </si>
  <si>
    <t>Belize Regions</t>
  </si>
  <si>
    <t>Hong Kong Regions</t>
  </si>
  <si>
    <t>Cayman Islands Regions</t>
  </si>
  <si>
    <t>Grenada Regions</t>
  </si>
  <si>
    <t>Kiribati Regions</t>
  </si>
  <si>
    <t>Tuvalu Regions</t>
  </si>
  <si>
    <t>Montserrat Regions</t>
  </si>
  <si>
    <t>Anguilla Regions</t>
  </si>
  <si>
    <t>Qatar Regions</t>
  </si>
  <si>
    <t>St. Helena Regions</t>
  </si>
  <si>
    <t>Zimbabwe Regions</t>
  </si>
  <si>
    <t>St Kitts&amp;Nevis Regions</t>
  </si>
  <si>
    <t>Seychelles Regions</t>
  </si>
  <si>
    <t>St. Lucia Regions</t>
  </si>
  <si>
    <t>St. Vincent Regions</t>
  </si>
  <si>
    <t>Solomon Islands Regions</t>
  </si>
  <si>
    <t>Tonga Regions</t>
  </si>
  <si>
    <t>Oman Regions</t>
  </si>
  <si>
    <t>Turks&amp; Caicosin Regions</t>
  </si>
  <si>
    <t>Brit.Virgin Is. Regions</t>
  </si>
  <si>
    <t>Sikkim Regions</t>
  </si>
  <si>
    <t>Nauru Regions</t>
  </si>
  <si>
    <t>Pap. New Guinea Regions</t>
  </si>
  <si>
    <t>Vanuatu Regions</t>
  </si>
  <si>
    <t>Tokelau Islands Regions</t>
  </si>
  <si>
    <t>French Antilles Regions</t>
  </si>
  <si>
    <t>Wallis,Futuna Regions</t>
  </si>
  <si>
    <t>Comoros Regions</t>
  </si>
  <si>
    <t>Reunion Regions</t>
  </si>
  <si>
    <t>Martinique Regions</t>
  </si>
  <si>
    <t>French Guiana Regions</t>
  </si>
  <si>
    <t>Guadeloupe Regions</t>
  </si>
  <si>
    <t>New Caledonia Regions</t>
  </si>
  <si>
    <t>Frenc.Polynesia Regions</t>
  </si>
  <si>
    <t>Djibouti Regions</t>
  </si>
  <si>
    <t>Netherlands Ant Regions</t>
  </si>
  <si>
    <t>Suriname Regions</t>
  </si>
  <si>
    <t>Cook Islands Regions</t>
  </si>
  <si>
    <t>Niue Regions</t>
  </si>
  <si>
    <t>Angola Regions</t>
  </si>
  <si>
    <t>Cabo Verde Regions</t>
  </si>
  <si>
    <t>S.Tome&amp;Principe Regions</t>
  </si>
  <si>
    <t>Guinea-Bissau Regions</t>
  </si>
  <si>
    <t>Macau Regions</t>
  </si>
  <si>
    <t>Mozambique Regions</t>
  </si>
  <si>
    <t>Palau, Rep of Regions</t>
  </si>
  <si>
    <t>Western Sahara Regions</t>
  </si>
  <si>
    <t>Marshall Islnds Regions</t>
  </si>
  <si>
    <t>Micronesia Regions</t>
  </si>
  <si>
    <t>Puerto Rico Regions</t>
  </si>
  <si>
    <t>Samoa,American Regions</t>
  </si>
  <si>
    <t>Amer.Virgin Is. Regions</t>
  </si>
  <si>
    <t>Namibia Regions</t>
  </si>
  <si>
    <t>N.Mariana Is. Regions</t>
  </si>
  <si>
    <t>Palestine Regions</t>
  </si>
  <si>
    <t>Timor-Leste Regions</t>
  </si>
  <si>
    <t>Serbia &amp; Monten Regions</t>
  </si>
  <si>
    <t>Montenegro Regions</t>
  </si>
  <si>
    <t>Serbia Regions</t>
  </si>
  <si>
    <t>024 Argentina 00 CAPITAL FEDERAL</t>
  </si>
  <si>
    <t>00 CAPITAL FEDERAL</t>
  </si>
  <si>
    <t>024 Argentina 00</t>
  </si>
  <si>
    <t>024 Argentina 01 BUENOS AIRES</t>
  </si>
  <si>
    <t>01 BUENOS AIRES</t>
  </si>
  <si>
    <t>024 Argentina 01</t>
  </si>
  <si>
    <t>Aust Capital Terr</t>
  </si>
  <si>
    <t>Burgenland</t>
  </si>
  <si>
    <t>Alberta</t>
  </si>
  <si>
    <t>Beijing</t>
  </si>
  <si>
    <t>Copenhagen</t>
  </si>
  <si>
    <t>Ain</t>
  </si>
  <si>
    <t>Cork</t>
  </si>
  <si>
    <t>Agriento</t>
  </si>
  <si>
    <t>Hokkaido</t>
  </si>
  <si>
    <t>Johor</t>
  </si>
  <si>
    <t>AGS Aguascalientes</t>
  </si>
  <si>
    <t>Drenthe</t>
  </si>
  <si>
    <t>North Island</t>
  </si>
  <si>
    <t>Østfold Fylke</t>
  </si>
  <si>
    <t>Minho-Lima</t>
  </si>
  <si>
    <t>SG-east</t>
  </si>
  <si>
    <t>Alava</t>
  </si>
  <si>
    <t>Armagh</t>
  </si>
  <si>
    <t>Alaska</t>
  </si>
  <si>
    <t>Schleswig-Holstein</t>
  </si>
  <si>
    <t>Aargau</t>
  </si>
  <si>
    <t>024 Argentina 02 CATAMARCA</t>
  </si>
  <si>
    <t>02 CATAMARCA</t>
  </si>
  <si>
    <t>024 Argentina 02</t>
  </si>
  <si>
    <t>New South Wales</t>
  </si>
  <si>
    <t>Corinthia</t>
  </si>
  <si>
    <t>British Columbia</t>
  </si>
  <si>
    <t>Shanghai</t>
  </si>
  <si>
    <t>Aisne</t>
  </si>
  <si>
    <t>Clare</t>
  </si>
  <si>
    <t>Alessandria</t>
  </si>
  <si>
    <t>Aomori-ken</t>
  </si>
  <si>
    <t>Kedah</t>
  </si>
  <si>
    <t>BCN Baja California N</t>
  </si>
  <si>
    <t>Flevopolder</t>
  </si>
  <si>
    <t>South Island</t>
  </si>
  <si>
    <t>Akershus Fylke</t>
  </si>
  <si>
    <t>Cávado</t>
  </si>
  <si>
    <t>SG-north</t>
  </si>
  <si>
    <t>Albacete</t>
  </si>
  <si>
    <t>Antrim</t>
  </si>
  <si>
    <t>Alabama</t>
  </si>
  <si>
    <t>Hamburg</t>
  </si>
  <si>
    <t>Appenzell Innerrh</t>
  </si>
  <si>
    <t>024 Argentina 03 CORDOBA</t>
  </si>
  <si>
    <t>03 CORDOBA</t>
  </si>
  <si>
    <t>024 Argentina 03</t>
  </si>
  <si>
    <t>Northern Territory</t>
  </si>
  <si>
    <t>Lower Austria</t>
  </si>
  <si>
    <t>Manitoba</t>
  </si>
  <si>
    <t>Tianjin</t>
  </si>
  <si>
    <t>Allier</t>
  </si>
  <si>
    <t>Carlow</t>
  </si>
  <si>
    <t>Ancona</t>
  </si>
  <si>
    <t>Iwate-ken</t>
  </si>
  <si>
    <t>Kelantan</t>
  </si>
  <si>
    <t>BCS Baja California S</t>
  </si>
  <si>
    <t>Friesland</t>
  </si>
  <si>
    <t>Oslo</t>
  </si>
  <si>
    <t>Ave</t>
  </si>
  <si>
    <t>SG-south</t>
  </si>
  <si>
    <t>Alicante</t>
  </si>
  <si>
    <t>Avon</t>
  </si>
  <si>
    <t>Arkansas</t>
  </si>
  <si>
    <t>Lower Saxony</t>
  </si>
  <si>
    <t>Appenzell Ausserrh.</t>
  </si>
  <si>
    <t>024 Argentina 04 CORRIENTES</t>
  </si>
  <si>
    <t>04 CORRIENTES</t>
  </si>
  <si>
    <t>024 Argentina 04</t>
  </si>
  <si>
    <t>Queensland</t>
  </si>
  <si>
    <t>Upper Austria</t>
  </si>
  <si>
    <t>New Brunswick</t>
  </si>
  <si>
    <t>Nei Mongol</t>
  </si>
  <si>
    <t>Alpes (Hte-Provence)</t>
  </si>
  <si>
    <t>Dublin</t>
  </si>
  <si>
    <t>Aosta</t>
  </si>
  <si>
    <t>Miyagi-ken</t>
  </si>
  <si>
    <t>Kuala Lumpur</t>
  </si>
  <si>
    <t>CHI Chihuahua</t>
  </si>
  <si>
    <t>Gelderland</t>
  </si>
  <si>
    <t>Hedmark Fylke</t>
  </si>
  <si>
    <t>Grande Porto</t>
  </si>
  <si>
    <t>SG-west</t>
  </si>
  <si>
    <t>Almeria</t>
  </si>
  <si>
    <t>Bedfordshire</t>
  </si>
  <si>
    <t>American Samoa</t>
  </si>
  <si>
    <t>Bremen</t>
  </si>
  <si>
    <t>Bern</t>
  </si>
  <si>
    <t>024 Argentina 05 ENTRE RIOS</t>
  </si>
  <si>
    <t>05 ENTRE RIOS</t>
  </si>
  <si>
    <t>024 Argentina 05</t>
  </si>
  <si>
    <t>South Australia</t>
  </si>
  <si>
    <t>Salzburg</t>
  </si>
  <si>
    <t>Newfoundland</t>
  </si>
  <si>
    <t>Shanxi</t>
  </si>
  <si>
    <t>Alpes (Hautes)</t>
  </si>
  <si>
    <t>Donegal</t>
  </si>
  <si>
    <t>Ascoli Piceno</t>
  </si>
  <si>
    <t>Akita-ken</t>
  </si>
  <si>
    <t>Labuan</t>
  </si>
  <si>
    <t>CHS Chiapas</t>
  </si>
  <si>
    <t>Groningen</t>
  </si>
  <si>
    <t>Oppland Fylke</t>
  </si>
  <si>
    <t>Tâmega</t>
  </si>
  <si>
    <t>Avila</t>
  </si>
  <si>
    <t>Berkshire</t>
  </si>
  <si>
    <t>Arizona</t>
  </si>
  <si>
    <t>Nrth Rhine Westfalia</t>
  </si>
  <si>
    <t>Basel Land</t>
  </si>
  <si>
    <t>024 Argentina 06 JUJUY</t>
  </si>
  <si>
    <t>06 JUJUY</t>
  </si>
  <si>
    <t>024 Argentina 06</t>
  </si>
  <si>
    <t>Tasmania</t>
  </si>
  <si>
    <t>Styria</t>
  </si>
  <si>
    <t>Nova Scotia</t>
  </si>
  <si>
    <t>Hebei</t>
  </si>
  <si>
    <t>Alpes-Maritimes</t>
  </si>
  <si>
    <t>Galway</t>
  </si>
  <si>
    <t>L'Aquila</t>
  </si>
  <si>
    <t>Yamagata-ken</t>
  </si>
  <si>
    <t>Melaka</t>
  </si>
  <si>
    <t>CMP Campeche</t>
  </si>
  <si>
    <t>Limburg</t>
  </si>
  <si>
    <t>Buskerud Fylke</t>
  </si>
  <si>
    <t>Entre Douro e Vouga</t>
  </si>
  <si>
    <t>Badajoz</t>
  </si>
  <si>
    <t>Borders</t>
  </si>
  <si>
    <t>California</t>
  </si>
  <si>
    <t>Hesse</t>
  </si>
  <si>
    <t>Basel Stadt</t>
  </si>
  <si>
    <t>024 Argentina 07 MENDOZA</t>
  </si>
  <si>
    <t>07 MENDOZA</t>
  </si>
  <si>
    <t>024 Argentina 07</t>
  </si>
  <si>
    <t>Victoria</t>
  </si>
  <si>
    <t>Tyrol</t>
  </si>
  <si>
    <t>Northwest Territory</t>
  </si>
  <si>
    <t>Liaoning</t>
  </si>
  <si>
    <t>Ardèche</t>
  </si>
  <si>
    <t>Kildare</t>
  </si>
  <si>
    <t>Arezzo</t>
  </si>
  <si>
    <t>Fukushima-ken</t>
  </si>
  <si>
    <t>Pahang</t>
  </si>
  <si>
    <t>COA Coahuila</t>
  </si>
  <si>
    <t>Noord-Brabant</t>
  </si>
  <si>
    <t>Vestfold Fylke</t>
  </si>
  <si>
    <t>Douro</t>
  </si>
  <si>
    <t>Baleares</t>
  </si>
  <si>
    <t>Buckinghamshire</t>
  </si>
  <si>
    <t>Colorado</t>
  </si>
  <si>
    <t>Rhineland Palatinate</t>
  </si>
  <si>
    <t>Fribourg</t>
  </si>
  <si>
    <t>024 Argentina 08 LA RIOJA</t>
  </si>
  <si>
    <t>08 LA RIOJA</t>
  </si>
  <si>
    <t>024 Argentina 08</t>
  </si>
  <si>
    <t>Western Australia</t>
  </si>
  <si>
    <t>Vorarlberg</t>
  </si>
  <si>
    <t>Ontario</t>
  </si>
  <si>
    <t>Jilin</t>
  </si>
  <si>
    <t>Ardennes</t>
  </si>
  <si>
    <t>Kilkenny</t>
  </si>
  <si>
    <t>Asti</t>
  </si>
  <si>
    <t>Ibaragi-ken</t>
  </si>
  <si>
    <t>Perlis</t>
  </si>
  <si>
    <t>COL Colima</t>
  </si>
  <si>
    <t>Noord-Holland</t>
  </si>
  <si>
    <t>Telemark Fylke</t>
  </si>
  <si>
    <t>Alto Trás-os-Montes</t>
  </si>
  <si>
    <t>Barcelona</t>
  </si>
  <si>
    <t>Cambridgeshire</t>
  </si>
  <si>
    <t>Connecticut</t>
  </si>
  <si>
    <t>Baden-Wurttemberg</t>
  </si>
  <si>
    <t>Geneva</t>
  </si>
  <si>
    <t>024 Argentina 09 SALTA</t>
  </si>
  <si>
    <t>09 SALTA</t>
  </si>
  <si>
    <t>024 Argentina 09</t>
  </si>
  <si>
    <t>Vienna</t>
  </si>
  <si>
    <t>Prince Edward Island</t>
  </si>
  <si>
    <t>Heilongjiang</t>
  </si>
  <si>
    <t>Ariège</t>
  </si>
  <si>
    <t>Kavan</t>
  </si>
  <si>
    <t>Avellino</t>
  </si>
  <si>
    <t>Tochigi-ken</t>
  </si>
  <si>
    <t>Perak</t>
  </si>
  <si>
    <t>DF Distrito Federal</t>
  </si>
  <si>
    <t>Overijssel</t>
  </si>
  <si>
    <t>Aust-Agder Fylke</t>
  </si>
  <si>
    <t>Baixo Vouga</t>
  </si>
  <si>
    <t>Burgos</t>
  </si>
  <si>
    <t>Central</t>
  </si>
  <si>
    <t>District of Columbia</t>
  </si>
  <si>
    <t>Bavaria</t>
  </si>
  <si>
    <t>Glarus</t>
  </si>
  <si>
    <t>024 Argentina 10 SAN JUAN</t>
  </si>
  <si>
    <t>10 SAN JUAN</t>
  </si>
  <si>
    <t>024 Argentina 10</t>
  </si>
  <si>
    <t>Quebec</t>
  </si>
  <si>
    <t>Jiangsu</t>
  </si>
  <si>
    <t>Aube</t>
  </si>
  <si>
    <t>Kerry</t>
  </si>
  <si>
    <t>Bari</t>
  </si>
  <si>
    <t>Gunma-ken</t>
  </si>
  <si>
    <t>Pulau Pinang</t>
  </si>
  <si>
    <t>DGO Durango</t>
  </si>
  <si>
    <t>Utrecht</t>
  </si>
  <si>
    <t>Vest-Agder Fylke</t>
  </si>
  <si>
    <t>Baixo Mondego</t>
  </si>
  <si>
    <t>Caceres</t>
  </si>
  <si>
    <t>Cheshire</t>
  </si>
  <si>
    <t>Delaware</t>
  </si>
  <si>
    <t>Saarland</t>
  </si>
  <si>
    <t>Graubuenden</t>
  </si>
  <si>
    <t>024 Argentina 11 SAN LUIS</t>
  </si>
  <si>
    <t>11 SAN LUIS</t>
  </si>
  <si>
    <t>024 Argentina 11</t>
  </si>
  <si>
    <t>Saskatchewan</t>
  </si>
  <si>
    <t>Anhui</t>
  </si>
  <si>
    <t>Aude</t>
  </si>
  <si>
    <t>Longford</t>
  </si>
  <si>
    <t>Bergamo</t>
  </si>
  <si>
    <t>Saitama-ken</t>
  </si>
  <si>
    <t>Sabah</t>
  </si>
  <si>
    <t>GRO Guerrero</t>
  </si>
  <si>
    <t>Zeeland</t>
  </si>
  <si>
    <t>Rogaland Fylke</t>
  </si>
  <si>
    <t>Pinhal Litoral</t>
  </si>
  <si>
    <t>Cadiz</t>
  </si>
  <si>
    <t>Clwyd</t>
  </si>
  <si>
    <t>Florida</t>
  </si>
  <si>
    <t>Berlin</t>
  </si>
  <si>
    <t>Jura</t>
  </si>
  <si>
    <t>024 Argentina 12 SANTA FE</t>
  </si>
  <si>
    <t>12 SANTA FE</t>
  </si>
  <si>
    <t>024 Argentina 12</t>
  </si>
  <si>
    <t>Yukon</t>
  </si>
  <si>
    <t>Shandong</t>
  </si>
  <si>
    <t>Aveyron</t>
  </si>
  <si>
    <t>Limerick</t>
  </si>
  <si>
    <t>Biella</t>
  </si>
  <si>
    <t>Chiba-ken</t>
  </si>
  <si>
    <t>Sarawak</t>
  </si>
  <si>
    <t>GTO Guanajuato</t>
  </si>
  <si>
    <t>Zuid-Holland</t>
  </si>
  <si>
    <t>Hordaland Fylke</t>
  </si>
  <si>
    <t>Pinhal Interior N.</t>
  </si>
  <si>
    <t>Castellon</t>
  </si>
  <si>
    <t>Cornwall</t>
  </si>
  <si>
    <t>Brandenburg</t>
  </si>
  <si>
    <t>Lucerne</t>
  </si>
  <si>
    <t>024 Argentina 13 SANTIAGO DEL ESTERO</t>
  </si>
  <si>
    <t>13 SANTIAGO DEL ESTERO</t>
  </si>
  <si>
    <t>024 Argentina 13</t>
  </si>
  <si>
    <t>Outside province/Can</t>
  </si>
  <si>
    <t>Zhejiang</t>
  </si>
  <si>
    <t>Bouches-du-Rhône</t>
  </si>
  <si>
    <t>Leitrim</t>
  </si>
  <si>
    <t>Belluno</t>
  </si>
  <si>
    <t>Tokyo-to</t>
  </si>
  <si>
    <t>Selangor</t>
  </si>
  <si>
    <t>HGO Hidalgo</t>
  </si>
  <si>
    <t>Sogn og Fjordane F.</t>
  </si>
  <si>
    <t>Pinhal Interior Sul</t>
  </si>
  <si>
    <t>Ciudad Real</t>
  </si>
  <si>
    <t>Cumbria</t>
  </si>
  <si>
    <t>Mecklenburg-Vorpomm.</t>
  </si>
  <si>
    <t>Neuchatel</t>
  </si>
  <si>
    <t>024 Argentina 14 TUCUMAN</t>
  </si>
  <si>
    <t>14 TUCUMAN</t>
  </si>
  <si>
    <t>024 Argentina 14</t>
  </si>
  <si>
    <t>Jiangxi</t>
  </si>
  <si>
    <t>Calvados</t>
  </si>
  <si>
    <t>Laois</t>
  </si>
  <si>
    <t>Benevento</t>
  </si>
  <si>
    <t>Kanagawa-ken</t>
  </si>
  <si>
    <t>Negeri Sembilan</t>
  </si>
  <si>
    <t>JAL Jalisco</t>
  </si>
  <si>
    <t>Møre og Romsdal F.</t>
  </si>
  <si>
    <t>Dão-Lafoes</t>
  </si>
  <si>
    <t>Cordoba</t>
  </si>
  <si>
    <t>Cleveland</t>
  </si>
  <si>
    <t>Hawaii</t>
  </si>
  <si>
    <t>Saxony</t>
  </si>
  <si>
    <t>Nidwalden</t>
  </si>
  <si>
    <t>024 Argentina 16 CHACO</t>
  </si>
  <si>
    <t>16 CHACO</t>
  </si>
  <si>
    <t>024 Argentina 16</t>
  </si>
  <si>
    <t>Fujian</t>
  </si>
  <si>
    <t>Cantal</t>
  </si>
  <si>
    <t>Louth</t>
  </si>
  <si>
    <t>Bologna</t>
  </si>
  <si>
    <t>Niigata-ken</t>
  </si>
  <si>
    <t>Trengganu</t>
  </si>
  <si>
    <t>MCH Michoacán</t>
  </si>
  <si>
    <t>Sør-Trøndelag Fylke</t>
  </si>
  <si>
    <t>Serra da Estrela</t>
  </si>
  <si>
    <t>La Coruña</t>
  </si>
  <si>
    <t>Derbyshire</t>
  </si>
  <si>
    <t>Iowa</t>
  </si>
  <si>
    <t>Saxen-Anhalt</t>
  </si>
  <si>
    <t>Obwalden</t>
  </si>
  <si>
    <t>024 Argentina 17 CHUBUT</t>
  </si>
  <si>
    <t>17 CHUBUT</t>
  </si>
  <si>
    <t>024 Argentina 17</t>
  </si>
  <si>
    <t>Hunan</t>
  </si>
  <si>
    <t>Charente</t>
  </si>
  <si>
    <t>Monaghan</t>
  </si>
  <si>
    <t>Brescia</t>
  </si>
  <si>
    <t>Toyama-ken</t>
  </si>
  <si>
    <t>MEX Estado de México</t>
  </si>
  <si>
    <t>Nord-Trøndelag Fylke</t>
  </si>
  <si>
    <t>Beira Interior Norte</t>
  </si>
  <si>
    <t>Cuenca</t>
  </si>
  <si>
    <t>Idaho</t>
  </si>
  <si>
    <t>Thueringen</t>
  </si>
  <si>
    <t>St. Gallen</t>
  </si>
  <si>
    <t>024 Argentina 18 FORMOSA</t>
  </si>
  <si>
    <t>18 FORMOSA</t>
  </si>
  <si>
    <t>024 Argentina 18</t>
  </si>
  <si>
    <t>Hubei</t>
  </si>
  <si>
    <t>Charente-Maritime</t>
  </si>
  <si>
    <t>Meath</t>
  </si>
  <si>
    <t>Bolzano</t>
  </si>
  <si>
    <t>Ishikawa-ken</t>
  </si>
  <si>
    <t>MOR Morelos</t>
  </si>
  <si>
    <t>Nordland Fylke</t>
  </si>
  <si>
    <t>Beira Interior Sul</t>
  </si>
  <si>
    <t>Gerona</t>
  </si>
  <si>
    <t>Down</t>
  </si>
  <si>
    <t>Illinois</t>
  </si>
  <si>
    <t>Schaffhausen</t>
  </si>
  <si>
    <t>024 Argentina 19 MISIONES</t>
  </si>
  <si>
    <t>19 MISIONES</t>
  </si>
  <si>
    <t>024 Argentina 19</t>
  </si>
  <si>
    <t>Henan</t>
  </si>
  <si>
    <t>Cher</t>
  </si>
  <si>
    <t>Mayo</t>
  </si>
  <si>
    <t>Cagliari</t>
  </si>
  <si>
    <t>Fukui-ken</t>
  </si>
  <si>
    <t>NL Nuevo Léon</t>
  </si>
  <si>
    <t>Troms Fylke</t>
  </si>
  <si>
    <t>Cova da Beira</t>
  </si>
  <si>
    <t>Granada</t>
  </si>
  <si>
    <t>Dorset</t>
  </si>
  <si>
    <t>Indiana</t>
  </si>
  <si>
    <t>Solothurn</t>
  </si>
  <si>
    <t>024 Argentina 20 NEUQUEN</t>
  </si>
  <si>
    <t>20 NEUQUEN</t>
  </si>
  <si>
    <t>024 Argentina 20</t>
  </si>
  <si>
    <t>Guangdong</t>
  </si>
  <si>
    <t>Corrèze</t>
  </si>
  <si>
    <t>Ossally</t>
  </si>
  <si>
    <t>Campobasso</t>
  </si>
  <si>
    <t>Yamanashi-ken</t>
  </si>
  <si>
    <t>OAX Oaxaca</t>
  </si>
  <si>
    <t>Finnmark Fylke</t>
  </si>
  <si>
    <t>Oeste</t>
  </si>
  <si>
    <t>Guadalajara</t>
  </si>
  <si>
    <t>Durham</t>
  </si>
  <si>
    <t>Kansas</t>
  </si>
  <si>
    <t>024 Argentina 21 LA PAMPA</t>
  </si>
  <si>
    <t>21 LA PAMPA</t>
  </si>
  <si>
    <t>024 Argentina 21</t>
  </si>
  <si>
    <t>Hainan</t>
  </si>
  <si>
    <t>Côte-d'Or</t>
  </si>
  <si>
    <t>Rosscommon</t>
  </si>
  <si>
    <t>Caserta</t>
  </si>
  <si>
    <t>Nagoya-ken</t>
  </si>
  <si>
    <t>PUE Puebla</t>
  </si>
  <si>
    <t>Svalbard</t>
  </si>
  <si>
    <t>Grande Lisboa</t>
  </si>
  <si>
    <t>Guipuzcoa</t>
  </si>
  <si>
    <t>Devon</t>
  </si>
  <si>
    <t>Kentucky</t>
  </si>
  <si>
    <t>Thurgau</t>
  </si>
  <si>
    <t>024 Argentina 22 RIO NEGRO</t>
  </si>
  <si>
    <t>22 RIO NEGRO</t>
  </si>
  <si>
    <t>024 Argentina 22</t>
  </si>
  <si>
    <t>Guangxi</t>
  </si>
  <si>
    <t>Côtes-d'Armor</t>
  </si>
  <si>
    <t>Sligo</t>
  </si>
  <si>
    <t>Chieti</t>
  </si>
  <si>
    <t>Gifu-ken</t>
  </si>
  <si>
    <t>QR Quintana Roo</t>
  </si>
  <si>
    <t>Península de Setúbal</t>
  </si>
  <si>
    <t>Huelva</t>
  </si>
  <si>
    <t>Dyfed</t>
  </si>
  <si>
    <t>Louisiana</t>
  </si>
  <si>
    <t>Ticino</t>
  </si>
  <si>
    <t>024 Argentina 23 SANTA CRUZ</t>
  </si>
  <si>
    <t>23 SANTA CRUZ</t>
  </si>
  <si>
    <t>024 Argentina 23</t>
  </si>
  <si>
    <t>Guizhou</t>
  </si>
  <si>
    <t>Creuse</t>
  </si>
  <si>
    <t>Tipperary</t>
  </si>
  <si>
    <t>Caltanisetta</t>
  </si>
  <si>
    <t>Shizuoka-ken</t>
  </si>
  <si>
    <t>QRO Querétaro</t>
  </si>
  <si>
    <t>Médio Tejo</t>
  </si>
  <si>
    <t>Huesca</t>
  </si>
  <si>
    <t>Essex</t>
  </si>
  <si>
    <t>Massachusetts</t>
  </si>
  <si>
    <t>Uri</t>
  </si>
  <si>
    <t>024 Argentina 24 TIERRA DEL FUEGO</t>
  </si>
  <si>
    <t>24 TIERRA DEL FUEGO</t>
  </si>
  <si>
    <t>024 Argentina 24</t>
  </si>
  <si>
    <t>Sichuan</t>
  </si>
  <si>
    <t>Dordogne</t>
  </si>
  <si>
    <t>Waterford</t>
  </si>
  <si>
    <t>Cuneo</t>
  </si>
  <si>
    <t>Aichi-ken</t>
  </si>
  <si>
    <t>SIN Sinaloa</t>
  </si>
  <si>
    <t>Lezíria do Tejo</t>
  </si>
  <si>
    <t>Jaen</t>
  </si>
  <si>
    <t>Fife</t>
  </si>
  <si>
    <t>Maryland</t>
  </si>
  <si>
    <t>Vaud</t>
  </si>
  <si>
    <t>027 Australia Aust Capital Terr</t>
  </si>
  <si>
    <t>027 Australia ACT</t>
  </si>
  <si>
    <t>Yunnan</t>
  </si>
  <si>
    <t>Doubs</t>
  </si>
  <si>
    <t>Wicklow</t>
  </si>
  <si>
    <t>Como</t>
  </si>
  <si>
    <t>Mie-ken</t>
  </si>
  <si>
    <t>SLP San Luis Potosí</t>
  </si>
  <si>
    <t>Alentejo Litoral</t>
  </si>
  <si>
    <t>Leon</t>
  </si>
  <si>
    <t>Fermanagh</t>
  </si>
  <si>
    <t>Maine</t>
  </si>
  <si>
    <t>Valais</t>
  </si>
  <si>
    <t>027 Australia New South Wales</t>
  </si>
  <si>
    <t>027 Australia NSW</t>
  </si>
  <si>
    <t>Shaanxi</t>
  </si>
  <si>
    <t>Drôme</t>
  </si>
  <si>
    <t>Westmeath</t>
  </si>
  <si>
    <t>Cremona</t>
  </si>
  <si>
    <t>Shiga-ken</t>
  </si>
  <si>
    <t>SON Sonora</t>
  </si>
  <si>
    <t>Alto Alentejo</t>
  </si>
  <si>
    <t>Lerida</t>
  </si>
  <si>
    <t>Gloucestershire</t>
  </si>
  <si>
    <t>Michigan</t>
  </si>
  <si>
    <t>Zug</t>
  </si>
  <si>
    <t>027 Australia Northern Territory</t>
  </si>
  <si>
    <t>027 Australia NT</t>
  </si>
  <si>
    <t>Gansu</t>
  </si>
  <si>
    <t>Eure</t>
  </si>
  <si>
    <t>Wexford</t>
  </si>
  <si>
    <t>Cosenza</t>
  </si>
  <si>
    <t>Kyoto-fu</t>
  </si>
  <si>
    <t>TAB Tabasco</t>
  </si>
  <si>
    <t>Alentejo Central</t>
  </si>
  <si>
    <t>La Rioja</t>
  </si>
  <si>
    <t>Greater Manchester</t>
  </si>
  <si>
    <t>Minnesota</t>
  </si>
  <si>
    <t>Zurich</t>
  </si>
  <si>
    <t>027 Australia Queensland</t>
  </si>
  <si>
    <t>027 Australia QLD</t>
  </si>
  <si>
    <t>Ningxia</t>
  </si>
  <si>
    <t>Eure-et-Loir</t>
  </si>
  <si>
    <t>Catania</t>
  </si>
  <si>
    <t>Osaka-fu</t>
  </si>
  <si>
    <t>TLX Tlaxcala</t>
  </si>
  <si>
    <t>Baixo Alentejo</t>
  </si>
  <si>
    <t>Lugo</t>
  </si>
  <si>
    <t>Grampian</t>
  </si>
  <si>
    <t>Missouri</t>
  </si>
  <si>
    <t>027 Australia South Australia</t>
  </si>
  <si>
    <t>027 Australia SA</t>
  </si>
  <si>
    <t>Qinghai</t>
  </si>
  <si>
    <t>Finistère</t>
  </si>
  <si>
    <t>Catanzaro</t>
  </si>
  <si>
    <t>Hyogo-ken</t>
  </si>
  <si>
    <t>TMS Tamaulipas</t>
  </si>
  <si>
    <t>Algarve</t>
  </si>
  <si>
    <t>Madrid</t>
  </si>
  <si>
    <t>Gwent</t>
  </si>
  <si>
    <t>Northern Mariana Isl</t>
  </si>
  <si>
    <t>027 Australia Tasmania</t>
  </si>
  <si>
    <t>027 Australia TAS</t>
  </si>
  <si>
    <t>Xinjiang</t>
  </si>
  <si>
    <t>Corse-du-Sud</t>
  </si>
  <si>
    <t>Enna</t>
  </si>
  <si>
    <t>Nara-ken</t>
  </si>
  <si>
    <t>VER Veracruz</t>
  </si>
  <si>
    <t>Reg. Aut. dos Açores</t>
  </si>
  <si>
    <t>Malaga</t>
  </si>
  <si>
    <t>Gwynedd</t>
  </si>
  <si>
    <t>Mississippi</t>
  </si>
  <si>
    <t>027 Australia Victoria</t>
  </si>
  <si>
    <t>027 Australia VIC</t>
  </si>
  <si>
    <t>Xizang</t>
  </si>
  <si>
    <t>Corse-du-Nord</t>
  </si>
  <si>
    <t>Ferrara</t>
  </si>
  <si>
    <t>Wakayama-ken</t>
  </si>
  <si>
    <t>YUC Yucatán</t>
  </si>
  <si>
    <t>Reg. Aut. da Madeira</t>
  </si>
  <si>
    <t>Murcia</t>
  </si>
  <si>
    <t>Hampshire</t>
  </si>
  <si>
    <t>Montana</t>
  </si>
  <si>
    <t>027 Australia Western Australia</t>
  </si>
  <si>
    <t>027 Australia WA</t>
  </si>
  <si>
    <t>Taiwan</t>
  </si>
  <si>
    <t>Gard</t>
  </si>
  <si>
    <t>Foggia</t>
  </si>
  <si>
    <t>Tottori-ken</t>
  </si>
  <si>
    <t>ZAC Zacatecas</t>
  </si>
  <si>
    <t>Navarra</t>
  </si>
  <si>
    <t>Highland</t>
  </si>
  <si>
    <t>North Carolina</t>
  </si>
  <si>
    <t>030 Austria Burgenland</t>
  </si>
  <si>
    <t>030 Austria B</t>
  </si>
  <si>
    <t>Garonne (Haute)</t>
  </si>
  <si>
    <t>Firenze</t>
  </si>
  <si>
    <t>Shimana-ken</t>
  </si>
  <si>
    <t>Orense</t>
  </si>
  <si>
    <t>Hertfordshire</t>
  </si>
  <si>
    <t>North Dakota</t>
  </si>
  <si>
    <t>030 Austria Corinthia</t>
  </si>
  <si>
    <t>030 Austria K</t>
  </si>
  <si>
    <t>Gers</t>
  </si>
  <si>
    <t>Forlì</t>
  </si>
  <si>
    <t>Okayama-ken</t>
  </si>
  <si>
    <t>Asturias</t>
  </si>
  <si>
    <t>Humberside</t>
  </si>
  <si>
    <t>Nebraska</t>
  </si>
  <si>
    <t>030 Austria Lower Austria</t>
  </si>
  <si>
    <t>030 Austria NÖ</t>
  </si>
  <si>
    <t>Gironde</t>
  </si>
  <si>
    <t>Frosinone</t>
  </si>
  <si>
    <t>Hiroshima-ken</t>
  </si>
  <si>
    <t>Palencia</t>
  </si>
  <si>
    <t>Herefd. and Worcest.</t>
  </si>
  <si>
    <t>New Hampshire</t>
  </si>
  <si>
    <t>030 Austria Upper Austria</t>
  </si>
  <si>
    <t>030 Austria OÖ</t>
  </si>
  <si>
    <t>Hérault</t>
  </si>
  <si>
    <t>Genova</t>
  </si>
  <si>
    <t>Yamaguchi-ken</t>
  </si>
  <si>
    <t>Las Palmas</t>
  </si>
  <si>
    <t>Isle of Man</t>
  </si>
  <si>
    <t>New Jersey</t>
  </si>
  <si>
    <t>030 Austria Salzburg</t>
  </si>
  <si>
    <t>030 Austria S</t>
  </si>
  <si>
    <t>Ille-et-Vilaine</t>
  </si>
  <si>
    <t>Gorizia</t>
  </si>
  <si>
    <t>Tokushima-ken</t>
  </si>
  <si>
    <t>Pontevedra</t>
  </si>
  <si>
    <t>Isle of Wight</t>
  </si>
  <si>
    <t>New Mexico</t>
  </si>
  <si>
    <t>030 Austria Styria</t>
  </si>
  <si>
    <t>030 Austria ST</t>
  </si>
  <si>
    <t>Indre</t>
  </si>
  <si>
    <t>Grosseto</t>
  </si>
  <si>
    <t>Kagawa-ken</t>
  </si>
  <si>
    <t>Salamanca</t>
  </si>
  <si>
    <t>Kent</t>
  </si>
  <si>
    <t>Nevada</t>
  </si>
  <si>
    <t>030 Austria Tyrol</t>
  </si>
  <si>
    <t>030 Austria TAS</t>
  </si>
  <si>
    <t>Indre-et-Loire</t>
  </si>
  <si>
    <t>Imperia</t>
  </si>
  <si>
    <t>Ehima-ken</t>
  </si>
  <si>
    <t>Sta. Cruz Tenerife</t>
  </si>
  <si>
    <t>Lancashire</t>
  </si>
  <si>
    <t>New York</t>
  </si>
  <si>
    <t>030 Austria Vorarlberg</t>
  </si>
  <si>
    <t>030 Austria V</t>
  </si>
  <si>
    <t>Isère</t>
  </si>
  <si>
    <t>Isernia</t>
  </si>
  <si>
    <t>Kochi-ken</t>
  </si>
  <si>
    <t>Cantabria</t>
  </si>
  <si>
    <t>Londonderry</t>
  </si>
  <si>
    <t>Ohio</t>
  </si>
  <si>
    <t>030 Austria Vienna</t>
  </si>
  <si>
    <t>030 Austria W</t>
  </si>
  <si>
    <t>Crotone</t>
  </si>
  <si>
    <t>Fukuoka-ken</t>
  </si>
  <si>
    <t>Segovia</t>
  </si>
  <si>
    <t>Leicestershire</t>
  </si>
  <si>
    <t>Oklahoma</t>
  </si>
  <si>
    <t>072 Canada Alberta</t>
  </si>
  <si>
    <t>072 Canada AB</t>
  </si>
  <si>
    <t>Landes</t>
  </si>
  <si>
    <t>Lecco</t>
  </si>
  <si>
    <t>Saga-ken</t>
  </si>
  <si>
    <t>Sevilla</t>
  </si>
  <si>
    <t>Lincolnshire</t>
  </si>
  <si>
    <t>Oregon</t>
  </si>
  <si>
    <t>072 Canada British Columbia</t>
  </si>
  <si>
    <t>072 Canada BC</t>
  </si>
  <si>
    <t>Loir-et-Cher</t>
  </si>
  <si>
    <t>Lecce</t>
  </si>
  <si>
    <t>Nagasaki-ken</t>
  </si>
  <si>
    <t>Soria</t>
  </si>
  <si>
    <t>Greater London</t>
  </si>
  <si>
    <t>Pennsylvania</t>
  </si>
  <si>
    <t>072 Canada Manitoba</t>
  </si>
  <si>
    <t>072 Canada MB</t>
  </si>
  <si>
    <t>Loire</t>
  </si>
  <si>
    <t>Livorno</t>
  </si>
  <si>
    <t>Kumamoto-ken</t>
  </si>
  <si>
    <t>Tarragona</t>
  </si>
  <si>
    <t>Lothian</t>
  </si>
  <si>
    <t>072 Canada New Brunswick</t>
  </si>
  <si>
    <t>072 Canada NB</t>
  </si>
  <si>
    <t>Loire (Haute)</t>
  </si>
  <si>
    <t>Lodi</t>
  </si>
  <si>
    <t>Oita-ken</t>
  </si>
  <si>
    <t>Teruel</t>
  </si>
  <si>
    <t>Mid Glamorgan</t>
  </si>
  <si>
    <t>Rhode Island</t>
  </si>
  <si>
    <t>072 Canada Newfoundland</t>
  </si>
  <si>
    <t>072 Canada NF</t>
  </si>
  <si>
    <t>Loire-Atlantique</t>
  </si>
  <si>
    <t>Latina</t>
  </si>
  <si>
    <t>Miyazaki-ken</t>
  </si>
  <si>
    <t>Toledo</t>
  </si>
  <si>
    <t>Merseyside</t>
  </si>
  <si>
    <t>South Carolina</t>
  </si>
  <si>
    <t>072 Canada Nova Scotia</t>
  </si>
  <si>
    <t>072 Canada NS</t>
  </si>
  <si>
    <t>Loiret</t>
  </si>
  <si>
    <t>Lucca</t>
  </si>
  <si>
    <t>Kagoshima-ken</t>
  </si>
  <si>
    <t>Valencia</t>
  </si>
  <si>
    <t>Northamptonshire</t>
  </si>
  <si>
    <t>South Dakota</t>
  </si>
  <si>
    <t>072 Canada Northwest Territory</t>
  </si>
  <si>
    <t>072 Canada NT</t>
  </si>
  <si>
    <t>Lot</t>
  </si>
  <si>
    <t>Macerata</t>
  </si>
  <si>
    <t>Okinawa-ken</t>
  </si>
  <si>
    <t>Valladolid</t>
  </si>
  <si>
    <t>Norfolk</t>
  </si>
  <si>
    <t>Tennessee</t>
  </si>
  <si>
    <t>072 Canada Ontario</t>
  </si>
  <si>
    <t>072 Canada ON</t>
  </si>
  <si>
    <t>Lot-et-Garonne</t>
  </si>
  <si>
    <t>Messina</t>
  </si>
  <si>
    <t>Vizcaya</t>
  </si>
  <si>
    <t>Nottinghamshire</t>
  </si>
  <si>
    <t>Texas</t>
  </si>
  <si>
    <t>072 Canada Prince Edward Island</t>
  </si>
  <si>
    <t>072 Canada PE</t>
  </si>
  <si>
    <t>Lozère</t>
  </si>
  <si>
    <t>Milan</t>
  </si>
  <si>
    <t>Zamora</t>
  </si>
  <si>
    <t>Northumberland</t>
  </si>
  <si>
    <t>Utah</t>
  </si>
  <si>
    <t>072 Canada Quebec</t>
  </si>
  <si>
    <t>072 Canada QC</t>
  </si>
  <si>
    <t>Maine-et-Loire</t>
  </si>
  <si>
    <t>Mantova</t>
  </si>
  <si>
    <t>Zaragoza</t>
  </si>
  <si>
    <t>Oxfordshire</t>
  </si>
  <si>
    <t>Virginia</t>
  </si>
  <si>
    <t>072 Canada Saskatchewan</t>
  </si>
  <si>
    <t>072 Canada SK</t>
  </si>
  <si>
    <t>Manche</t>
  </si>
  <si>
    <t>Modena</t>
  </si>
  <si>
    <t>Powys</t>
  </si>
  <si>
    <t>Virgin Islands</t>
  </si>
  <si>
    <t>072 Canada Yukon</t>
  </si>
  <si>
    <t>072 Canada YT</t>
  </si>
  <si>
    <t>Marne</t>
  </si>
  <si>
    <t>Massa Carrara</t>
  </si>
  <si>
    <t>Strathclyde</t>
  </si>
  <si>
    <t>Vermont</t>
  </si>
  <si>
    <t>072 Canada Outside province/Can</t>
  </si>
  <si>
    <t>072 Canada ZZ</t>
  </si>
  <si>
    <t>Marne (Haute)</t>
  </si>
  <si>
    <t>Matera</t>
  </si>
  <si>
    <t>South Glamorgan</t>
  </si>
  <si>
    <t>Washington</t>
  </si>
  <si>
    <t>086 China Beijing</t>
  </si>
  <si>
    <t>086 China 010</t>
  </si>
  <si>
    <t>Mayenne</t>
  </si>
  <si>
    <t>Napoli</t>
  </si>
  <si>
    <t>Shropshire</t>
  </si>
  <si>
    <t>Wisconsin</t>
  </si>
  <si>
    <t>086 China Shanghai</t>
  </si>
  <si>
    <t>086 China 020</t>
  </si>
  <si>
    <t>Meurthe-et-Moselle</t>
  </si>
  <si>
    <t>Novara</t>
  </si>
  <si>
    <t>Suffolk</t>
  </si>
  <si>
    <t>West Virginia</t>
  </si>
  <si>
    <t>086 China Tianjin</t>
  </si>
  <si>
    <t>086 China 030</t>
  </si>
  <si>
    <t>Meuse</t>
  </si>
  <si>
    <t>Nuoro</t>
  </si>
  <si>
    <t>Somerset</t>
  </si>
  <si>
    <t>Wyoming</t>
  </si>
  <si>
    <t>086 China Nei Mongol</t>
  </si>
  <si>
    <t>086 China 040</t>
  </si>
  <si>
    <t>Morbihan</t>
  </si>
  <si>
    <t>Oristano</t>
  </si>
  <si>
    <t>Staffordshire</t>
  </si>
  <si>
    <t>086 China Shanxi</t>
  </si>
  <si>
    <t>086 China 050</t>
  </si>
  <si>
    <t>Moselle</t>
  </si>
  <si>
    <t>Palermo</t>
  </si>
  <si>
    <t>086 China Hebei</t>
  </si>
  <si>
    <t>086 China 060</t>
  </si>
  <si>
    <t>Nièvre</t>
  </si>
  <si>
    <t>Piacenza</t>
  </si>
  <si>
    <t>Sussex</t>
  </si>
  <si>
    <t>086 China Liaoning</t>
  </si>
  <si>
    <t>086 China 070</t>
  </si>
  <si>
    <t>Nord</t>
  </si>
  <si>
    <t>Padova</t>
  </si>
  <si>
    <t>Surrey</t>
  </si>
  <si>
    <t>086 China Jilin</t>
  </si>
  <si>
    <t>086 China 080</t>
  </si>
  <si>
    <t>Oise</t>
  </si>
  <si>
    <t>Pescara</t>
  </si>
  <si>
    <t>Tayside</t>
  </si>
  <si>
    <t>086 China Heilongjiang</t>
  </si>
  <si>
    <t>086 China 090</t>
  </si>
  <si>
    <t>Orne</t>
  </si>
  <si>
    <t>Perugia</t>
  </si>
  <si>
    <t>Tyne and Wear</t>
  </si>
  <si>
    <t>086 China Jiangsu</t>
  </si>
  <si>
    <t>086 China 100</t>
  </si>
  <si>
    <t>Pas-de-Calais</t>
  </si>
  <si>
    <t>Pisa</t>
  </si>
  <si>
    <t>Tyrone</t>
  </si>
  <si>
    <t>086 China Anhui</t>
  </si>
  <si>
    <t>086 China 110</t>
  </si>
  <si>
    <t>Puy-de-Dôme</t>
  </si>
  <si>
    <t>Pordenone</t>
  </si>
  <si>
    <t>Warwickshire</t>
  </si>
  <si>
    <t>086 China Shandong</t>
  </si>
  <si>
    <t>086 China 120</t>
  </si>
  <si>
    <t>Pyrénées-Atlantiques</t>
  </si>
  <si>
    <t>Prato</t>
  </si>
  <si>
    <t>West Glamorgan</t>
  </si>
  <si>
    <t>086 China Zhejiang</t>
  </si>
  <si>
    <t>086 China 130</t>
  </si>
  <si>
    <t>Pyrénées (Hautes)</t>
  </si>
  <si>
    <t>Parma</t>
  </si>
  <si>
    <t>Wiltshire</t>
  </si>
  <si>
    <t>086 China Jiangxi</t>
  </si>
  <si>
    <t>086 China 140</t>
  </si>
  <si>
    <t>Pyrénées-Orientales</t>
  </si>
  <si>
    <t>Pesaro</t>
  </si>
  <si>
    <t>West Midlands</t>
  </si>
  <si>
    <t>086 China Fujian</t>
  </si>
  <si>
    <t>086 China 150</t>
  </si>
  <si>
    <t>Bas-Rhin</t>
  </si>
  <si>
    <t>Pistoia</t>
  </si>
  <si>
    <t>Worcestershire</t>
  </si>
  <si>
    <t>086 China Hunan</t>
  </si>
  <si>
    <t>086 China 160</t>
  </si>
  <si>
    <t>Haut-Rhin</t>
  </si>
  <si>
    <t>Pavia</t>
  </si>
  <si>
    <t>Yorkshire</t>
  </si>
  <si>
    <t>086 China Hubei</t>
  </si>
  <si>
    <t>086 China 170</t>
  </si>
  <si>
    <t>Rhône</t>
  </si>
  <si>
    <t>Potenza</t>
  </si>
  <si>
    <t>North Yorkshire</t>
  </si>
  <si>
    <t>086 China Henan</t>
  </si>
  <si>
    <t>086 China 180</t>
  </si>
  <si>
    <t>Saône (Haute)</t>
  </si>
  <si>
    <t>Ravenna</t>
  </si>
  <si>
    <t>South Yorkshire</t>
  </si>
  <si>
    <t>086 China Guangdong</t>
  </si>
  <si>
    <t>086 China 190</t>
  </si>
  <si>
    <t>Saône-et-Loire</t>
  </si>
  <si>
    <t>Reggio Calabria</t>
  </si>
  <si>
    <t>West Yorkshire</t>
  </si>
  <si>
    <t>086 China Hainan</t>
  </si>
  <si>
    <t>086 China 200</t>
  </si>
  <si>
    <t>Savoie</t>
  </si>
  <si>
    <t>Ragusa</t>
  </si>
  <si>
    <t>086 China Guangxi</t>
  </si>
  <si>
    <t>086 China 210</t>
  </si>
  <si>
    <t>Savoie (Haute)</t>
  </si>
  <si>
    <t>Rieti</t>
  </si>
  <si>
    <t>086 China Guizhou</t>
  </si>
  <si>
    <t>086 China 220</t>
  </si>
  <si>
    <t>Paris</t>
  </si>
  <si>
    <t>Rome</t>
  </si>
  <si>
    <t>086 China Sichuan</t>
  </si>
  <si>
    <t>086 China 230</t>
  </si>
  <si>
    <t>Seine-Maritime</t>
  </si>
  <si>
    <t>Rimini</t>
  </si>
  <si>
    <t>086 China Yunnan</t>
  </si>
  <si>
    <t>086 China 240</t>
  </si>
  <si>
    <t>Seine-et-Marne</t>
  </si>
  <si>
    <t>Rovigo</t>
  </si>
  <si>
    <t>086 China Shaanxi</t>
  </si>
  <si>
    <t>086 China 250</t>
  </si>
  <si>
    <t>Yvelines</t>
  </si>
  <si>
    <t>086 China Gansu</t>
  </si>
  <si>
    <t>086 China 260</t>
  </si>
  <si>
    <t>Sèvres (Deux)</t>
  </si>
  <si>
    <t>Salerno</t>
  </si>
  <si>
    <t>086 China Ningxia</t>
  </si>
  <si>
    <t>086 China 270</t>
  </si>
  <si>
    <t>Somme</t>
  </si>
  <si>
    <t>Siena</t>
  </si>
  <si>
    <t>086 China Qinghai</t>
  </si>
  <si>
    <t>086 China 280</t>
  </si>
  <si>
    <t>Tarn</t>
  </si>
  <si>
    <t>Sondrio</t>
  </si>
  <si>
    <t>086 China Xinjiang</t>
  </si>
  <si>
    <t>086 China 290</t>
  </si>
  <si>
    <t>Tarn-et-Garonne</t>
  </si>
  <si>
    <t>La Spezia</t>
  </si>
  <si>
    <t>086 China Xizang</t>
  </si>
  <si>
    <t>086 China 300</t>
  </si>
  <si>
    <t>Var</t>
  </si>
  <si>
    <t>Siracusa</t>
  </si>
  <si>
    <t>086 China Taiwan</t>
  </si>
  <si>
    <t>086 China 310</t>
  </si>
  <si>
    <t>Vaucluse</t>
  </si>
  <si>
    <t>Sassari</t>
  </si>
  <si>
    <t>102 DenmarkCopenhagen</t>
  </si>
  <si>
    <t>120 Denmark 001</t>
  </si>
  <si>
    <t>Vendée</t>
  </si>
  <si>
    <t>Savona</t>
  </si>
  <si>
    <t>147 France Ain</t>
  </si>
  <si>
    <t>147 France 01</t>
  </si>
  <si>
    <t>Vienne</t>
  </si>
  <si>
    <t>Taranto</t>
  </si>
  <si>
    <t>147 France Aisne</t>
  </si>
  <si>
    <t>147 France 02</t>
  </si>
  <si>
    <t>Vienne (Haute)</t>
  </si>
  <si>
    <t>Teramo</t>
  </si>
  <si>
    <t>147 France Allier</t>
  </si>
  <si>
    <t>147 France 03</t>
  </si>
  <si>
    <t>Vosges</t>
  </si>
  <si>
    <t>Trento</t>
  </si>
  <si>
    <t>147 France Alpes (Hte-Provence)</t>
  </si>
  <si>
    <t>147 France 04</t>
  </si>
  <si>
    <t>Yonne</t>
  </si>
  <si>
    <t>Turin</t>
  </si>
  <si>
    <t>147 France Alpes (Hautes)</t>
  </si>
  <si>
    <t>147 France 05</t>
  </si>
  <si>
    <t>Territ.-de-Belfort</t>
  </si>
  <si>
    <t>Trapani</t>
  </si>
  <si>
    <t>147 France Alpes-Maritimes</t>
  </si>
  <si>
    <t>147 France 06</t>
  </si>
  <si>
    <t>Essonne</t>
  </si>
  <si>
    <t>Terni</t>
  </si>
  <si>
    <t>147 France Ardèche</t>
  </si>
  <si>
    <t>147 France 07</t>
  </si>
  <si>
    <t>Hauts-de-Seine</t>
  </si>
  <si>
    <t>Trieste</t>
  </si>
  <si>
    <t>147 France Ardennes</t>
  </si>
  <si>
    <t>147 France 08</t>
  </si>
  <si>
    <t>Seine-Saint-Denis</t>
  </si>
  <si>
    <t>Treviso</t>
  </si>
  <si>
    <t>147 France Ariège</t>
  </si>
  <si>
    <t>147 France 09</t>
  </si>
  <si>
    <t>Val-de-Marne</t>
  </si>
  <si>
    <t>Udine</t>
  </si>
  <si>
    <t>147 France Aube</t>
  </si>
  <si>
    <t>147 France 10</t>
  </si>
  <si>
    <t>Val-d'Oise</t>
  </si>
  <si>
    <t>Varese</t>
  </si>
  <si>
    <t>147 France Aude</t>
  </si>
  <si>
    <t>147 France 11</t>
  </si>
  <si>
    <t>D.O.M.-T.O.M.</t>
  </si>
  <si>
    <t>Vercelli</t>
  </si>
  <si>
    <t>147 France Aveyron</t>
  </si>
  <si>
    <t>147 France 12</t>
  </si>
  <si>
    <t>Venice</t>
  </si>
  <si>
    <t>147 France Bouches-du-Rhône</t>
  </si>
  <si>
    <t>147 France 13</t>
  </si>
  <si>
    <t>Vicenza</t>
  </si>
  <si>
    <t>147 France Calvados</t>
  </si>
  <si>
    <t>147 France 14</t>
  </si>
  <si>
    <t>Guyane</t>
  </si>
  <si>
    <t>Verona</t>
  </si>
  <si>
    <t>147 France Cantal</t>
  </si>
  <si>
    <t>147 France 15</t>
  </si>
  <si>
    <t>Réunion</t>
  </si>
  <si>
    <t>Viterbo</t>
  </si>
  <si>
    <t>147 France Charente</t>
  </si>
  <si>
    <t>147 France 16</t>
  </si>
  <si>
    <t>Saint-Pierre-et-Miq.</t>
  </si>
  <si>
    <t>Vibo Valentia</t>
  </si>
  <si>
    <t>147 France Charente-Maritime</t>
  </si>
  <si>
    <t>147 France 17</t>
  </si>
  <si>
    <t>Wallis-et-Futuna</t>
  </si>
  <si>
    <t>147 France Cher</t>
  </si>
  <si>
    <t>147 France 18</t>
  </si>
  <si>
    <t>Hors-France</t>
  </si>
  <si>
    <t>147 France Corrèze</t>
  </si>
  <si>
    <t>147 France 19</t>
  </si>
  <si>
    <t>147 FranceCôte-d'Or</t>
  </si>
  <si>
    <t>147 France 20</t>
  </si>
  <si>
    <t>147 FranceCôtes-d'Armor</t>
  </si>
  <si>
    <t>147 France 21</t>
  </si>
  <si>
    <t>147 FranceCreuse</t>
  </si>
  <si>
    <t>147 France 22</t>
  </si>
  <si>
    <t>147 FranceDordogne</t>
  </si>
  <si>
    <t>147 France 23</t>
  </si>
  <si>
    <t>147 FranceDoubs</t>
  </si>
  <si>
    <t>147 France 24</t>
  </si>
  <si>
    <t>147 FranceDrôme</t>
  </si>
  <si>
    <t>147 France 25</t>
  </si>
  <si>
    <t>147 FranceEure</t>
  </si>
  <si>
    <t>147 France 26</t>
  </si>
  <si>
    <t>147 FranceEure-et-Loir</t>
  </si>
  <si>
    <t>147 France 27</t>
  </si>
  <si>
    <t>147 FranceFinistère</t>
  </si>
  <si>
    <t>147 France 28</t>
  </si>
  <si>
    <t>147 FranceCorse-du-Sud</t>
  </si>
  <si>
    <t>147 France 29</t>
  </si>
  <si>
    <t>147 FranceCorse-du-Nord</t>
  </si>
  <si>
    <t>147 France 30</t>
  </si>
  <si>
    <t>147 FranceGard</t>
  </si>
  <si>
    <t>147 France 31</t>
  </si>
  <si>
    <t>147 FranceGaronne (Haute)</t>
  </si>
  <si>
    <t>147 France 32</t>
  </si>
  <si>
    <t>147 FranceGers</t>
  </si>
  <si>
    <t>147 France 33</t>
  </si>
  <si>
    <t>147 FranceGironde</t>
  </si>
  <si>
    <t>147 France 34</t>
  </si>
  <si>
    <t>147 FranceHérault</t>
  </si>
  <si>
    <t>147 France 35</t>
  </si>
  <si>
    <t>147 FranceIlle-et-Vilaine</t>
  </si>
  <si>
    <t>147 France 36</t>
  </si>
  <si>
    <t>147 FranceIndre</t>
  </si>
  <si>
    <t>147 France 37</t>
  </si>
  <si>
    <t>147 FranceIndre-et-Loire</t>
  </si>
  <si>
    <t>147 France 38</t>
  </si>
  <si>
    <t>147 FranceIsère</t>
  </si>
  <si>
    <t>147 France 39</t>
  </si>
  <si>
    <t>147 FranceJura</t>
  </si>
  <si>
    <t>147 France 40</t>
  </si>
  <si>
    <t>147 FranceLandes</t>
  </si>
  <si>
    <t>147 France 41</t>
  </si>
  <si>
    <t>147 FranceLoir-et-Cher</t>
  </si>
  <si>
    <t>147 France 42</t>
  </si>
  <si>
    <t>147 FranceLoire</t>
  </si>
  <si>
    <t>147 France 43</t>
  </si>
  <si>
    <t>147 FranceLoire (Haute)</t>
  </si>
  <si>
    <t>147 France 44</t>
  </si>
  <si>
    <t>147 FranceLoire-Atlantique</t>
  </si>
  <si>
    <t>147 France 45</t>
  </si>
  <si>
    <t>147 FranceLoiret</t>
  </si>
  <si>
    <t>147 France 46</t>
  </si>
  <si>
    <t>147 FranceLot</t>
  </si>
  <si>
    <t>147 France 47</t>
  </si>
  <si>
    <t>147 FranceLot-et-Garonne</t>
  </si>
  <si>
    <t>147 France 48</t>
  </si>
  <si>
    <t>147 FranceLozère</t>
  </si>
  <si>
    <t>147 France 49</t>
  </si>
  <si>
    <t>147 FranceMaine-et-Loire</t>
  </si>
  <si>
    <t>147 France 50</t>
  </si>
  <si>
    <t>147 FranceManche</t>
  </si>
  <si>
    <t>147 France 51</t>
  </si>
  <si>
    <t>147 FranceMarne</t>
  </si>
  <si>
    <t>147 France 52</t>
  </si>
  <si>
    <t>147 FranceMarne (Haute)</t>
  </si>
  <si>
    <t>147 France 53</t>
  </si>
  <si>
    <t>147 FranceMayenne</t>
  </si>
  <si>
    <t>147 France 54</t>
  </si>
  <si>
    <t>147 FranceMeurthe-et-Moselle</t>
  </si>
  <si>
    <t>147 France 55</t>
  </si>
  <si>
    <t>147 FranceMeuse</t>
  </si>
  <si>
    <t>147 France 56</t>
  </si>
  <si>
    <t>147 FranceMorbihan</t>
  </si>
  <si>
    <t>147 France 57</t>
  </si>
  <si>
    <t>147 FranceMoselle</t>
  </si>
  <si>
    <t>147 France 58</t>
  </si>
  <si>
    <t>147 FranceNièvre</t>
  </si>
  <si>
    <t>147 France 59</t>
  </si>
  <si>
    <t>147 FranceNord</t>
  </si>
  <si>
    <t>147 France 60</t>
  </si>
  <si>
    <t>147 FranceOise</t>
  </si>
  <si>
    <t>147 France 61</t>
  </si>
  <si>
    <t>147 FranceOrne</t>
  </si>
  <si>
    <t>147 France 62</t>
  </si>
  <si>
    <t>147 FrancePas-de-Calais</t>
  </si>
  <si>
    <t>147 France 63</t>
  </si>
  <si>
    <t>147 FrancePuy-de-Dôme</t>
  </si>
  <si>
    <t>147 France 64</t>
  </si>
  <si>
    <t>147 FrancePyrénées-Atlantiques</t>
  </si>
  <si>
    <t>147 France 65</t>
  </si>
  <si>
    <t>147 FrancePyrénées (Hautes)</t>
  </si>
  <si>
    <t>147 France 66</t>
  </si>
  <si>
    <t>147 FrancePyrénées-Orientales</t>
  </si>
  <si>
    <t>147 France 67</t>
  </si>
  <si>
    <t>147 FranceBas-Rhin</t>
  </si>
  <si>
    <t>147 France 68</t>
  </si>
  <si>
    <t>147 FranceHaut-Rhin</t>
  </si>
  <si>
    <t>147 France 69</t>
  </si>
  <si>
    <t>147 FranceRhône</t>
  </si>
  <si>
    <t>147 France 70</t>
  </si>
  <si>
    <t>147 FranceSaône (Haute)</t>
  </si>
  <si>
    <t>147 France 71</t>
  </si>
  <si>
    <t>147 FranceSaône-et-Loire</t>
  </si>
  <si>
    <t>147 France 72</t>
  </si>
  <si>
    <t>147 FranceSarthe</t>
  </si>
  <si>
    <t>Sarthe</t>
  </si>
  <si>
    <t>147 France 73</t>
  </si>
  <si>
    <t>147 FranceSavoie</t>
  </si>
  <si>
    <t>147 France 74</t>
  </si>
  <si>
    <t>147 FranceSavoie (Haute)</t>
  </si>
  <si>
    <t>147 France 75</t>
  </si>
  <si>
    <t>147 FranceParis</t>
  </si>
  <si>
    <t>147 France 76</t>
  </si>
  <si>
    <t>147 FranceSeine-Maritime</t>
  </si>
  <si>
    <t>147 France 77</t>
  </si>
  <si>
    <t>147 FranceSeine-et-Marne</t>
  </si>
  <si>
    <t>147 France 78</t>
  </si>
  <si>
    <t>147 FranceYvelines</t>
  </si>
  <si>
    <t>147 France 79</t>
  </si>
  <si>
    <t>147 FranceSèvres (Deux)</t>
  </si>
  <si>
    <t>147 France 80</t>
  </si>
  <si>
    <t>147 FranceSomme</t>
  </si>
  <si>
    <t>147 France 81</t>
  </si>
  <si>
    <t>147 FranceTarn</t>
  </si>
  <si>
    <t>147 France 82</t>
  </si>
  <si>
    <t>147 FranceTarn-et-Garonne</t>
  </si>
  <si>
    <t>147 France 83</t>
  </si>
  <si>
    <t>147 FranceVar</t>
  </si>
  <si>
    <t>147 France 84</t>
  </si>
  <si>
    <t>147 FranceVaucluse</t>
  </si>
  <si>
    <t>147 France 85</t>
  </si>
  <si>
    <t>147 FranceVendée</t>
  </si>
  <si>
    <t>147 France 86</t>
  </si>
  <si>
    <t>147 FranceVienne</t>
  </si>
  <si>
    <t>147 France 87</t>
  </si>
  <si>
    <t>147 FranceVienne (Haute)</t>
  </si>
  <si>
    <t>147 France 88</t>
  </si>
  <si>
    <t>147 FranceVosges</t>
  </si>
  <si>
    <t>147 France 89</t>
  </si>
  <si>
    <t>147 FranceYonne</t>
  </si>
  <si>
    <t>147 France 90</t>
  </si>
  <si>
    <t>147 FranceTerrit.-de-Belfort</t>
  </si>
  <si>
    <t>147 France 91</t>
  </si>
  <si>
    <t>147 FranceEssonne</t>
  </si>
  <si>
    <t>147 France 92</t>
  </si>
  <si>
    <t>147 FranceHauts-de-Seine</t>
  </si>
  <si>
    <t>147 France 93</t>
  </si>
  <si>
    <t>147 FranceSeine-Saint-Denis</t>
  </si>
  <si>
    <t>147 France 94</t>
  </si>
  <si>
    <t>147 FranceVal-de-Marne</t>
  </si>
  <si>
    <t>147 France 95</t>
  </si>
  <si>
    <t>147 FranceVal-d'Oise</t>
  </si>
  <si>
    <t>147 France 96</t>
  </si>
  <si>
    <t>147 France D.O.M.-T.O.M.</t>
  </si>
  <si>
    <t>147 France 97</t>
  </si>
  <si>
    <t>147 France Guadeloupe</t>
  </si>
  <si>
    <t>147 France 971</t>
  </si>
  <si>
    <t>147 France Martinique</t>
  </si>
  <si>
    <t>147 France 972</t>
  </si>
  <si>
    <t>147 France Guyane</t>
  </si>
  <si>
    <t>147 France 973</t>
  </si>
  <si>
    <t>147 France Réunion</t>
  </si>
  <si>
    <t>147 France 974</t>
  </si>
  <si>
    <t>147 France Saint-Pierre-et-Miq.</t>
  </si>
  <si>
    <t>147 France 975</t>
  </si>
  <si>
    <t>147 France Wallis-et-Futuna</t>
  </si>
  <si>
    <t>147 France 976</t>
  </si>
  <si>
    <t>147 France Hors-France</t>
  </si>
  <si>
    <t>147 France 99</t>
  </si>
  <si>
    <t>216 Ireland Cork</t>
  </si>
  <si>
    <t>216 Ireland CK</t>
  </si>
  <si>
    <t>216 Ireland Clare</t>
  </si>
  <si>
    <t>216 Ireland CL</t>
  </si>
  <si>
    <t>216 Ireland Carlow</t>
  </si>
  <si>
    <t>216 Ireland CW</t>
  </si>
  <si>
    <t>216 Ireland Dublin</t>
  </si>
  <si>
    <t>216 Ireland DB</t>
  </si>
  <si>
    <t>216 Ireland Donegal</t>
  </si>
  <si>
    <t>216 Ireland DG</t>
  </si>
  <si>
    <t>216 Ireland Galway</t>
  </si>
  <si>
    <t>216 Ireland GW</t>
  </si>
  <si>
    <t>216 Ireland Kildare</t>
  </si>
  <si>
    <t>216 Ireland KD</t>
  </si>
  <si>
    <t>216 Ireland Kilkenny</t>
  </si>
  <si>
    <t>216 Ireland KK</t>
  </si>
  <si>
    <t>216 Ireland Kavan</t>
  </si>
  <si>
    <t>216 Ireland KV</t>
  </si>
  <si>
    <t>216 Ireland Kerry</t>
  </si>
  <si>
    <t>216 Ireland KY</t>
  </si>
  <si>
    <t>216 Ireland Longford</t>
  </si>
  <si>
    <t>216 Ireland LF</t>
  </si>
  <si>
    <t>216 Ireland Limerick</t>
  </si>
  <si>
    <t>216 Ireland LI</t>
  </si>
  <si>
    <t>216 Ireland Leitrim</t>
  </si>
  <si>
    <t>216 Ireland LM</t>
  </si>
  <si>
    <t>216 Ireland Laois</t>
  </si>
  <si>
    <t>216 Ireland LS</t>
  </si>
  <si>
    <t>216 Ireland Louth</t>
  </si>
  <si>
    <t>216 Ireland LT</t>
  </si>
  <si>
    <t>216 Ireland Monaghan</t>
  </si>
  <si>
    <t>216 Ireland MH</t>
  </si>
  <si>
    <t>216 Ireland Meath</t>
  </si>
  <si>
    <t>216 Ireland MT</t>
  </si>
  <si>
    <t>216 Ireland Mayo</t>
  </si>
  <si>
    <t>216 Ireland MY</t>
  </si>
  <si>
    <t>216 Ireland Ossally</t>
  </si>
  <si>
    <t>216 Ireland OS</t>
  </si>
  <si>
    <t>216 Ireland Rosscommon</t>
  </si>
  <si>
    <t>216 Ireland RC</t>
  </si>
  <si>
    <t>216 Ireland Sligo</t>
  </si>
  <si>
    <t>216 Ireland SG</t>
  </si>
  <si>
    <t>216 Ireland Tipperary</t>
  </si>
  <si>
    <t>216 Ireland TP</t>
  </si>
  <si>
    <t>216 Ireland Waterford</t>
  </si>
  <si>
    <t>216 Ireland WF</t>
  </si>
  <si>
    <t>216 Ireland Wicklow</t>
  </si>
  <si>
    <t>216 Ireland WK</t>
  </si>
  <si>
    <t>216 Ireland Westmeath</t>
  </si>
  <si>
    <t>216 Ireland WM</t>
  </si>
  <si>
    <t>216 Ireland Wexford</t>
  </si>
  <si>
    <t>216 Ireland WX</t>
  </si>
  <si>
    <t>222 Italy Agriento</t>
  </si>
  <si>
    <t>222 Italy AG</t>
  </si>
  <si>
    <t>222 Italy Alessandria</t>
  </si>
  <si>
    <t>222 Italy AL</t>
  </si>
  <si>
    <t>222 Italy Ancona</t>
  </si>
  <si>
    <t>222 Italy AN</t>
  </si>
  <si>
    <t>222 Italy Aosta</t>
  </si>
  <si>
    <t>222 Italy AO</t>
  </si>
  <si>
    <t>222 Italy Ascoli Piceno</t>
  </si>
  <si>
    <t>222 Italy AP</t>
  </si>
  <si>
    <t>222 Italy L'Aquila</t>
  </si>
  <si>
    <t>222 Italy AQ</t>
  </si>
  <si>
    <t>222 Italy Arezzo</t>
  </si>
  <si>
    <t>222 Italy AR</t>
  </si>
  <si>
    <t>222 Italy Asti</t>
  </si>
  <si>
    <t>222 Italy AT</t>
  </si>
  <si>
    <t>222 Italy Avellino</t>
  </si>
  <si>
    <t>222 Italy AV</t>
  </si>
  <si>
    <t>222 Italy Bari</t>
  </si>
  <si>
    <t>222 Italy BA</t>
  </si>
  <si>
    <t>222 Italy Bergamo</t>
  </si>
  <si>
    <t>222 Italy BG</t>
  </si>
  <si>
    <t>222 Italy Biella</t>
  </si>
  <si>
    <t>222 Italy BI</t>
  </si>
  <si>
    <t>222 Italy Belluno</t>
  </si>
  <si>
    <t>222 Italy BL</t>
  </si>
  <si>
    <t>222 Italy Benevento</t>
  </si>
  <si>
    <t>222 Italy BN</t>
  </si>
  <si>
    <t>222 Italy Bologna</t>
  </si>
  <si>
    <t>222 Italy BO</t>
  </si>
  <si>
    <t>222 Italy Brescia</t>
  </si>
  <si>
    <t>222 Italy BS</t>
  </si>
  <si>
    <t>222 Italy Bolzano</t>
  </si>
  <si>
    <t>222 Italy BZ</t>
  </si>
  <si>
    <t>222 Italy Cagliari</t>
  </si>
  <si>
    <t>222 Italy CA</t>
  </si>
  <si>
    <t>222 Italy Campobasso</t>
  </si>
  <si>
    <t>222 Italy CB</t>
  </si>
  <si>
    <t>222 Italy Caserta</t>
  </si>
  <si>
    <t>222 Italy CE</t>
  </si>
  <si>
    <t>222 Italy Chieti</t>
  </si>
  <si>
    <t>222 Italy CH</t>
  </si>
  <si>
    <t>222 Italy Caltanisetta</t>
  </si>
  <si>
    <t>222 Italy CL</t>
  </si>
  <si>
    <t>222 Italy Cuneo</t>
  </si>
  <si>
    <t>222 Italy CN</t>
  </si>
  <si>
    <t>222 Italy Como</t>
  </si>
  <si>
    <t>222 Italy CO</t>
  </si>
  <si>
    <t>222 Italy Cremona</t>
  </si>
  <si>
    <t>222 Italy CR</t>
  </si>
  <si>
    <t>222 Italy Cosenza</t>
  </si>
  <si>
    <t>222 Italy CS</t>
  </si>
  <si>
    <t>222 Italy Catania</t>
  </si>
  <si>
    <t>222 Italy CT</t>
  </si>
  <si>
    <t>222 Italy Catanzaro</t>
  </si>
  <si>
    <t>222 Italy CZ</t>
  </si>
  <si>
    <t>222 Italy Enna</t>
  </si>
  <si>
    <t>222 Italy EN</t>
  </si>
  <si>
    <t>222 Italy Ferrara</t>
  </si>
  <si>
    <t>222 Italy FE</t>
  </si>
  <si>
    <t>222 Italy Foggia</t>
  </si>
  <si>
    <t>222 Italy FG</t>
  </si>
  <si>
    <t>222 Italy Firenze</t>
  </si>
  <si>
    <t>222 Italy FI</t>
  </si>
  <si>
    <t>222 Italy Forlì</t>
  </si>
  <si>
    <t>222 Italy FO</t>
  </si>
  <si>
    <t>222 Italy Frosinone</t>
  </si>
  <si>
    <t>222 Italy FR</t>
  </si>
  <si>
    <t>222 Italy Genova</t>
  </si>
  <si>
    <t>222 Italy GE</t>
  </si>
  <si>
    <t>222 Italy Gorizia</t>
  </si>
  <si>
    <t>222 Italy GO</t>
  </si>
  <si>
    <t>222 Italy Grosseto</t>
  </si>
  <si>
    <t>222 Italy GR</t>
  </si>
  <si>
    <t>222 Italy Imperia</t>
  </si>
  <si>
    <t>222 Italy IM</t>
  </si>
  <si>
    <t>222 Italy Isernia</t>
  </si>
  <si>
    <t>222 Italy IS</t>
  </si>
  <si>
    <t>222 Italy Crotone</t>
  </si>
  <si>
    <t>222 Italy KR</t>
  </si>
  <si>
    <t>222 Italy Lecco</t>
  </si>
  <si>
    <t>222 Italy LC</t>
  </si>
  <si>
    <t>222 Italy Lecce</t>
  </si>
  <si>
    <t>222 Italy LE</t>
  </si>
  <si>
    <t>222 Italy Livorno</t>
  </si>
  <si>
    <t>222 Italy LI</t>
  </si>
  <si>
    <t>222 Italy Lodi</t>
  </si>
  <si>
    <t>222 Italy LO</t>
  </si>
  <si>
    <t>222 Italy Latina</t>
  </si>
  <si>
    <t>222 Italy LT</t>
  </si>
  <si>
    <t>222 Italy Lucca</t>
  </si>
  <si>
    <t>222 Italy LU</t>
  </si>
  <si>
    <t>222 Italy Macerata</t>
  </si>
  <si>
    <t>222 Italy MC</t>
  </si>
  <si>
    <t>222 Italy Messina</t>
  </si>
  <si>
    <t>222 Italy ME</t>
  </si>
  <si>
    <t>222 Italy Milan</t>
  </si>
  <si>
    <t>222 Italy MI</t>
  </si>
  <si>
    <t>222 Italy Mantova</t>
  </si>
  <si>
    <t>222 Italy MN</t>
  </si>
  <si>
    <t>222 Italy Modena</t>
  </si>
  <si>
    <t>222 Italy MO</t>
  </si>
  <si>
    <t>222 Italy Massa Carrara</t>
  </si>
  <si>
    <t xml:space="preserve">222 Italy MS </t>
  </si>
  <si>
    <t>222 Italy Matera</t>
  </si>
  <si>
    <t>222 Italy MT</t>
  </si>
  <si>
    <t>222 Italy Napoli</t>
  </si>
  <si>
    <t>222 Italy NA</t>
  </si>
  <si>
    <t>222 Italy Novara</t>
  </si>
  <si>
    <t>222 Italy NO</t>
  </si>
  <si>
    <t>222 Italy Nuoro</t>
  </si>
  <si>
    <t>222 Italy NU</t>
  </si>
  <si>
    <t>222 Italy Oristano</t>
  </si>
  <si>
    <t>222 Italy OR</t>
  </si>
  <si>
    <t>222 Italy Palermo</t>
  </si>
  <si>
    <t>222 Italy PA</t>
  </si>
  <si>
    <t>222 Italy Piacenza</t>
  </si>
  <si>
    <t>222 Italy PC</t>
  </si>
  <si>
    <t>222 Italy Padova</t>
  </si>
  <si>
    <t>222 Italy PD</t>
  </si>
  <si>
    <t>222 Italy Pescara</t>
  </si>
  <si>
    <t>222 Italy PE</t>
  </si>
  <si>
    <t>222 Italy Perugia</t>
  </si>
  <si>
    <t>222 Italy PG</t>
  </si>
  <si>
    <t>222 Italy Pisa</t>
  </si>
  <si>
    <t>222 Italy PI</t>
  </si>
  <si>
    <t>222 Italy Pordenone</t>
  </si>
  <si>
    <t>222 Italy PN</t>
  </si>
  <si>
    <t>222 Italy Prato</t>
  </si>
  <si>
    <t>222 Italy PO</t>
  </si>
  <si>
    <t>222 Italy Parma</t>
  </si>
  <si>
    <t>222 Italy PR</t>
  </si>
  <si>
    <t>222 Italy Pesaro</t>
  </si>
  <si>
    <t>222 Italy PS</t>
  </si>
  <si>
    <t>222 Italy Pistoia</t>
  </si>
  <si>
    <t>222 Italy PT</t>
  </si>
  <si>
    <t>222 Italy Pavia</t>
  </si>
  <si>
    <t>222 Italy PV</t>
  </si>
  <si>
    <t>222 Italy Potenza</t>
  </si>
  <si>
    <t>222 Italy PZ</t>
  </si>
  <si>
    <t>222 Italy Ravenna</t>
  </si>
  <si>
    <t>222 Italy RA</t>
  </si>
  <si>
    <t>222 Italy Reggio Calabria</t>
  </si>
  <si>
    <t>222 Italy RC</t>
  </si>
  <si>
    <t>222 Italy Ragusa</t>
  </si>
  <si>
    <t>222 Italy RE</t>
  </si>
  <si>
    <t>222 Italy Rieti</t>
  </si>
  <si>
    <t>222 Italy RG</t>
  </si>
  <si>
    <t>222 Italy Rome</t>
  </si>
  <si>
    <t>222 Italy RI</t>
  </si>
  <si>
    <t>222 Italy Rimini</t>
  </si>
  <si>
    <t>222 Italy RM</t>
  </si>
  <si>
    <t>222 Italy Rovigo</t>
  </si>
  <si>
    <t>222 Italy RN</t>
  </si>
  <si>
    <t>222 Italy RO</t>
  </si>
  <si>
    <t>222 Italy Salerno</t>
  </si>
  <si>
    <t>222 Italy RV</t>
  </si>
  <si>
    <t>222 Italy Siena</t>
  </si>
  <si>
    <t>222 Italy SA</t>
  </si>
  <si>
    <t>222 Italy Sondrio</t>
  </si>
  <si>
    <t>222 Italy SI</t>
  </si>
  <si>
    <t>222 Italy La Spezia</t>
  </si>
  <si>
    <t>222 Italy SO</t>
  </si>
  <si>
    <t>222 Italy Siracusa</t>
  </si>
  <si>
    <t>222 Italy SP</t>
  </si>
  <si>
    <t>222 Italy Sassari</t>
  </si>
  <si>
    <t>222 Italy SR</t>
  </si>
  <si>
    <t>222 Italy Savona</t>
  </si>
  <si>
    <t>222 Italy SS</t>
  </si>
  <si>
    <t>222 Italy Taranto</t>
  </si>
  <si>
    <t>222 Italy SV</t>
  </si>
  <si>
    <t>222 Italy Teramo</t>
  </si>
  <si>
    <t>222 Italy TA</t>
  </si>
  <si>
    <t>222 Italy Trento</t>
  </si>
  <si>
    <t>222 Italy TE</t>
  </si>
  <si>
    <t>222 Italy Turin</t>
  </si>
  <si>
    <t>222 Italy TN</t>
  </si>
  <si>
    <t>222 Italy Trapani</t>
  </si>
  <si>
    <t>222 Italy TO</t>
  </si>
  <si>
    <t>222 Italy Terni</t>
  </si>
  <si>
    <t>222 Italy TP</t>
  </si>
  <si>
    <t>222 Italy Trieste</t>
  </si>
  <si>
    <t>222 Italy TR</t>
  </si>
  <si>
    <t>222 Italy Treviso</t>
  </si>
  <si>
    <t>222 Italy TS</t>
  </si>
  <si>
    <t>222 Italy Udine</t>
  </si>
  <si>
    <t>222 Italy TV</t>
  </si>
  <si>
    <t>222 Italy Varese</t>
  </si>
  <si>
    <t>222 Italy UD</t>
  </si>
  <si>
    <t>222 Italy Vercelli</t>
  </si>
  <si>
    <t>222 Italy VA</t>
  </si>
  <si>
    <t>222 Italy Venice</t>
  </si>
  <si>
    <t>222 Italy VC</t>
  </si>
  <si>
    <t>222 Italy Vicenza</t>
  </si>
  <si>
    <t>222 Italy VE</t>
  </si>
  <si>
    <t>222 Italy Verona</t>
  </si>
  <si>
    <t>222 Italy VI</t>
  </si>
  <si>
    <t>222 Italy Viterbo</t>
  </si>
  <si>
    <t>222 Italy VR</t>
  </si>
  <si>
    <t>222 Italy Vibo Valentia</t>
  </si>
  <si>
    <t>222 Italy VT</t>
  </si>
  <si>
    <t>222 Italy VV Vibo Valentia</t>
  </si>
  <si>
    <t>VV Vibo Valentia</t>
  </si>
  <si>
    <t>222 Italy VV</t>
  </si>
  <si>
    <t>231 Japan Hokkaido</t>
  </si>
  <si>
    <t>231 Japan 01</t>
  </si>
  <si>
    <t>231 Japan Aomori-ken</t>
  </si>
  <si>
    <t>231 Japan 02</t>
  </si>
  <si>
    <t>231 Japan Iwate-ken</t>
  </si>
  <si>
    <t>231 Japan 03</t>
  </si>
  <si>
    <t>231 Japan Miyagi-ken</t>
  </si>
  <si>
    <t>231 Japan 04</t>
  </si>
  <si>
    <t>231 Japan Akita-ken</t>
  </si>
  <si>
    <t>231 Japan 05</t>
  </si>
  <si>
    <t>231 Japan Yamagata-ken</t>
  </si>
  <si>
    <t>231 Japan 06</t>
  </si>
  <si>
    <t>231 Japan Fukushima-ken</t>
  </si>
  <si>
    <t>231 Japan 07</t>
  </si>
  <si>
    <t>231 Japan Ibaragi-ken</t>
  </si>
  <si>
    <t>231 Japan 08</t>
  </si>
  <si>
    <t>231 Japan Tochigi-ken</t>
  </si>
  <si>
    <t>231 Japan 09</t>
  </si>
  <si>
    <t>231 Japan Gunma-ken</t>
  </si>
  <si>
    <t>231 Japan 10</t>
  </si>
  <si>
    <t>231 Japan Saitama-ken</t>
  </si>
  <si>
    <t>231 Japan 11</t>
  </si>
  <si>
    <t>231 Japan Chiba-ken</t>
  </si>
  <si>
    <t>231 Japan 12</t>
  </si>
  <si>
    <t>231 Japan Tokyo-to</t>
  </si>
  <si>
    <t>231 Japan 13</t>
  </si>
  <si>
    <t>231 Japan Kanagawa-ken</t>
  </si>
  <si>
    <t>231 Japan 14</t>
  </si>
  <si>
    <t>231 Japan Niigata-ken</t>
  </si>
  <si>
    <t>231 Japan 15</t>
  </si>
  <si>
    <t>231 Japan Toyama-ken</t>
  </si>
  <si>
    <t>231 Japan 16</t>
  </si>
  <si>
    <t>231 Japan Ishikawa-ken</t>
  </si>
  <si>
    <t>231 Japan 17</t>
  </si>
  <si>
    <t>231 Japan Fukui-ken</t>
  </si>
  <si>
    <t>231 Japan 18</t>
  </si>
  <si>
    <t>231 Japan Yamanashi-ken</t>
  </si>
  <si>
    <t>231 Japan 19</t>
  </si>
  <si>
    <t>231 Japan Nagoya-ken</t>
  </si>
  <si>
    <t>231 Japan 20</t>
  </si>
  <si>
    <t>231 Japan Gifu-ken</t>
  </si>
  <si>
    <t>231 Japan 21</t>
  </si>
  <si>
    <t>231 Japan Shizuoka-ken</t>
  </si>
  <si>
    <t>231 Japan 22</t>
  </si>
  <si>
    <t>231 JapanAichi-ken</t>
  </si>
  <si>
    <t>231 Japan 23</t>
  </si>
  <si>
    <t>231 Japan Mie-ken</t>
  </si>
  <si>
    <t>231 Japan 24</t>
  </si>
  <si>
    <t>231 Japan Shiga-ken</t>
  </si>
  <si>
    <t>231 Japan 25</t>
  </si>
  <si>
    <t>231 Japan Kyoto-fu</t>
  </si>
  <si>
    <t>231 Japan 26</t>
  </si>
  <si>
    <t>231 Japan Osaka-fu</t>
  </si>
  <si>
    <t>231 Japan 27</t>
  </si>
  <si>
    <t>231 Japan Hyogo-ken</t>
  </si>
  <si>
    <t>231 Japan 28</t>
  </si>
  <si>
    <t>231 Japan Nara-ken</t>
  </si>
  <si>
    <t>231 Japan 29</t>
  </si>
  <si>
    <t>231 Japan Wakayama-ken</t>
  </si>
  <si>
    <t>231 Japan 30</t>
  </si>
  <si>
    <t>231 JapanTottori-ken</t>
  </si>
  <si>
    <t>231 Japan 31</t>
  </si>
  <si>
    <t>231 Japan Shimana-ken</t>
  </si>
  <si>
    <t>231 Japan 32</t>
  </si>
  <si>
    <t>231 Japan Okayama-ken</t>
  </si>
  <si>
    <t>231 Japan 33</t>
  </si>
  <si>
    <t>231 Japan Hiroshima-ken</t>
  </si>
  <si>
    <t>231 Japan 34</t>
  </si>
  <si>
    <t>231 Japan Yamaguchi-ken</t>
  </si>
  <si>
    <t>231 Japan 35</t>
  </si>
  <si>
    <t>231 Japan Tokushima-ken</t>
  </si>
  <si>
    <t>231 Japan 36</t>
  </si>
  <si>
    <t>231 Japan Kagawa-ken</t>
  </si>
  <si>
    <t>231 Japan 37</t>
  </si>
  <si>
    <t>231 Japan Ehima-ken</t>
  </si>
  <si>
    <t>231 Japan 38</t>
  </si>
  <si>
    <t>231 Japan Kochi-ken</t>
  </si>
  <si>
    <t>231 Japan 39</t>
  </si>
  <si>
    <t>231 Japan Fukuoka-ken</t>
  </si>
  <si>
    <t>231 Japan 40</t>
  </si>
  <si>
    <t>231 Japan Saga-ken</t>
  </si>
  <si>
    <t>231 Japan 41</t>
  </si>
  <si>
    <t>231 Japan Nagasaki-ken</t>
  </si>
  <si>
    <t>231 Japan 42</t>
  </si>
  <si>
    <t>231 Japan Kumamoto-ken</t>
  </si>
  <si>
    <t>231 Japan 43</t>
  </si>
  <si>
    <t>231 Japan Oita-ken</t>
  </si>
  <si>
    <t>231 Japan 44</t>
  </si>
  <si>
    <t>231 Japan Miyazaki-ken</t>
  </si>
  <si>
    <t>231 Japan 45</t>
  </si>
  <si>
    <t>231 Japan Kagoshima-ken</t>
  </si>
  <si>
    <t>231 Japan 46</t>
  </si>
  <si>
    <t>231 Japan Okinawa-ken</t>
  </si>
  <si>
    <t>231 Japan 47</t>
  </si>
  <si>
    <t>270 Malaysia Johor</t>
  </si>
  <si>
    <t>270 Malaysia JOH</t>
  </si>
  <si>
    <t>270 Malaysia Kedah</t>
  </si>
  <si>
    <t>270 Malaysia KED</t>
  </si>
  <si>
    <t>270 Malaysia Kelantan</t>
  </si>
  <si>
    <t>270 Malaysia KEL</t>
  </si>
  <si>
    <t>270 Malaysia Kuala Lumpur</t>
  </si>
  <si>
    <t>270 Malaysia KUL</t>
  </si>
  <si>
    <t>270 Malaysia Labuan</t>
  </si>
  <si>
    <t>270 Malaysia LAB</t>
  </si>
  <si>
    <t>270 Malaysia Melaka</t>
  </si>
  <si>
    <t>270 Malaysia MEL</t>
  </si>
  <si>
    <t>270 Malaysia Pahang</t>
  </si>
  <si>
    <t>270 Malaysia PAH</t>
  </si>
  <si>
    <t>270 Malaysia Perlis</t>
  </si>
  <si>
    <t>270 Malaysia PEL</t>
  </si>
  <si>
    <t>270 Malaysia Perak</t>
  </si>
  <si>
    <t>270 Malaysia PER</t>
  </si>
  <si>
    <t>270 Malaysia Pulau Pinang</t>
  </si>
  <si>
    <t>270 Malaysia PIN</t>
  </si>
  <si>
    <t>270 Malaysia Sabah</t>
  </si>
  <si>
    <t>270 Malaysia SAB</t>
  </si>
  <si>
    <t>270 Malaysia Sarawak</t>
  </si>
  <si>
    <t>270 Malaysia SAR</t>
  </si>
  <si>
    <t>270 Malaysia Selangor</t>
  </si>
  <si>
    <t>270 Malaysia SEL</t>
  </si>
  <si>
    <t>270 Malaysia Negeri Sembilan</t>
  </si>
  <si>
    <t>270 Malaysia SER</t>
  </si>
  <si>
    <t>270 Malaysia Trengganu</t>
  </si>
  <si>
    <t>270 Malaysia TRE</t>
  </si>
  <si>
    <t>285 Mexico AGS Aguascalientes</t>
  </si>
  <si>
    <t>285 Mexico AGS</t>
  </si>
  <si>
    <t>285 Mexico BCN Baja California N</t>
  </si>
  <si>
    <t>285 Mexico BCN</t>
  </si>
  <si>
    <t>285 Mexico BCS Baja California S</t>
  </si>
  <si>
    <t>285 Mexico BCS</t>
  </si>
  <si>
    <t>285 Mexico CHI Chihuahua</t>
  </si>
  <si>
    <t>285 Mexico CHI</t>
  </si>
  <si>
    <t>285 Mexico CHS Chiapas</t>
  </si>
  <si>
    <t>285 Mexico CHS</t>
  </si>
  <si>
    <t>285 Mexico CMP Campeche</t>
  </si>
  <si>
    <t>285 Mexico CMP</t>
  </si>
  <si>
    <t>285 Mexico COA Coahuila</t>
  </si>
  <si>
    <t>285 Mexico COA</t>
  </si>
  <si>
    <t>285 Mexico COL Colima</t>
  </si>
  <si>
    <t>285 Mexico COL</t>
  </si>
  <si>
    <t>285 Mexico DF Distrito Federal</t>
  </si>
  <si>
    <t>285 Mexico DF</t>
  </si>
  <si>
    <t>285 Mexico DGO Durango</t>
  </si>
  <si>
    <t>285 Mexico DGO</t>
  </si>
  <si>
    <t>285 Mexico GRO Guerrero</t>
  </si>
  <si>
    <t>285 Mexico GRO</t>
  </si>
  <si>
    <t>285 Mexico GTO Guanajuato</t>
  </si>
  <si>
    <t>285 Mexico GTO</t>
  </si>
  <si>
    <t>285 Mexico HGO Hidalgo</t>
  </si>
  <si>
    <t>285 Mexico HGO</t>
  </si>
  <si>
    <t>285 Mexico JAL Jalisco</t>
  </si>
  <si>
    <t>285 Mexico JAL</t>
  </si>
  <si>
    <t>285 Mexico MCH Michoacán</t>
  </si>
  <si>
    <t>285 Mexico MCH</t>
  </si>
  <si>
    <t>285 Mexico MEX Estado de México</t>
  </si>
  <si>
    <t>285 Mexico MEX</t>
  </si>
  <si>
    <t>285 Mexico MOR Morelos</t>
  </si>
  <si>
    <t>285 Mexico MOR</t>
  </si>
  <si>
    <t>285 Mexico NL Nuevo Léon</t>
  </si>
  <si>
    <t>285 Mexico NL</t>
  </si>
  <si>
    <t>285 Mexico OAX Oaxaca</t>
  </si>
  <si>
    <t>285 Mexico OAX</t>
  </si>
  <si>
    <t>285 Mexico PUE Puebla</t>
  </si>
  <si>
    <t>285 Mexico PUE</t>
  </si>
  <si>
    <t>285 Mexico QR Quintana Roo</t>
  </si>
  <si>
    <t>285 Mexico QR</t>
  </si>
  <si>
    <t>285 Mexico QRO Querétaro</t>
  </si>
  <si>
    <t>285 Mexico QRO</t>
  </si>
  <si>
    <t>285 Mexico SIN Sinaloa</t>
  </si>
  <si>
    <t>285 Mexico SIN</t>
  </si>
  <si>
    <t>285 Mexico SLP San Luis Potosí</t>
  </si>
  <si>
    <t>285 Mexico SLP</t>
  </si>
  <si>
    <t>285 Mexico SON Sonora</t>
  </si>
  <si>
    <t>285 Mexico SON</t>
  </si>
  <si>
    <t>285 Mexico TAB Tabasco</t>
  </si>
  <si>
    <t>285 Mexico TAB</t>
  </si>
  <si>
    <t>285 Mexico TLX Tlaxcala</t>
  </si>
  <si>
    <t>285 Mexico TLX</t>
  </si>
  <si>
    <t>285 Mexico TMS Tamaulipas</t>
  </si>
  <si>
    <t>285 Mexico TMS</t>
  </si>
  <si>
    <t>285 Mexico VER Veracruz</t>
  </si>
  <si>
    <t>285 Mexico VER</t>
  </si>
  <si>
    <t>285 Mexico YUC Yucatán</t>
  </si>
  <si>
    <t>285 Mexico YUC</t>
  </si>
  <si>
    <t>285 Mexico ZAC Zacatecas</t>
  </si>
  <si>
    <t>285 Mexico ZAC</t>
  </si>
  <si>
    <t>300 Netherlands Drenthe</t>
  </si>
  <si>
    <t>300 Netherlands DR</t>
  </si>
  <si>
    <t>300 Netherlands Flevopolder</t>
  </si>
  <si>
    <t>300 Netherlands FL</t>
  </si>
  <si>
    <t>300 Netherlands Friesland</t>
  </si>
  <si>
    <t>300 Netherlands FR</t>
  </si>
  <si>
    <t>300 Netherlands Gelderland</t>
  </si>
  <si>
    <t>300 Netherlands GE</t>
  </si>
  <si>
    <t>300 Netherlands Groningen</t>
  </si>
  <si>
    <t>300 Netherlands GR</t>
  </si>
  <si>
    <t>300 Netherlands Limburg</t>
  </si>
  <si>
    <t>300 Netherlands LI</t>
  </si>
  <si>
    <t>300 Netherlands Noord-Brabant</t>
  </si>
  <si>
    <t>300 Netherlands NB</t>
  </si>
  <si>
    <t>300 Netherlands Noord-Holland</t>
  </si>
  <si>
    <t>300 Netherlands NH</t>
  </si>
  <si>
    <t>300 Netherlands Overijssel</t>
  </si>
  <si>
    <t>300 Netherlands OV</t>
  </si>
  <si>
    <t>300 Netherlands Utrecht</t>
  </si>
  <si>
    <t>300 Netherlands UT</t>
  </si>
  <si>
    <t>300 Netherlands Zeeland</t>
  </si>
  <si>
    <t>300 Netherlands ZE</t>
  </si>
  <si>
    <t>300 Netherlands Zuid-Holland</t>
  </si>
  <si>
    <t>300 Netherlands ZH</t>
  </si>
  <si>
    <t>309 New Zealand North Island</t>
  </si>
  <si>
    <t>309 New Zealand NI</t>
  </si>
  <si>
    <t>309 New Zealand South Island</t>
  </si>
  <si>
    <t>309 New Zealand SI</t>
  </si>
  <si>
    <t>324 Norway Østfold Fylke</t>
  </si>
  <si>
    <t>324 Norway 01</t>
  </si>
  <si>
    <t>324 Norway Akershus Fylke</t>
  </si>
  <si>
    <t>324 Norway 02</t>
  </si>
  <si>
    <t>324 Norway Oslo</t>
  </si>
  <si>
    <t>324 Norway 03</t>
  </si>
  <si>
    <t>324 Norway Hedmark Fylke</t>
  </si>
  <si>
    <t>324 Norway 04</t>
  </si>
  <si>
    <t>324 Norway Oppland Fylke</t>
  </si>
  <si>
    <t>324 Norway 05</t>
  </si>
  <si>
    <t>324 Norway Buskerud Fylke</t>
  </si>
  <si>
    <t>324 Norway 06</t>
  </si>
  <si>
    <t>324 Norway Vestfold Fylke</t>
  </si>
  <si>
    <t>324 Norway 07</t>
  </si>
  <si>
    <t>324 Norway Telemark Fylke</t>
  </si>
  <si>
    <t>324 Norway 08</t>
  </si>
  <si>
    <t>324 Norway Aust-Agder Fylke</t>
  </si>
  <si>
    <t>324 Norway 09</t>
  </si>
  <si>
    <t>324 Norway Vest-Agder Fylke</t>
  </si>
  <si>
    <t>324 Norway 10</t>
  </si>
  <si>
    <t>324 Norway Rogaland Fylke</t>
  </si>
  <si>
    <t>324 Norway 11</t>
  </si>
  <si>
    <t>324 Norway Hordaland Fylke</t>
  </si>
  <si>
    <t>324 Norway 12</t>
  </si>
  <si>
    <t>324 Norway Sogn og Fjordane F.</t>
  </si>
  <si>
    <t>324 Norway 14</t>
  </si>
  <si>
    <t>324 Norway Møre og Romsdal F.</t>
  </si>
  <si>
    <t>324 Norway 15</t>
  </si>
  <si>
    <t>324 Norway Sør-Trøndelag Fylke</t>
  </si>
  <si>
    <t>324 Norway 16</t>
  </si>
  <si>
    <t>324 Norway Nord-Trøndelag Fylke</t>
  </si>
  <si>
    <t>324 Norway 17</t>
  </si>
  <si>
    <t>324 Norway Nordland Fylke</t>
  </si>
  <si>
    <t>324 Norway 18</t>
  </si>
  <si>
    <t>324 Norway Troms Fylke</t>
  </si>
  <si>
    <t>324 Norway 19</t>
  </si>
  <si>
    <t>324 Norway Finnmark Fylke</t>
  </si>
  <si>
    <t>324 Norway 20</t>
  </si>
  <si>
    <t>324 Norway Svalbard</t>
  </si>
  <si>
    <t>324 Norway 21</t>
  </si>
  <si>
    <t>348 Portugal Minho-Lima</t>
  </si>
  <si>
    <t>348 Portugal 10</t>
  </si>
  <si>
    <t>348 Portugal Cávado</t>
  </si>
  <si>
    <t>348 Portugal 11</t>
  </si>
  <si>
    <t>348 Portugal Ave</t>
  </si>
  <si>
    <t>348 Portugal 12</t>
  </si>
  <si>
    <t>348 Portugal Grande Porto</t>
  </si>
  <si>
    <t>348 Portugal 13</t>
  </si>
  <si>
    <t>348 Portugal Tâmega</t>
  </si>
  <si>
    <t>348 Portugal 14</t>
  </si>
  <si>
    <t>348 Portugal Entre Douro e Vouga</t>
  </si>
  <si>
    <t>348 Portugal 15</t>
  </si>
  <si>
    <t>348 Portugal Douro</t>
  </si>
  <si>
    <t>348 Portugal 16</t>
  </si>
  <si>
    <t>348 Portugal Alto Trás-os-Montes</t>
  </si>
  <si>
    <t>348 Portugal 17</t>
  </si>
  <si>
    <t>348 Portugal Baixo Vouga</t>
  </si>
  <si>
    <t>348 Portugal 20</t>
  </si>
  <si>
    <t>348 Portugal Baixo Mondego</t>
  </si>
  <si>
    <t>348 Portugal 21</t>
  </si>
  <si>
    <t>348 Portugal Pinhal Litoral</t>
  </si>
  <si>
    <t>348 Portugal 22</t>
  </si>
  <si>
    <t>348 Portugal Pinhal Interior N.</t>
  </si>
  <si>
    <t>348 Portugal 23</t>
  </si>
  <si>
    <t>348 Portugal Pinhal Interior Sul</t>
  </si>
  <si>
    <t>348 Portugal 24</t>
  </si>
  <si>
    <t>348 Portugal Dão-Lafoes</t>
  </si>
  <si>
    <t>348 Portugal 25</t>
  </si>
  <si>
    <t>348 Portugal Serra da Estrela</t>
  </si>
  <si>
    <t>348 Portugal 26</t>
  </si>
  <si>
    <t>348 Portugal Beira Interior Norte</t>
  </si>
  <si>
    <t>348 Portugal 27</t>
  </si>
  <si>
    <t>348 Portugal Beira Interior Sul</t>
  </si>
  <si>
    <t>348 Portugal 28</t>
  </si>
  <si>
    <t>348 Portugal Cova da Beira</t>
  </si>
  <si>
    <t>348 Portugal 29</t>
  </si>
  <si>
    <t>348 Portugal Oeste</t>
  </si>
  <si>
    <t>348 Portugal 30</t>
  </si>
  <si>
    <t>348 Portugal Grande Lisboa</t>
  </si>
  <si>
    <t>348 Portugal 31</t>
  </si>
  <si>
    <t>348 Portugal Península de Setúbal</t>
  </si>
  <si>
    <t>348 Portugal 32</t>
  </si>
  <si>
    <t>348 Portugal Médio Tejo</t>
  </si>
  <si>
    <t>348 Portugal 33</t>
  </si>
  <si>
    <t>348 PortugalLezíria do Tejo</t>
  </si>
  <si>
    <t>348 Portugal 34</t>
  </si>
  <si>
    <t>348 Portugal Alentejo Litoral</t>
  </si>
  <si>
    <t>348 Portugal 40</t>
  </si>
  <si>
    <t>348 Portugal Alto Alentejo</t>
  </si>
  <si>
    <t>348 Portugal 41</t>
  </si>
  <si>
    <t>348 Portugal Alentejo Central</t>
  </si>
  <si>
    <t>348 Portugal 42</t>
  </si>
  <si>
    <t>348 Portugal Baixo Alentejo</t>
  </si>
  <si>
    <t>348 Portugal 43</t>
  </si>
  <si>
    <t>348 Portugal Algarve</t>
  </si>
  <si>
    <t>348 Portugal 50</t>
  </si>
  <si>
    <t>348 Portugal Reg. Aut. dos Açores</t>
  </si>
  <si>
    <t>348 Portugal 60</t>
  </si>
  <si>
    <t>348 Portugal Reg. Aut. da Madeira</t>
  </si>
  <si>
    <t>348 Portugal 70</t>
  </si>
  <si>
    <t>391 Singapore SG-east</t>
  </si>
  <si>
    <t>391 Singapore SE</t>
  </si>
  <si>
    <t>391 Singapore SG-north</t>
  </si>
  <si>
    <t>391 Singapore SN</t>
  </si>
  <si>
    <t>391 Singapore SG-south</t>
  </si>
  <si>
    <t>391 Singapore SS</t>
  </si>
  <si>
    <t>391 Singapore SG-west</t>
  </si>
  <si>
    <t>391 Singapore SW</t>
  </si>
  <si>
    <t>399 Spain Alava</t>
  </si>
  <si>
    <t>399 Spain 01</t>
  </si>
  <si>
    <t>399 Spain Albacete</t>
  </si>
  <si>
    <t>399 Spain 02</t>
  </si>
  <si>
    <t>399 Spain Alicante</t>
  </si>
  <si>
    <t>399 Spain 03</t>
  </si>
  <si>
    <t>399 Spain Almeria</t>
  </si>
  <si>
    <t>399 Spain 04</t>
  </si>
  <si>
    <t>399 Spain Avila</t>
  </si>
  <si>
    <t>399 Spain 05</t>
  </si>
  <si>
    <t>399 Spain Badajoz</t>
  </si>
  <si>
    <t>399 Spain 06</t>
  </si>
  <si>
    <t>399 Spain Baleares</t>
  </si>
  <si>
    <t>399 Spain 07</t>
  </si>
  <si>
    <t>399 Spain Barcelona</t>
  </si>
  <si>
    <t>399 Spain 08</t>
  </si>
  <si>
    <t>399 Spain Burgos</t>
  </si>
  <si>
    <t>399 Spain 09</t>
  </si>
  <si>
    <t>399 Spain Caceres</t>
  </si>
  <si>
    <t>399 Spain 10</t>
  </si>
  <si>
    <t>399 Spain Cadiz</t>
  </si>
  <si>
    <t>399 Spain 11</t>
  </si>
  <si>
    <t>399 Spain Castellon</t>
  </si>
  <si>
    <t>399 Spain 12</t>
  </si>
  <si>
    <t>399 Spain Ciudad Real</t>
  </si>
  <si>
    <t>399 Spain 13</t>
  </si>
  <si>
    <t>399 Spain Cordoba</t>
  </si>
  <si>
    <t>399 Spain 14</t>
  </si>
  <si>
    <t>399 Spain La Coruña</t>
  </si>
  <si>
    <t>399 Spain 15</t>
  </si>
  <si>
    <t>399 Spain Cuenca</t>
  </si>
  <si>
    <t>399 Spain 16</t>
  </si>
  <si>
    <t>399 Spain Gerona</t>
  </si>
  <si>
    <t>399 Spain 17</t>
  </si>
  <si>
    <t>399 Spain Granada</t>
  </si>
  <si>
    <t>399 Spain 18</t>
  </si>
  <si>
    <t>399 Spain Guadalajara</t>
  </si>
  <si>
    <t>399 Spain 19</t>
  </si>
  <si>
    <t>399 Spain Guipuzcoa</t>
  </si>
  <si>
    <t>399 Spain 20</t>
  </si>
  <si>
    <t>399 Spain Huelva</t>
  </si>
  <si>
    <t>399 Spain 21</t>
  </si>
  <si>
    <t>399 Spain Huesca</t>
  </si>
  <si>
    <t>399 Spain 22</t>
  </si>
  <si>
    <t>399 Spain Jaen</t>
  </si>
  <si>
    <t>399 Spain 23</t>
  </si>
  <si>
    <t>399 Spain Leon</t>
  </si>
  <si>
    <t>399 Spain 24</t>
  </si>
  <si>
    <t>399 Spain Lerida</t>
  </si>
  <si>
    <t>399 Spain 25</t>
  </si>
  <si>
    <t>399 Spain La Rioja</t>
  </si>
  <si>
    <t>399 Spain 26</t>
  </si>
  <si>
    <t>399 Spain Lugo</t>
  </si>
  <si>
    <t>399 Spain 27</t>
  </si>
  <si>
    <t>399 Spain Madrid</t>
  </si>
  <si>
    <t>399 Spain 28</t>
  </si>
  <si>
    <t>399 Spain Malaga</t>
  </si>
  <si>
    <t>399 Spain 29</t>
  </si>
  <si>
    <t>399 Spain Murcia</t>
  </si>
  <si>
    <t>399 Spain 30</t>
  </si>
  <si>
    <t>399 Spain Navarra</t>
  </si>
  <si>
    <t>399 Spain 31</t>
  </si>
  <si>
    <t>399 Spain Orense</t>
  </si>
  <si>
    <t>399 Spain 32</t>
  </si>
  <si>
    <t>399 Spain Asturias</t>
  </si>
  <si>
    <t>399 Spain 33</t>
  </si>
  <si>
    <t>399 Spain Palencia</t>
  </si>
  <si>
    <t>399 Spain 34</t>
  </si>
  <si>
    <t>399 Spain Las Palmas</t>
  </si>
  <si>
    <t>399 Spain 35</t>
  </si>
  <si>
    <t>399 Spain Pontevedra</t>
  </si>
  <si>
    <t>399 Spain 36</t>
  </si>
  <si>
    <t>399 Spain Salamanca</t>
  </si>
  <si>
    <t>399 Spain 37</t>
  </si>
  <si>
    <t>399 Spain Sta. Cruz Tenerife</t>
  </si>
  <si>
    <t>399 Spain 38</t>
  </si>
  <si>
    <t>399 SpainCantabria</t>
  </si>
  <si>
    <t>399 Spain 39</t>
  </si>
  <si>
    <t>399 Spain Segovia</t>
  </si>
  <si>
    <t>399 Spain 40</t>
  </si>
  <si>
    <t>399 Spain Sevilla</t>
  </si>
  <si>
    <t>399 Spain 41</t>
  </si>
  <si>
    <t>399 Spain Soria</t>
  </si>
  <si>
    <t>399 Spain 42</t>
  </si>
  <si>
    <t>399 Spain Tarragona</t>
  </si>
  <si>
    <t>399 Spain 43</t>
  </si>
  <si>
    <t>399 Spain Teruel</t>
  </si>
  <si>
    <t>399 Spain 44</t>
  </si>
  <si>
    <t>399 Spain Toledo</t>
  </si>
  <si>
    <t>399 Spain 45</t>
  </si>
  <si>
    <t>399 Spain Valencia</t>
  </si>
  <si>
    <t>399 Spain 46</t>
  </si>
  <si>
    <t>399 Spain Valladolid</t>
  </si>
  <si>
    <t>399 Spain 47</t>
  </si>
  <si>
    <t>399 Spain Vizcaya</t>
  </si>
  <si>
    <t>399 Spain 48</t>
  </si>
  <si>
    <t>399 Spain Zamora</t>
  </si>
  <si>
    <t>399 Spain 49</t>
  </si>
  <si>
    <t>399 Spain Zaragoza</t>
  </si>
  <si>
    <t>399 Spain 50</t>
  </si>
  <si>
    <t>453 United Kingdom Armagh</t>
  </si>
  <si>
    <t>453 United Kingdom AM</t>
  </si>
  <si>
    <t>453 United Kingdom Antrim</t>
  </si>
  <si>
    <t>453 United Kingdom AT</t>
  </si>
  <si>
    <t>453 United Kingdom Avon</t>
  </si>
  <si>
    <t>453 United Kingdom AV</t>
  </si>
  <si>
    <t>453 United Kingdom Bedfordshire</t>
  </si>
  <si>
    <t>453 United Kingdom BE</t>
  </si>
  <si>
    <t>453 United Kingdom Berkshire</t>
  </si>
  <si>
    <t>453 United Kingdom BK</t>
  </si>
  <si>
    <t>453 United Kingdom Borders</t>
  </si>
  <si>
    <t>453 United Kingdom BO</t>
  </si>
  <si>
    <t>453 United Kingdom Buckinghamshire</t>
  </si>
  <si>
    <t>453 United Kingdom BU</t>
  </si>
  <si>
    <t>453 United Kingdom Cambridgeshire</t>
  </si>
  <si>
    <t>453 United Kingdom CA</t>
  </si>
  <si>
    <t>453 United Kingdom Central</t>
  </si>
  <si>
    <t>453 United Kingdom CE</t>
  </si>
  <si>
    <t>453 United Kingdom Cheshire</t>
  </si>
  <si>
    <t>453 United Kingdom CH</t>
  </si>
  <si>
    <t>453 United Kingdom Clwyd</t>
  </si>
  <si>
    <t>453 United Kingdom CL</t>
  </si>
  <si>
    <t>453 United Kingdom Cornwall</t>
  </si>
  <si>
    <t>453 United Kingdom CO</t>
  </si>
  <si>
    <t>453 United Kingdom Cumbria</t>
  </si>
  <si>
    <t>453 United Kingdom CU</t>
  </si>
  <si>
    <t>453 United Kingdom Cleveland</t>
  </si>
  <si>
    <t>453 United Kingdom CV</t>
  </si>
  <si>
    <t>453 United Kingdom Derbyshire</t>
  </si>
  <si>
    <t>453 United Kingdom DB</t>
  </si>
  <si>
    <t>453 United Kingdom DF</t>
  </si>
  <si>
    <t>453 United Kingdom Down</t>
  </si>
  <si>
    <t>453 United Kingdom DN</t>
  </si>
  <si>
    <t>453 United Kingdom Dorset</t>
  </si>
  <si>
    <t>453 United Kingdom DO</t>
  </si>
  <si>
    <t>453 United Kingdom Durham</t>
  </si>
  <si>
    <t>453 United Kingdom DU</t>
  </si>
  <si>
    <t>453 United Kingdom Devon</t>
  </si>
  <si>
    <t>453 United Kingdom DV</t>
  </si>
  <si>
    <t>453 United Kingdom Dyfed</t>
  </si>
  <si>
    <t>453 United Kingdom DY</t>
  </si>
  <si>
    <t>453 United Kingdom Essex</t>
  </si>
  <si>
    <t>453 United Kingdom ES</t>
  </si>
  <si>
    <t>453 United Kingdom Fife</t>
  </si>
  <si>
    <t>453 United Kingdom FI</t>
  </si>
  <si>
    <t>453 United Kingdom Fermanagh</t>
  </si>
  <si>
    <t>453 United Kingdom FM</t>
  </si>
  <si>
    <t>453 United Kingdom Gloucestershire</t>
  </si>
  <si>
    <t>453 United Kingdom GL</t>
  </si>
  <si>
    <t>453 United Kingdom Greater Manchester</t>
  </si>
  <si>
    <t>453 United Kingdom GM</t>
  </si>
  <si>
    <t>453 United Kingdom Grampian</t>
  </si>
  <si>
    <t>453 United Kingdom GR</t>
  </si>
  <si>
    <t>453 United Kingdom Gwent</t>
  </si>
  <si>
    <t>453 United Kingdom GW</t>
  </si>
  <si>
    <t>453 United Kingdom Gwynedd</t>
  </si>
  <si>
    <t>453 United Kingdom GY</t>
  </si>
  <si>
    <t>453 United Kingdom Hampshire</t>
  </si>
  <si>
    <t>453 United Kingdom HA</t>
  </si>
  <si>
    <t>453 United Kingdom Highland</t>
  </si>
  <si>
    <t>453 United Kingdom HI</t>
  </si>
  <si>
    <t>453 United Kingdom Hertfordshire</t>
  </si>
  <si>
    <t>453 United Kingdom HT</t>
  </si>
  <si>
    <t>453 United Kingdom Humberside</t>
  </si>
  <si>
    <t>453 United Kingdom HU</t>
  </si>
  <si>
    <t>453 United Kingdom Herefd. and Worcest.</t>
  </si>
  <si>
    <t>453 United Kingdom HW</t>
  </si>
  <si>
    <t>453 United Kingdom Isle of Man</t>
  </si>
  <si>
    <t>453 United Kingdom IM</t>
  </si>
  <si>
    <t>453 United Kingdom Isle of Wight</t>
  </si>
  <si>
    <t>453 United Kingdom IW</t>
  </si>
  <si>
    <t>453 United Kingdom Kent</t>
  </si>
  <si>
    <t>453 United Kingdom KE</t>
  </si>
  <si>
    <t>453 United Kingdom Lancashire</t>
  </si>
  <si>
    <t>453 United Kingdom LA</t>
  </si>
  <si>
    <t>453 United Kingdom Londonderry</t>
  </si>
  <si>
    <t>453 United Kingdom LD</t>
  </si>
  <si>
    <t>453 United Kingdom Leicestershire</t>
  </si>
  <si>
    <t>453 United Kingdom LE</t>
  </si>
  <si>
    <t>453 United Kingdom Lincolnshire</t>
  </si>
  <si>
    <t>453 United Kingdom LI</t>
  </si>
  <si>
    <t>453 United Kingdom Greater London</t>
  </si>
  <si>
    <t>453 United Kingdom LO</t>
  </si>
  <si>
    <t>453 United Kingdom Lothian</t>
  </si>
  <si>
    <t>453 United Kingdom LT</t>
  </si>
  <si>
    <t>453 United Kingdom Mid Glamorgan</t>
  </si>
  <si>
    <t>453 United Kingdom MG</t>
  </si>
  <si>
    <t>453 United Kingdom Merseyside</t>
  </si>
  <si>
    <t>453 United Kingdom MY</t>
  </si>
  <si>
    <t>453 United Kingdom Northamptonshire</t>
  </si>
  <si>
    <t>453 United Kingdom NH</t>
  </si>
  <si>
    <t>453 United Kingdom Norfolk</t>
  </si>
  <si>
    <t>453 United Kingdom NK</t>
  </si>
  <si>
    <t>453 United Kingdom Nottinghamshire</t>
  </si>
  <si>
    <t>453 United Kingdom NT</t>
  </si>
  <si>
    <t>453 United Kingdom Northumberland</t>
  </si>
  <si>
    <t>453 United Kingdom NU</t>
  </si>
  <si>
    <t>453 United Kingdom Oxfordshire</t>
  </si>
  <si>
    <t>453 United Kingdom OX</t>
  </si>
  <si>
    <t>453 United Kingdom Powys</t>
  </si>
  <si>
    <t>453 United Kingdom PO</t>
  </si>
  <si>
    <t>453 United Kingdom Strathclyde</t>
  </si>
  <si>
    <t>453 United Kingdom SC</t>
  </si>
  <si>
    <t>453 United Kingdom South Glamorgan</t>
  </si>
  <si>
    <t>453 United Kingdom SG</t>
  </si>
  <si>
    <t>453 United Kingdom Shropshire</t>
  </si>
  <si>
    <t>453 United Kingdom SH</t>
  </si>
  <si>
    <t>453 United Kingdom Suffolk</t>
  </si>
  <si>
    <t>453 United Kingdom SK</t>
  </si>
  <si>
    <t>453 United Kingdom Somerset</t>
  </si>
  <si>
    <t>453 United Kingdom SO</t>
  </si>
  <si>
    <t>453 United Kingdom Staffordshire</t>
  </si>
  <si>
    <t>453 United Kingdom ST</t>
  </si>
  <si>
    <t>453 United Kingdom SU</t>
  </si>
  <si>
    <t>453 United Kingdom Sussex</t>
  </si>
  <si>
    <t>453 United Kingdom SX</t>
  </si>
  <si>
    <t>453 United Kingdom Surrey</t>
  </si>
  <si>
    <t>453 United Kingdom SY</t>
  </si>
  <si>
    <t>453 United Kingdom Tayside</t>
  </si>
  <si>
    <t>453 United Kingdom TA</t>
  </si>
  <si>
    <t>453 United Kingdom Tyne and Wear</t>
  </si>
  <si>
    <t>453 United Kingdom TW</t>
  </si>
  <si>
    <t>453 United Kingdom Tyrone</t>
  </si>
  <si>
    <t>453 United Kingdom TY</t>
  </si>
  <si>
    <t>453 United Kingdom Warwickshire</t>
  </si>
  <si>
    <t>453 United Kingdom WA</t>
  </si>
  <si>
    <t>453 United Kingdom West Glamorgan</t>
  </si>
  <si>
    <t>453 United Kingdom WG</t>
  </si>
  <si>
    <t>453 United Kingdom Wiltshire</t>
  </si>
  <si>
    <t>453 United Kingdom WI</t>
  </si>
  <si>
    <t>453 United Kingdom West Midlands</t>
  </si>
  <si>
    <t>453 United Kingdom WM</t>
  </si>
  <si>
    <t>453 United Kingdom Worcestershire</t>
  </si>
  <si>
    <t>453 United Kingdom WO</t>
  </si>
  <si>
    <t>453 United Kingdom Yorkshire</t>
  </si>
  <si>
    <t>453 United Kingdom YK</t>
  </si>
  <si>
    <t>453 United Kingdom North Yorkshire</t>
  </si>
  <si>
    <t>453 United Kingdom YN</t>
  </si>
  <si>
    <t>453 United Kingdom South Yorkshire</t>
  </si>
  <si>
    <t>453 United Kingdom YS</t>
  </si>
  <si>
    <t>453 United Kingdom West Yorkshire</t>
  </si>
  <si>
    <t>453 United Kingdom YW</t>
  </si>
  <si>
    <t>456 USA Alaska</t>
  </si>
  <si>
    <t>456 USA AK</t>
  </si>
  <si>
    <t>456 USA Alabama</t>
  </si>
  <si>
    <t>456 USA AL</t>
  </si>
  <si>
    <t>456 USA Arkansas</t>
  </si>
  <si>
    <t>456 USA AR</t>
  </si>
  <si>
    <t>456 USA American Samoa</t>
  </si>
  <si>
    <t>456 USA AS</t>
  </si>
  <si>
    <t>456 USA Arizona</t>
  </si>
  <si>
    <t>456 USA AZ</t>
  </si>
  <si>
    <t>456 USA California</t>
  </si>
  <si>
    <t>456 USA CA</t>
  </si>
  <si>
    <t>456 USA Colorado</t>
  </si>
  <si>
    <t>456 USA CO</t>
  </si>
  <si>
    <t>456 USA Connecticut</t>
  </si>
  <si>
    <t>456 USA CT</t>
  </si>
  <si>
    <t>456 USA District of Columbia</t>
  </si>
  <si>
    <t>456 USA DC</t>
  </si>
  <si>
    <t>456 USA Delaware</t>
  </si>
  <si>
    <t>456 USA DE</t>
  </si>
  <si>
    <t>456 USA Florida</t>
  </si>
  <si>
    <t>456 USA FL</t>
  </si>
  <si>
    <t>456 USA Georgia</t>
  </si>
  <si>
    <t>456 USA GA</t>
  </si>
  <si>
    <t>456 USA Guam</t>
  </si>
  <si>
    <t>456 USA GU</t>
  </si>
  <si>
    <t>456 USA Hawaii</t>
  </si>
  <si>
    <t>456 USA HI</t>
  </si>
  <si>
    <t>456 USA Iowa</t>
  </si>
  <si>
    <t>456 USA IA</t>
  </si>
  <si>
    <t>456 USA Idaho</t>
  </si>
  <si>
    <t>456 USA ID</t>
  </si>
  <si>
    <t>456 USA Illinois</t>
  </si>
  <si>
    <t>456 USA IL</t>
  </si>
  <si>
    <t>456 USA Indiana</t>
  </si>
  <si>
    <t>456 USA IN</t>
  </si>
  <si>
    <t>456 USA Kansas</t>
  </si>
  <si>
    <t>456 USA KS</t>
  </si>
  <si>
    <t>456 USA Kentucky</t>
  </si>
  <si>
    <t>456 USA KY</t>
  </si>
  <si>
    <t>456 USA Louisiana</t>
  </si>
  <si>
    <t>456 USA LA</t>
  </si>
  <si>
    <t>456 USA Massachusetts</t>
  </si>
  <si>
    <t>456 USA MA</t>
  </si>
  <si>
    <t>456 USA Maryland</t>
  </si>
  <si>
    <t>456 USA MD</t>
  </si>
  <si>
    <t>456 USA Maine</t>
  </si>
  <si>
    <t>456 USA ME</t>
  </si>
  <si>
    <t>456 USA Michigan</t>
  </si>
  <si>
    <t>456 USA MI</t>
  </si>
  <si>
    <t>456 USA Minnesota</t>
  </si>
  <si>
    <t>456 USA MN</t>
  </si>
  <si>
    <t>456 USA Missouri</t>
  </si>
  <si>
    <t>456 USA MO</t>
  </si>
  <si>
    <t>456 USA Northern Mariana Isl</t>
  </si>
  <si>
    <t>456 USA MP</t>
  </si>
  <si>
    <t>456 USA Mississippi</t>
  </si>
  <si>
    <t>456 USA MS</t>
  </si>
  <si>
    <t>456 USA Montana</t>
  </si>
  <si>
    <t>456 USA MT</t>
  </si>
  <si>
    <t>456 USA North Carolina</t>
  </si>
  <si>
    <t>456 USA NC</t>
  </si>
  <si>
    <t>456 USA North Dakota</t>
  </si>
  <si>
    <t>456 USA ND</t>
  </si>
  <si>
    <t>456 USA Nebraska</t>
  </si>
  <si>
    <t>456 USA NE</t>
  </si>
  <si>
    <t>456 USA New Hampshire</t>
  </si>
  <si>
    <t>456 USA NH</t>
  </si>
  <si>
    <t>456 USA New Jersey</t>
  </si>
  <si>
    <t>456 USA NJ</t>
  </si>
  <si>
    <t>456 USA New Mexico</t>
  </si>
  <si>
    <t>456 USA NM</t>
  </si>
  <si>
    <t>456 USA Nevada</t>
  </si>
  <si>
    <t>456 USA NV</t>
  </si>
  <si>
    <t>456 USA New York</t>
  </si>
  <si>
    <t>456 USA NY</t>
  </si>
  <si>
    <t>456 USA Ohio</t>
  </si>
  <si>
    <t>456 USA OH</t>
  </si>
  <si>
    <t>456 USA Oklahoma</t>
  </si>
  <si>
    <t>456 USA OK</t>
  </si>
  <si>
    <t>456 USA Oregon</t>
  </si>
  <si>
    <t>456 USA OR</t>
  </si>
  <si>
    <t>456 USA Pennsylvania</t>
  </si>
  <si>
    <t>456 USA PA</t>
  </si>
  <si>
    <t>456 USA Puerto Rico</t>
  </si>
  <si>
    <t>456 USA PR</t>
  </si>
  <si>
    <t>456 USA Rhode Island</t>
  </si>
  <si>
    <t>456 USA RI</t>
  </si>
  <si>
    <t>456 USA South Carolina</t>
  </si>
  <si>
    <t>456 USA SC</t>
  </si>
  <si>
    <t>456 USA South Dakota</t>
  </si>
  <si>
    <t>456 USA SD</t>
  </si>
  <si>
    <t>456 USA Tennessee</t>
  </si>
  <si>
    <t>456 USA TN</t>
  </si>
  <si>
    <t>456 USA Texas</t>
  </si>
  <si>
    <t>456 USA TX</t>
  </si>
  <si>
    <t>456 USA Utah</t>
  </si>
  <si>
    <t>456 USA UT</t>
  </si>
  <si>
    <t>456 USA Virginia</t>
  </si>
  <si>
    <t>456 USA VA</t>
  </si>
  <si>
    <t>456 USA Virgin Islands</t>
  </si>
  <si>
    <t>456 USA VI</t>
  </si>
  <si>
    <t>456 USA Vermont</t>
  </si>
  <si>
    <t>456 USA VT</t>
  </si>
  <si>
    <t>456 USA Washington</t>
  </si>
  <si>
    <t>456 USA WA</t>
  </si>
  <si>
    <t>456 USA Wisconsin</t>
  </si>
  <si>
    <t>456 USA WI</t>
  </si>
  <si>
    <t>456 USA West Virginia</t>
  </si>
  <si>
    <t>456 USA WV</t>
  </si>
  <si>
    <t>456 USA Wyoming</t>
  </si>
  <si>
    <t>456 USA WY</t>
  </si>
  <si>
    <t>525 Germany Schleswig-Holstein</t>
  </si>
  <si>
    <t>525 Germany 01</t>
  </si>
  <si>
    <t>525 Germany Hamburg</t>
  </si>
  <si>
    <t>525 Germany 02</t>
  </si>
  <si>
    <t>525 Germany Lower Saxony</t>
  </si>
  <si>
    <t>525 Germany 03</t>
  </si>
  <si>
    <t>525 Germany Bremen</t>
  </si>
  <si>
    <t>525 Germany 04</t>
  </si>
  <si>
    <t>525 Germany Nrth Rhine Westfalia</t>
  </si>
  <si>
    <t>525 Germany 05</t>
  </si>
  <si>
    <t>525 Germany Hesse</t>
  </si>
  <si>
    <t>525 Germany 06</t>
  </si>
  <si>
    <t>525 Germany Rhineland Palatinate</t>
  </si>
  <si>
    <t>525 Germany 07</t>
  </si>
  <si>
    <t>525 Germany Baden-Wurttemberg</t>
  </si>
  <si>
    <t>525 Germany 08</t>
  </si>
  <si>
    <t>525 Germany Bavaria</t>
  </si>
  <si>
    <t>525 Germany 09</t>
  </si>
  <si>
    <t>525 Germany Saarland</t>
  </si>
  <si>
    <t>525 Germany 10</t>
  </si>
  <si>
    <t>525 Germany Berlin</t>
  </si>
  <si>
    <t>525 Germany 11</t>
  </si>
  <si>
    <t>525 Germany Brandenburg</t>
  </si>
  <si>
    <t>525 Germany 12</t>
  </si>
  <si>
    <t>525 Germany Mecklenburg-Vorpomm.</t>
  </si>
  <si>
    <t>525 Germany 13</t>
  </si>
  <si>
    <t>525 Germany Saxony</t>
  </si>
  <si>
    <t>525 Germany 14</t>
  </si>
  <si>
    <t>525 Germany Saxen-Anhalt</t>
  </si>
  <si>
    <t>525 Germany 15</t>
  </si>
  <si>
    <t>525 Germany Thueringen</t>
  </si>
  <si>
    <t>525 Germany 16</t>
  </si>
  <si>
    <t>575 Switzerland Aargau</t>
  </si>
  <si>
    <t>575 Switzerland AG</t>
  </si>
  <si>
    <t>575 Switzerland Appenzell Innerrh</t>
  </si>
  <si>
    <t>575 Switzerland AI</t>
  </si>
  <si>
    <t>575 Switzerland Appenzell Ausserrh.</t>
  </si>
  <si>
    <t>575 Switzerland AR</t>
  </si>
  <si>
    <t>575 Switzerland Bern</t>
  </si>
  <si>
    <t>575 Switzerland BE</t>
  </si>
  <si>
    <t>575 Switzerland Basel Land</t>
  </si>
  <si>
    <t>575 Switzerland BL</t>
  </si>
  <si>
    <t>575 Switzerland Basel Stadt</t>
  </si>
  <si>
    <t>575 Switzerland BS</t>
  </si>
  <si>
    <t>575 Switzerland Fribourg</t>
  </si>
  <si>
    <t>575 Switzerland FR</t>
  </si>
  <si>
    <t>575 Switzerland Geneva</t>
  </si>
  <si>
    <t>575 Switzerland GE</t>
  </si>
  <si>
    <t>575 Switzerland Glarus</t>
  </si>
  <si>
    <t>575 Switzerland GL</t>
  </si>
  <si>
    <t>575 Switzerland Graubuenden</t>
  </si>
  <si>
    <t>575 Switzerland GR</t>
  </si>
  <si>
    <t>575 Switzerland Jura</t>
  </si>
  <si>
    <t>575 Switzerland JU</t>
  </si>
  <si>
    <t>575 Switzerland Lucerne</t>
  </si>
  <si>
    <t>575 Switzerland LU</t>
  </si>
  <si>
    <t>575 Switzerland Neuchatel</t>
  </si>
  <si>
    <t>575 Switzerland NE</t>
  </si>
  <si>
    <t>575 Switzerland Nidwalden</t>
  </si>
  <si>
    <t>575 Switzerland NW</t>
  </si>
  <si>
    <t>575 Switzerland Obwalden</t>
  </si>
  <si>
    <t>575 Switzerland OW</t>
  </si>
  <si>
    <t>575 Switzerland St. Gallen</t>
  </si>
  <si>
    <t>575 Switzerland SG</t>
  </si>
  <si>
    <t>575 Switzerland Schaffhausen</t>
  </si>
  <si>
    <t>575 Switzerland SH</t>
  </si>
  <si>
    <t>575 Switzerland Solothurn</t>
  </si>
  <si>
    <t>575 Switzerland SO</t>
  </si>
  <si>
    <t>575 Switzerland Switzerland</t>
  </si>
  <si>
    <t>575 Switzerland SZ</t>
  </si>
  <si>
    <t>575 Switzerland Thurgau</t>
  </si>
  <si>
    <t>575 Switzerland TG</t>
  </si>
  <si>
    <t>575 Switzerland Ticino</t>
  </si>
  <si>
    <t>575 Switzerland TI</t>
  </si>
  <si>
    <t>575 Switzerland Uri</t>
  </si>
  <si>
    <t>575 Switzerland UR</t>
  </si>
  <si>
    <t>575 Switzerland Vaud</t>
  </si>
  <si>
    <t>575 Switzerland VD</t>
  </si>
  <si>
    <t>575 Switzerland Valais</t>
  </si>
  <si>
    <t>575 Switzerland VS</t>
  </si>
  <si>
    <t>575 Switzerland Zug</t>
  </si>
  <si>
    <t>575 Switzerland ZG</t>
  </si>
  <si>
    <t>575 Switzerland Zurich</t>
  </si>
  <si>
    <t>575 Switzerland ZH</t>
  </si>
  <si>
    <t>Permitted Length for Tax Number 1</t>
  </si>
  <si>
    <t>Check rule for tax code 1</t>
  </si>
  <si>
    <t>Mandatory_countries</t>
  </si>
  <si>
    <t>16</t>
  </si>
  <si>
    <t>10</t>
  </si>
  <si>
    <t>15</t>
  </si>
  <si>
    <t>13</t>
  </si>
  <si>
    <t>11</t>
  </si>
  <si>
    <t>Bank_Country</t>
  </si>
  <si>
    <t>Local_Payment</t>
  </si>
  <si>
    <t>Int_Payment</t>
  </si>
  <si>
    <t>Is_IBAN_country?</t>
  </si>
  <si>
    <t>Local _Currency</t>
  </si>
  <si>
    <t>Local _Currency_2</t>
  </si>
  <si>
    <t>SWIFT Code</t>
  </si>
  <si>
    <t>YES*</t>
  </si>
  <si>
    <t>Local Branch code</t>
  </si>
  <si>
    <t>YES</t>
  </si>
  <si>
    <t>Routing number (first 7 digits of CBU)</t>
  </si>
  <si>
    <t>SWIFT Code (enter 22 digit CBU in account number)</t>
  </si>
  <si>
    <t>SWIFT Code (insert BSB code in front of account number)</t>
  </si>
  <si>
    <t>Local Branch code (6 digit)</t>
  </si>
  <si>
    <t>Local Branch code (7 digit)</t>
  </si>
  <si>
    <t>SWIFT Code (insert 8 digit transit number in front of account number)</t>
  </si>
  <si>
    <t>DO NOT USE</t>
  </si>
  <si>
    <t>Branch specific SWIFT or CNAPS code</t>
  </si>
  <si>
    <t>Local Branch code or name of branch</t>
  </si>
  <si>
    <t>Head office SWIFT Code (BIC + 'XXX')</t>
  </si>
  <si>
    <t>Local Branch code (first 8 digit - "bankfiók-azonosító")</t>
  </si>
  <si>
    <t>IFSC code</t>
  </si>
  <si>
    <t>Local Branch code (8 digit)</t>
  </si>
  <si>
    <t>SWIFT Code (insert 3 digit branch code in front of account number)</t>
  </si>
  <si>
    <t>Local Branch code (5 digit)</t>
  </si>
  <si>
    <t>Local Branch code (first 6 digits of account number)</t>
  </si>
  <si>
    <t>Local Branch code of Head Office</t>
  </si>
  <si>
    <t>Bank &amp; Branch Code
(3 digit Bank code + 4 digit branch code)</t>
  </si>
  <si>
    <t>SWIFT Code (insert 6 digit electronic branch code in front of account number)</t>
  </si>
  <si>
    <t>Local Branch code (9 digit - 'РМБ')</t>
  </si>
  <si>
    <t>Local Branch code (9 digit - 'MFO')</t>
  </si>
  <si>
    <t>ACH routing number</t>
  </si>
  <si>
    <t>Local Branch code (9 digit)</t>
  </si>
  <si>
    <t>CITAD code (8 digit)</t>
  </si>
  <si>
    <t>XPF CFP Franc</t>
  </si>
  <si>
    <t>Local Branch code (8 digit: 5th-12th digit of the IBAN)</t>
  </si>
  <si>
    <t>STN Sao Tome and Principe Dobra</t>
  </si>
  <si>
    <t>Local Branch code (6 digit: 5th-10th digit of the IBAN)</t>
  </si>
  <si>
    <t>SBICMZMXXXX for Standard bank
Local Branch code for all other banks</t>
  </si>
  <si>
    <t>Local branch code when available
SWIFT code otherwise</t>
  </si>
  <si>
    <t>Country code</t>
  </si>
  <si>
    <t>IBAN mandatory</t>
  </si>
  <si>
    <t>IBAN length</t>
  </si>
  <si>
    <t>First digits</t>
  </si>
  <si>
    <t>18</t>
  </si>
  <si>
    <t>28</t>
  </si>
  <si>
    <t>26</t>
  </si>
  <si>
    <t>DZ</t>
  </si>
  <si>
    <t>20</t>
  </si>
  <si>
    <t>29</t>
  </si>
  <si>
    <t>BR</t>
  </si>
  <si>
    <t>22</t>
  </si>
  <si>
    <t>BY</t>
  </si>
  <si>
    <t>27</t>
  </si>
  <si>
    <t>CM</t>
  </si>
  <si>
    <t>CF</t>
  </si>
  <si>
    <t>21</t>
  </si>
  <si>
    <t>HR</t>
  </si>
  <si>
    <t>CY</t>
  </si>
  <si>
    <t>24</t>
  </si>
  <si>
    <t>CQ</t>
  </si>
  <si>
    <t>EE</t>
  </si>
  <si>
    <t>23</t>
  </si>
  <si>
    <t>GI</t>
  </si>
  <si>
    <t>HN</t>
  </si>
  <si>
    <t>IR</t>
  </si>
  <si>
    <t>IQ</t>
  </si>
  <si>
    <t>30</t>
  </si>
  <si>
    <t>JO</t>
  </si>
  <si>
    <t>KZ</t>
  </si>
  <si>
    <t>KW</t>
  </si>
  <si>
    <t>LV</t>
  </si>
  <si>
    <t>LB</t>
  </si>
  <si>
    <t>19</t>
  </si>
  <si>
    <t>MK</t>
  </si>
  <si>
    <t>31</t>
  </si>
  <si>
    <t>MR</t>
  </si>
  <si>
    <t>MU</t>
  </si>
  <si>
    <t>32</t>
  </si>
  <si>
    <t>PK</t>
  </si>
  <si>
    <t>CG</t>
  </si>
  <si>
    <t>PL</t>
  </si>
  <si>
    <t>25</t>
  </si>
  <si>
    <t>UA</t>
  </si>
  <si>
    <t>AE</t>
  </si>
  <si>
    <t>EG</t>
  </si>
  <si>
    <t>AD</t>
  </si>
  <si>
    <t>SM</t>
  </si>
  <si>
    <t>BH</t>
  </si>
  <si>
    <t>QA</t>
  </si>
  <si>
    <t>VG</t>
  </si>
  <si>
    <t>KM</t>
  </si>
  <si>
    <t>MQ</t>
  </si>
  <si>
    <t>GF</t>
  </si>
  <si>
    <t>GP</t>
  </si>
  <si>
    <t>PF</t>
  </si>
  <si>
    <t>DJ</t>
  </si>
  <si>
    <t>MZ</t>
  </si>
  <si>
    <t>701 Not Applicable</t>
  </si>
  <si>
    <t>TL</t>
  </si>
  <si>
    <t>RS</t>
  </si>
  <si>
    <t>999 United Nations</t>
  </si>
  <si>
    <t>Información del Vendor General:  UNICEF Panamá</t>
  </si>
  <si>
    <r>
      <t>Last name/</t>
    </r>
    <r>
      <rPr>
        <b/>
        <sz val="10"/>
        <color rgb="FFFF0000"/>
        <rFont val="Calibri"/>
        <family val="2"/>
        <scheme val="minor"/>
      </rPr>
      <t>Apellidos</t>
    </r>
  </si>
  <si>
    <t>DE SOUZA PEIXOTO</t>
  </si>
  <si>
    <r>
      <t>Account Type/</t>
    </r>
    <r>
      <rPr>
        <b/>
        <sz val="10"/>
        <color rgb="FFFF0000"/>
        <rFont val="Calibri"/>
        <family val="2"/>
        <scheme val="minor"/>
      </rPr>
      <t>Tipo de cuenta</t>
    </r>
  </si>
  <si>
    <t>CORRIENTE</t>
  </si>
  <si>
    <r>
      <t>First name/</t>
    </r>
    <r>
      <rPr>
        <b/>
        <sz val="10"/>
        <color rgb="FFFF0000"/>
        <rFont val="Calibri"/>
        <family val="2"/>
        <scheme val="minor"/>
      </rPr>
      <t>Primer Nombre</t>
    </r>
  </si>
  <si>
    <t>CLARA LUZ</t>
  </si>
  <si>
    <r>
      <t>SWIFT Code /</t>
    </r>
    <r>
      <rPr>
        <b/>
        <sz val="10"/>
        <color rgb="FFFF0000"/>
        <rFont val="Calibri"/>
        <family val="2"/>
        <scheme val="minor"/>
      </rPr>
      <t>Código Swift</t>
    </r>
    <r>
      <rPr>
        <b/>
        <sz val="10"/>
        <color theme="1"/>
        <rFont val="Calibri"/>
        <family val="2"/>
        <charset val="238"/>
        <scheme val="minor"/>
      </rPr>
      <t xml:space="preserve"> Bank Key</t>
    </r>
  </si>
  <si>
    <r>
      <t>Organisation's  name/</t>
    </r>
    <r>
      <rPr>
        <b/>
        <sz val="10"/>
        <color rgb="FFFF0000"/>
        <rFont val="Calibri"/>
        <family val="2"/>
        <scheme val="minor"/>
      </rPr>
      <t>Nombre de la Compañía</t>
    </r>
  </si>
  <si>
    <r>
      <t>Vendor's Bank Account No./</t>
    </r>
    <r>
      <rPr>
        <b/>
        <sz val="10"/>
        <color rgb="FFFF0000"/>
        <rFont val="Calibri"/>
        <family val="2"/>
        <scheme val="minor"/>
      </rPr>
      <t>No. cuenta bancaria del vendor</t>
    </r>
  </si>
  <si>
    <r>
      <t>Street Address/</t>
    </r>
    <r>
      <rPr>
        <b/>
        <sz val="10"/>
        <color rgb="FFFF0000"/>
        <rFont val="Calibri"/>
        <family val="2"/>
        <scheme val="minor"/>
      </rPr>
      <t>Dirección</t>
    </r>
    <r>
      <rPr>
        <b/>
        <sz val="10"/>
        <rFont val="Calibri"/>
        <family val="2"/>
        <charset val="238"/>
        <scheme val="minor"/>
      </rPr>
      <t xml:space="preserve"> / House number/</t>
    </r>
    <r>
      <rPr>
        <b/>
        <sz val="10"/>
        <color rgb="FFFF0000"/>
        <rFont val="Calibri"/>
        <family val="2"/>
        <scheme val="minor"/>
      </rPr>
      <t>Casa No.</t>
    </r>
  </si>
  <si>
    <t>PH SONESTA</t>
  </si>
  <si>
    <r>
      <t xml:space="preserve">Account holder's name/ </t>
    </r>
    <r>
      <rPr>
        <b/>
        <sz val="10"/>
        <color rgb="FFFF0000"/>
        <rFont val="Calibri"/>
        <family val="2"/>
        <scheme val="minor"/>
      </rPr>
      <t>Nombre de la cuenta</t>
    </r>
  </si>
  <si>
    <t>Clara de Souza Peixoto</t>
  </si>
  <si>
    <r>
      <t>District/</t>
    </r>
    <r>
      <rPr>
        <b/>
        <sz val="10"/>
        <color rgb="FFFF0000"/>
        <rFont val="Calibri"/>
        <family val="2"/>
        <scheme val="minor"/>
      </rPr>
      <t>Barrio, Reparto</t>
    </r>
  </si>
  <si>
    <t>PAITILLA</t>
  </si>
  <si>
    <r>
      <t>Name of Bank/</t>
    </r>
    <r>
      <rPr>
        <b/>
        <sz val="10"/>
        <color rgb="FFFF0000"/>
        <rFont val="Calibri"/>
        <family val="2"/>
        <scheme val="minor"/>
      </rPr>
      <t>Nombre de la institución bancaria</t>
    </r>
  </si>
  <si>
    <t>BANISTMO</t>
  </si>
  <si>
    <r>
      <t>Province/</t>
    </r>
    <r>
      <rPr>
        <b/>
        <sz val="10"/>
        <color rgb="FFFF0000"/>
        <rFont val="Calibri"/>
        <family val="2"/>
        <scheme val="minor"/>
      </rPr>
      <t>Municipio</t>
    </r>
    <r>
      <rPr>
        <b/>
        <sz val="10"/>
        <rFont val="Calibri"/>
        <family val="2"/>
        <charset val="238"/>
        <scheme val="minor"/>
      </rPr>
      <t>/City/</t>
    </r>
    <r>
      <rPr>
        <b/>
        <sz val="10"/>
        <color rgb="FFFF0000"/>
        <rFont val="Calibri"/>
        <family val="2"/>
        <scheme val="minor"/>
      </rPr>
      <t>Ciudad</t>
    </r>
  </si>
  <si>
    <t>PANAMA</t>
  </si>
  <si>
    <r>
      <t>Branch/</t>
    </r>
    <r>
      <rPr>
        <b/>
        <sz val="10"/>
        <color rgb="FFFF0000"/>
        <rFont val="Calibri"/>
        <family val="2"/>
        <scheme val="minor"/>
      </rPr>
      <t>Sucursal</t>
    </r>
  </si>
  <si>
    <t>MARBELLA</t>
  </si>
  <si>
    <r>
      <t xml:space="preserve">State / </t>
    </r>
    <r>
      <rPr>
        <b/>
        <sz val="10"/>
        <color rgb="FFFF0000"/>
        <rFont val="Calibri"/>
        <family val="2"/>
        <scheme val="minor"/>
      </rPr>
      <t>Departamento</t>
    </r>
  </si>
  <si>
    <t>Routing No.</t>
  </si>
  <si>
    <t>N/A</t>
  </si>
  <si>
    <r>
      <t>Country/</t>
    </r>
    <r>
      <rPr>
        <b/>
        <sz val="10"/>
        <color rgb="FFFF0000"/>
        <rFont val="Calibri"/>
        <family val="2"/>
        <scheme val="minor"/>
      </rPr>
      <t>País</t>
    </r>
  </si>
  <si>
    <r>
      <t>Bank Address/</t>
    </r>
    <r>
      <rPr>
        <b/>
        <sz val="10"/>
        <color rgb="FFFF0000"/>
        <rFont val="Calibri"/>
        <family val="2"/>
        <scheme val="minor"/>
      </rPr>
      <t>Dirección del banco</t>
    </r>
  </si>
  <si>
    <t>Av. Aquilino de la Guardia. Calle 47 Este</t>
  </si>
  <si>
    <r>
      <t>P. O.  Box/</t>
    </r>
    <r>
      <rPr>
        <b/>
        <sz val="10"/>
        <color rgb="FFFF0000"/>
        <rFont val="Calibri"/>
        <family val="2"/>
        <scheme val="minor"/>
      </rPr>
      <t xml:space="preserve">Apartado postal/ </t>
    </r>
    <r>
      <rPr>
        <b/>
        <sz val="10"/>
        <rFont val="Calibri"/>
        <family val="2"/>
        <charset val="238"/>
        <scheme val="minor"/>
      </rPr>
      <t>Zip / Postal Code</t>
    </r>
  </si>
  <si>
    <t>0843-03092</t>
  </si>
  <si>
    <r>
      <t>City /</t>
    </r>
    <r>
      <rPr>
        <b/>
        <sz val="10"/>
        <color rgb="FFFF0000"/>
        <rFont val="Calibri"/>
        <family val="2"/>
        <scheme val="minor"/>
      </rPr>
      <t>Ciudad</t>
    </r>
  </si>
  <si>
    <r>
      <t>Office Telephone/</t>
    </r>
    <r>
      <rPr>
        <b/>
        <sz val="10"/>
        <color rgb="FFFF0000"/>
        <rFont val="Calibri"/>
        <family val="2"/>
        <scheme val="minor"/>
      </rPr>
      <t>Teléfono de oficina</t>
    </r>
  </si>
  <si>
    <r>
      <t>State/</t>
    </r>
    <r>
      <rPr>
        <b/>
        <sz val="10"/>
        <color rgb="FFFF0000"/>
        <rFont val="Calibri"/>
        <family val="2"/>
        <scheme val="minor"/>
      </rPr>
      <t>Departamento</t>
    </r>
  </si>
  <si>
    <r>
      <t>Home Telephone/</t>
    </r>
    <r>
      <rPr>
        <b/>
        <sz val="10"/>
        <color rgb="FFFF0000"/>
        <rFont val="Calibri"/>
        <family val="2"/>
        <scheme val="minor"/>
      </rPr>
      <t>Teléfono casa</t>
    </r>
  </si>
  <si>
    <r>
      <t>Postal code/</t>
    </r>
    <r>
      <rPr>
        <b/>
        <sz val="10"/>
        <color rgb="FFFF0000"/>
        <rFont val="Calibri"/>
        <family val="2"/>
        <scheme val="minor"/>
      </rPr>
      <t>Código postal</t>
    </r>
  </si>
  <si>
    <r>
      <t>Fax/</t>
    </r>
    <r>
      <rPr>
        <b/>
        <sz val="10"/>
        <color rgb="FFFF0000"/>
        <rFont val="Calibri"/>
        <family val="2"/>
        <scheme val="minor"/>
      </rPr>
      <t>No. Fax</t>
    </r>
  </si>
  <si>
    <r>
      <t>Name of Contact/</t>
    </r>
    <r>
      <rPr>
        <b/>
        <sz val="10"/>
        <color rgb="FFFF0000"/>
        <rFont val="Calibri"/>
        <family val="2"/>
        <scheme val="minor"/>
      </rPr>
      <t>Nombre de Contacto</t>
    </r>
  </si>
  <si>
    <r>
      <t>Currency of the Bank Account/</t>
    </r>
    <r>
      <rPr>
        <b/>
        <sz val="10"/>
        <color rgb="FFFF0000"/>
        <rFont val="Calibri"/>
        <family val="2"/>
        <scheme val="minor"/>
      </rPr>
      <t>Moneda de la cuenta bancaria</t>
    </r>
  </si>
  <si>
    <t>dólares</t>
  </si>
  <si>
    <r>
      <t>Contact person's E-mail Address/</t>
    </r>
    <r>
      <rPr>
        <b/>
        <sz val="10"/>
        <color rgb="FFFF0000"/>
        <rFont val="Calibri"/>
        <family val="2"/>
        <scheme val="minor"/>
      </rPr>
      <t>Persona de contacto</t>
    </r>
    <r>
      <rPr>
        <b/>
        <sz val="10"/>
        <rFont val="Calibri"/>
        <family val="2"/>
        <charset val="238"/>
        <scheme val="minor"/>
      </rPr>
      <t>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 </t>
    </r>
  </si>
  <si>
    <r>
      <t>E-mail Address/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(Payment advice) (</t>
    </r>
    <r>
      <rPr>
        <b/>
        <sz val="10"/>
        <color rgb="FFFF0000"/>
        <rFont val="Calibri"/>
        <family val="2"/>
        <scheme val="minor"/>
      </rPr>
      <t>Notificación de pago</t>
    </r>
    <r>
      <rPr>
        <b/>
        <sz val="10"/>
        <rFont val="Calibri"/>
        <family val="2"/>
        <charset val="238"/>
        <scheme val="minor"/>
      </rPr>
      <t xml:space="preserve">)  </t>
    </r>
  </si>
  <si>
    <r>
      <t>Any other details/</t>
    </r>
    <r>
      <rPr>
        <b/>
        <sz val="10"/>
        <color rgb="FFFF0000"/>
        <rFont val="Calibri"/>
        <family val="2"/>
        <scheme val="minor"/>
      </rPr>
      <t>Cualquier otra información</t>
    </r>
  </si>
  <si>
    <r>
      <t>WEB Site/</t>
    </r>
    <r>
      <rPr>
        <b/>
        <sz val="10"/>
        <color rgb="FFFF0000"/>
        <rFont val="Calibri"/>
        <family val="2"/>
        <scheme val="minor"/>
      </rPr>
      <t>Sitio WEB</t>
    </r>
  </si>
  <si>
    <r>
      <t>TAX ID #/</t>
    </r>
    <r>
      <rPr>
        <b/>
        <sz val="10"/>
        <color rgb="FFFF0000"/>
        <rFont val="Calibri"/>
        <family val="2"/>
        <scheme val="minor"/>
      </rPr>
      <t>No. RUC</t>
    </r>
  </si>
  <si>
    <r>
      <t>Please provide proof of Bank Account - copy of cancelled check or bank statement/</t>
    </r>
    <r>
      <rPr>
        <b/>
        <sz val="10"/>
        <color rgb="FFFF0000"/>
        <rFont val="Calibri"/>
        <family val="2"/>
        <scheme val="minor"/>
      </rPr>
      <t>Favor proveer evidencia de la cuenta bancaria-copia de cheque anulado o estado de cuenta</t>
    </r>
  </si>
  <si>
    <r>
      <t>Prepared by (Name/Section)/</t>
    </r>
    <r>
      <rPr>
        <b/>
        <sz val="10"/>
        <color rgb="FFFF0000"/>
        <rFont val="Calibri"/>
        <family val="2"/>
        <scheme val="minor"/>
      </rPr>
      <t xml:space="preserve">Preparado por (Nombre/Cargo) :  </t>
    </r>
    <r>
      <rPr>
        <b/>
        <sz val="10"/>
        <rFont val="Calibri"/>
        <family val="2"/>
        <charset val="238"/>
        <scheme val="minor"/>
      </rPr>
      <t xml:space="preserve">     </t>
    </r>
  </si>
  <si>
    <t>Clara de Souza Peixoto. Consultora</t>
  </si>
  <si>
    <r>
      <t>Approved by (Name/Section)/</t>
    </r>
    <r>
      <rPr>
        <b/>
        <sz val="10"/>
        <color rgb="FFFF0000"/>
        <rFont val="Calibri"/>
        <family val="2"/>
        <scheme val="minor"/>
      </rPr>
      <t>Aprobado por (Nombre/Cargo):</t>
    </r>
  </si>
  <si>
    <t>Business_Area</t>
  </si>
  <si>
    <t>Organizational_unit</t>
  </si>
  <si>
    <t>5964 - Programme Section, Yerevan</t>
  </si>
  <si>
    <t>1505 - Jalalabad, Afghanistan</t>
  </si>
  <si>
    <t>0060H00000</t>
  </si>
  <si>
    <t>0064</t>
  </si>
  <si>
    <t xml:space="preserve">006400001505        </t>
  </si>
  <si>
    <t>1601 - Mezar-I-Sharif, Afghanistan</t>
  </si>
  <si>
    <t>0060I00000</t>
  </si>
  <si>
    <t>0061</t>
  </si>
  <si>
    <t xml:space="preserve">006100001601        </t>
  </si>
  <si>
    <t>1705 - Herat, Afghanistan</t>
  </si>
  <si>
    <t>0060O00000</t>
  </si>
  <si>
    <t>0062</t>
  </si>
  <si>
    <t xml:space="preserve">006200001705        </t>
  </si>
  <si>
    <t>1706 - Faizabad, Afghanistan</t>
  </si>
  <si>
    <t>0060J00000</t>
  </si>
  <si>
    <t>006C</t>
  </si>
  <si>
    <t xml:space="preserve">006C00001706        </t>
  </si>
  <si>
    <t>1720 - Kandahar, Afghanistan</t>
  </si>
  <si>
    <t>0060M00000</t>
  </si>
  <si>
    <t>0063</t>
  </si>
  <si>
    <t xml:space="preserve">006300001720        </t>
  </si>
  <si>
    <t>2062 - Afghanistan</t>
  </si>
  <si>
    <t>0060A00000</t>
  </si>
  <si>
    <t>0060</t>
  </si>
  <si>
    <t xml:space="preserve">006000002062        </t>
  </si>
  <si>
    <t>325 - Kabul, Afghanistan</t>
  </si>
  <si>
    <t>0060B00000</t>
  </si>
  <si>
    <t xml:space="preserve">006000000325        </t>
  </si>
  <si>
    <t>3263 - Daikundi, Afghanistan</t>
  </si>
  <si>
    <t>0060E00000</t>
  </si>
  <si>
    <t>006I</t>
  </si>
  <si>
    <t xml:space="preserve">006I00003263        </t>
  </si>
  <si>
    <t>3267 - Ghor, Afghanistan</t>
  </si>
  <si>
    <t>0060R00000</t>
  </si>
  <si>
    <t>006K</t>
  </si>
  <si>
    <t xml:space="preserve">006K00003267        </t>
  </si>
  <si>
    <t>3275 - Faryab, Afghanistan</t>
  </si>
  <si>
    <t>0060K00000</t>
  </si>
  <si>
    <t>006J</t>
  </si>
  <si>
    <t xml:space="preserve">006J00003275        </t>
  </si>
  <si>
    <t>3577 - Nimroz, Afghanistan</t>
  </si>
  <si>
    <t>0060N00000</t>
  </si>
  <si>
    <t>006S</t>
  </si>
  <si>
    <t xml:space="preserve">006S00003577        </t>
  </si>
  <si>
    <t>4004 - Kabul Central Zone</t>
  </si>
  <si>
    <t>0060C00000</t>
  </si>
  <si>
    <t xml:space="preserve">006000004004        </t>
  </si>
  <si>
    <t>8899 - Badghis, Afghanistan</t>
  </si>
  <si>
    <t>0060P00000</t>
  </si>
  <si>
    <t>006H</t>
  </si>
  <si>
    <t xml:space="preserve">006H00008899        </t>
  </si>
  <si>
    <t>8901 - Farah, Afghanistan</t>
  </si>
  <si>
    <t>0060Q00000</t>
  </si>
  <si>
    <t>006R</t>
  </si>
  <si>
    <t xml:space="preserve">006R00008901        </t>
  </si>
  <si>
    <t>8903 - Gardez, Afghanistan</t>
  </si>
  <si>
    <t>0060F00000</t>
  </si>
  <si>
    <t>006F</t>
  </si>
  <si>
    <t xml:space="preserve">006F00008903        </t>
  </si>
  <si>
    <t>8907 - Bamyan, Afghanistan</t>
  </si>
  <si>
    <t>0060D00000</t>
  </si>
  <si>
    <t>0066</t>
  </si>
  <si>
    <t xml:space="preserve">006600008907        </t>
  </si>
  <si>
    <t>2100 - Albania</t>
  </si>
  <si>
    <t>0090A00000</t>
  </si>
  <si>
    <t>0090</t>
  </si>
  <si>
    <t xml:space="preserve">009000002100        </t>
  </si>
  <si>
    <t>380 - Tirana, Albania</t>
  </si>
  <si>
    <t>0090B00000</t>
  </si>
  <si>
    <t xml:space="preserve">009000000380        </t>
  </si>
  <si>
    <t>2068 - Algeria</t>
  </si>
  <si>
    <t>0120A00000</t>
  </si>
  <si>
    <t>0120</t>
  </si>
  <si>
    <t xml:space="preserve">012000002068        </t>
  </si>
  <si>
    <t>355 - Algiers, Algeria</t>
  </si>
  <si>
    <t>0120B00000</t>
  </si>
  <si>
    <t xml:space="preserve">012000000355        </t>
  </si>
  <si>
    <t>1600 - Buenos Aires, Argentina</t>
  </si>
  <si>
    <t>0240B00000</t>
  </si>
  <si>
    <t>0240</t>
  </si>
  <si>
    <t xml:space="preserve">024000001600        </t>
  </si>
  <si>
    <t>2108 - Argentina</t>
  </si>
  <si>
    <t>0240A00000</t>
  </si>
  <si>
    <t xml:space="preserve">024000002108        </t>
  </si>
  <si>
    <t>2226 - Southern Cone Hub</t>
  </si>
  <si>
    <t>0240C00000</t>
  </si>
  <si>
    <t xml:space="preserve">024000002226        </t>
  </si>
  <si>
    <t>1607 - Yerevan, Armenia</t>
  </si>
  <si>
    <t>0260B00000</t>
  </si>
  <si>
    <t>0260</t>
  </si>
  <si>
    <t xml:space="preserve">026000001607        </t>
  </si>
  <si>
    <t>2101 - Armenia</t>
  </si>
  <si>
    <t>0260A00000</t>
  </si>
  <si>
    <t xml:space="preserve">026000002101        </t>
  </si>
  <si>
    <t>1608 - Baku, Azerbaijan</t>
  </si>
  <si>
    <t>0310B00000</t>
  </si>
  <si>
    <t>0310</t>
  </si>
  <si>
    <t xml:space="preserve">031000001608        </t>
  </si>
  <si>
    <t>2086 - Azerbaijan</t>
  </si>
  <si>
    <t>0310A00000</t>
  </si>
  <si>
    <t xml:space="preserve">031000002086        </t>
  </si>
  <si>
    <t>2107 - Barbados (Caribbean Group)</t>
  </si>
  <si>
    <t>0420A00000</t>
  </si>
  <si>
    <t>0420</t>
  </si>
  <si>
    <t xml:space="preserve">042000002107        </t>
  </si>
  <si>
    <t>310 - Bridgetown, Barbados</t>
  </si>
  <si>
    <t>0420B00000</t>
  </si>
  <si>
    <t xml:space="preserve">042000000310        </t>
  </si>
  <si>
    <t>9004 - Port of Spain, Trinidad &amp; Tobago</t>
  </si>
  <si>
    <t>0420C00000</t>
  </si>
  <si>
    <t>4290</t>
  </si>
  <si>
    <t xml:space="preserve">429000009004        </t>
  </si>
  <si>
    <t>2065 - Bhutan</t>
  </si>
  <si>
    <t>0490A00000</t>
  </si>
  <si>
    <t>0490</t>
  </si>
  <si>
    <t xml:space="preserve">049000002065        </t>
  </si>
  <si>
    <t>361 - Thimphu, Bhutan</t>
  </si>
  <si>
    <t>0490B00000</t>
  </si>
  <si>
    <t xml:space="preserve">049000000361        </t>
  </si>
  <si>
    <t>1688 - Cochabamba, Bolivia</t>
  </si>
  <si>
    <t>0510C00000</t>
  </si>
  <si>
    <t>0511</t>
  </si>
  <si>
    <t xml:space="preserve">051100001688        </t>
  </si>
  <si>
    <t>2114 - Bolivia</t>
  </si>
  <si>
    <t>0510A00000</t>
  </si>
  <si>
    <t>0510</t>
  </si>
  <si>
    <t xml:space="preserve">051000002114        </t>
  </si>
  <si>
    <t>2512 - Sucre,Bolivia</t>
  </si>
  <si>
    <t>0510D00000</t>
  </si>
  <si>
    <t>0512</t>
  </si>
  <si>
    <t xml:space="preserve">051200002512        </t>
  </si>
  <si>
    <t>2513 - Programme Section, Sucre Bolivia</t>
  </si>
  <si>
    <t>3120D00000</t>
  </si>
  <si>
    <t xml:space="preserve">051200002513        </t>
  </si>
  <si>
    <t>376 - La Paz, Bolivia</t>
  </si>
  <si>
    <t>0510B00000</t>
  </si>
  <si>
    <t xml:space="preserve">051000000376        </t>
  </si>
  <si>
    <t>2030 - Botswana</t>
  </si>
  <si>
    <t>0520A00000</t>
  </si>
  <si>
    <t>0520</t>
  </si>
  <si>
    <t xml:space="preserve">052000002030        </t>
  </si>
  <si>
    <t>349 - Gaborone, Botswana</t>
  </si>
  <si>
    <t>0520B00000</t>
  </si>
  <si>
    <t xml:space="preserve">052000000349        </t>
  </si>
  <si>
    <t>1755 - Banja Luka, Bosnia &amp; Herzegovina</t>
  </si>
  <si>
    <t>0530C00000</t>
  </si>
  <si>
    <t>0532</t>
  </si>
  <si>
    <t xml:space="preserve">053200001755        </t>
  </si>
  <si>
    <t>2095 - Bosnia and Herzegovina</t>
  </si>
  <si>
    <t>0530A00000</t>
  </si>
  <si>
    <t>0530</t>
  </si>
  <si>
    <t xml:space="preserve">053000002095        </t>
  </si>
  <si>
    <t>322 - Sarajevo, Bosnia &amp; Herzegovina</t>
  </si>
  <si>
    <t>0530B00000</t>
  </si>
  <si>
    <t xml:space="preserve">053000000322        </t>
  </si>
  <si>
    <t>1529 - Recife, Brazil</t>
  </si>
  <si>
    <t>0540F00000</t>
  </si>
  <si>
    <t>0546</t>
  </si>
  <si>
    <t xml:space="preserve">054600001529        </t>
  </si>
  <si>
    <t>1530 - Sao Luis, Brazil</t>
  </si>
  <si>
    <t>0540H00000</t>
  </si>
  <si>
    <t>0547</t>
  </si>
  <si>
    <t xml:space="preserve">054700001530        </t>
  </si>
  <si>
    <t>1546 - Salvador, Brazil</t>
  </si>
  <si>
    <t>0540G00000</t>
  </si>
  <si>
    <t>0548</t>
  </si>
  <si>
    <t xml:space="preserve">054800001546        </t>
  </si>
  <si>
    <t>1556 - Rio de Janeiro, Brazil</t>
  </si>
  <si>
    <t>0540J00000</t>
  </si>
  <si>
    <t>0541</t>
  </si>
  <si>
    <t xml:space="preserve">054100001556        </t>
  </si>
  <si>
    <t>1557 - Sao Paulo, Brazil</t>
  </si>
  <si>
    <t>0540I00000</t>
  </si>
  <si>
    <t>0545</t>
  </si>
  <si>
    <t xml:space="preserve">054500001557        </t>
  </si>
  <si>
    <t>1950 - Global Shared Service Center</t>
  </si>
  <si>
    <t>1578 - Belem, Brazil</t>
  </si>
  <si>
    <t>0540C00000</t>
  </si>
  <si>
    <t>054C</t>
  </si>
  <si>
    <t xml:space="preserve">054C00001578        </t>
  </si>
  <si>
    <t>1583 - Fortaleza, Brazil</t>
  </si>
  <si>
    <t>0540D00000</t>
  </si>
  <si>
    <t>054A</t>
  </si>
  <si>
    <t xml:space="preserve">054A00001583        </t>
  </si>
  <si>
    <t>2106 - Brazil</t>
  </si>
  <si>
    <t>0540A00000</t>
  </si>
  <si>
    <t>0540</t>
  </si>
  <si>
    <t xml:space="preserve">054000002106        </t>
  </si>
  <si>
    <t>352 - Brasilia, Brazil</t>
  </si>
  <si>
    <t>0540B00000</t>
  </si>
  <si>
    <t xml:space="preserve">054000000352        </t>
  </si>
  <si>
    <t>3976 - Manaus, Brazil</t>
  </si>
  <si>
    <t>0540E00000</t>
  </si>
  <si>
    <t>054D</t>
  </si>
  <si>
    <t xml:space="preserve">054D00003976        </t>
  </si>
  <si>
    <t>2097 - Bulgaria</t>
  </si>
  <si>
    <t>0570A00000</t>
  </si>
  <si>
    <t>0570</t>
  </si>
  <si>
    <t xml:space="preserve">057000002097        </t>
  </si>
  <si>
    <t>8920 - Sofia, Bulgaria</t>
  </si>
  <si>
    <t>0570B00000</t>
  </si>
  <si>
    <t xml:space="preserve">057000008920        </t>
  </si>
  <si>
    <t>2057 - Myanmar</t>
  </si>
  <si>
    <t>0600A00000</t>
  </si>
  <si>
    <t>0600</t>
  </si>
  <si>
    <t xml:space="preserve">060000002057        </t>
  </si>
  <si>
    <t>2475 - Hakha, Myanmar</t>
  </si>
  <si>
    <t>0600L00000</t>
  </si>
  <si>
    <t>0605</t>
  </si>
  <si>
    <t xml:space="preserve">060500002475        </t>
  </si>
  <si>
    <t>2478 - Dawei, Myanmar</t>
  </si>
  <si>
    <t>0600M00000</t>
  </si>
  <si>
    <t>060B</t>
  </si>
  <si>
    <t xml:space="preserve">060B00002478        </t>
  </si>
  <si>
    <t>3165 - Maungdaw, Myanmar</t>
  </si>
  <si>
    <t>0600J00000</t>
  </si>
  <si>
    <t>060D</t>
  </si>
  <si>
    <t xml:space="preserve">060D00003165        </t>
  </si>
  <si>
    <t>3168 - Lashio, Myanmar</t>
  </si>
  <si>
    <t>0600K00000</t>
  </si>
  <si>
    <t>0609</t>
  </si>
  <si>
    <t xml:space="preserve">060900003168        </t>
  </si>
  <si>
    <t>3226 - Kengtung, Myanmar</t>
  </si>
  <si>
    <t>0600D00000</t>
  </si>
  <si>
    <t>060J</t>
  </si>
  <si>
    <t xml:space="preserve">060J00003226        </t>
  </si>
  <si>
    <t>3228 - Mawlamyine, Myanmar</t>
  </si>
  <si>
    <t>0600F00000</t>
  </si>
  <si>
    <t>060K</t>
  </si>
  <si>
    <t xml:space="preserve">060K00003228        </t>
  </si>
  <si>
    <t>347 - Yangon, Myanmar</t>
  </si>
  <si>
    <t>0600B00000</t>
  </si>
  <si>
    <t xml:space="preserve">060000000347        </t>
  </si>
  <si>
    <t>4207 - Myeik, Myanmar</t>
  </si>
  <si>
    <t>0600G00000</t>
  </si>
  <si>
    <t>060R</t>
  </si>
  <si>
    <t xml:space="preserve">060R00004207        </t>
  </si>
  <si>
    <t>8778 - Mandalay, Myanmar</t>
  </si>
  <si>
    <t>0600E00000</t>
  </si>
  <si>
    <t>0608</t>
  </si>
  <si>
    <t xml:space="preserve">060800008778        </t>
  </si>
  <si>
    <t>8779 - Taunggyi, Myanmar</t>
  </si>
  <si>
    <t>0600I00000</t>
  </si>
  <si>
    <t>060A</t>
  </si>
  <si>
    <t xml:space="preserve">060A00008779        </t>
  </si>
  <si>
    <t>8782 - Myitkyina, Myanmar</t>
  </si>
  <si>
    <t>0600H00000</t>
  </si>
  <si>
    <t>0607</t>
  </si>
  <si>
    <t xml:space="preserve">060700008782        </t>
  </si>
  <si>
    <t>8797 - Kalay, Myanmar</t>
  </si>
  <si>
    <t>0600C00000</t>
  </si>
  <si>
    <t>060C</t>
  </si>
  <si>
    <t xml:space="preserve">060C00008797        </t>
  </si>
  <si>
    <t>2660 - Macedonia</t>
  </si>
  <si>
    <t>2028 - Burundi</t>
  </si>
  <si>
    <t>0610A00000</t>
  </si>
  <si>
    <t>0610</t>
  </si>
  <si>
    <t xml:space="preserve">061000002028        </t>
  </si>
  <si>
    <t>326 - Bujumbura, Burundi</t>
  </si>
  <si>
    <t>0610B00000</t>
  </si>
  <si>
    <t xml:space="preserve">061000000326        </t>
  </si>
  <si>
    <t>4640 - Gitega, Burundi</t>
  </si>
  <si>
    <t>0610C00000</t>
  </si>
  <si>
    <t>0611</t>
  </si>
  <si>
    <t xml:space="preserve">061100004640        </t>
  </si>
  <si>
    <t>1767 - Minsk, Belarus</t>
  </si>
  <si>
    <t>0630B00000</t>
  </si>
  <si>
    <t>0630</t>
  </si>
  <si>
    <t xml:space="preserve">063000001767        </t>
  </si>
  <si>
    <t>2092 - Belarus</t>
  </si>
  <si>
    <t>0630A00000</t>
  </si>
  <si>
    <t xml:space="preserve">063000002092        </t>
  </si>
  <si>
    <t>1727 - Battambang, Cambodia</t>
  </si>
  <si>
    <t>0660C00000</t>
  </si>
  <si>
    <t>0661</t>
  </si>
  <si>
    <t xml:space="preserve">066100001727        </t>
  </si>
  <si>
    <t>2052 - Cambodia</t>
  </si>
  <si>
    <t>0660A00000</t>
  </si>
  <si>
    <t>0660</t>
  </si>
  <si>
    <t xml:space="preserve">066000002052        </t>
  </si>
  <si>
    <t>3153 - Preah Sihanouk, Cambodia</t>
  </si>
  <si>
    <t>0660D00000</t>
  </si>
  <si>
    <t>0669</t>
  </si>
  <si>
    <t xml:space="preserve">066900003153        </t>
  </si>
  <si>
    <t>3156 - Siem Reap, Cambodia</t>
  </si>
  <si>
    <t>0660E00000</t>
  </si>
  <si>
    <t>0664</t>
  </si>
  <si>
    <t xml:space="preserve">066400003156        </t>
  </si>
  <si>
    <t>3159 - Kampong Cham, Cambodia</t>
  </si>
  <si>
    <t>0660F00000</t>
  </si>
  <si>
    <t xml:space="preserve">066900003159        </t>
  </si>
  <si>
    <t>3162 - Phnom Penh Zone - South Eastern Province</t>
  </si>
  <si>
    <t>0660G00000</t>
  </si>
  <si>
    <t xml:space="preserve">066000003162        </t>
  </si>
  <si>
    <t>370 - Phnom Penh, Cambodia</t>
  </si>
  <si>
    <t>0660B00000</t>
  </si>
  <si>
    <t xml:space="preserve">066000000370        </t>
  </si>
  <si>
    <t>2023 - Republic of Cameroon</t>
  </si>
  <si>
    <t>0690A00000</t>
  </si>
  <si>
    <t>0690</t>
  </si>
  <si>
    <t xml:space="preserve">069000002023        </t>
  </si>
  <si>
    <t>2962 - Maroua, Cameroon</t>
  </si>
  <si>
    <t>0690G00000</t>
  </si>
  <si>
    <t>0696</t>
  </si>
  <si>
    <t xml:space="preserve">069600002962        </t>
  </si>
  <si>
    <t>303 - Yaounde, Republic of Cameroon</t>
  </si>
  <si>
    <t>0690B00000</t>
  </si>
  <si>
    <t xml:space="preserve">069000000303        </t>
  </si>
  <si>
    <t>3788 - Bertoua, Cameroon</t>
  </si>
  <si>
    <t>0690E00000</t>
  </si>
  <si>
    <t>0694</t>
  </si>
  <si>
    <t xml:space="preserve">069400003788        </t>
  </si>
  <si>
    <t>4502 - Douala, Cameroon</t>
  </si>
  <si>
    <t>0690C00000</t>
  </si>
  <si>
    <t>0691</t>
  </si>
  <si>
    <t xml:space="preserve">069100004502        </t>
  </si>
  <si>
    <t>1581 - Bossangoa, Central African Republic</t>
  </si>
  <si>
    <t>0750C00000</t>
  </si>
  <si>
    <t>0751</t>
  </si>
  <si>
    <t xml:space="preserve">075100001581        </t>
  </si>
  <si>
    <t>2008 - Central African Republic</t>
  </si>
  <si>
    <t>0750A00000</t>
  </si>
  <si>
    <t>0750</t>
  </si>
  <si>
    <t xml:space="preserve">075000002008        </t>
  </si>
  <si>
    <t>2275 - Bambari, Central African Republic</t>
  </si>
  <si>
    <t>0750E00000</t>
  </si>
  <si>
    <t>0757</t>
  </si>
  <si>
    <t xml:space="preserve">075700002275        </t>
  </si>
  <si>
    <t>2377 - Bouar, Central African Republic</t>
  </si>
  <si>
    <t>0750F00000</t>
  </si>
  <si>
    <t>075B</t>
  </si>
  <si>
    <t xml:space="preserve">075B00002377        </t>
  </si>
  <si>
    <t>2380 - Ndele, Central African Republic</t>
  </si>
  <si>
    <t>0750G00000</t>
  </si>
  <si>
    <t>075G</t>
  </si>
  <si>
    <t xml:space="preserve">075G00002380        </t>
  </si>
  <si>
    <t>2383 - Zemio, Central African Republic</t>
  </si>
  <si>
    <t>0750H00000</t>
  </si>
  <si>
    <t>075I</t>
  </si>
  <si>
    <t xml:space="preserve">075I00002383        </t>
  </si>
  <si>
    <t>348 - Bangui, Central African Republic</t>
  </si>
  <si>
    <t>0750B00000</t>
  </si>
  <si>
    <t xml:space="preserve">075000000348        </t>
  </si>
  <si>
    <t>8773 - Kanga Bandoro, Central African Republic</t>
  </si>
  <si>
    <t>0750D00000</t>
  </si>
  <si>
    <t>0752</t>
  </si>
  <si>
    <t xml:space="preserve">075200008773        </t>
  </si>
  <si>
    <t>2059 - Sri Lanka</t>
  </si>
  <si>
    <t>0780A00000</t>
  </si>
  <si>
    <t>0780</t>
  </si>
  <si>
    <t xml:space="preserve">078000002059        </t>
  </si>
  <si>
    <t>315 - Colombo, Sri Lanka</t>
  </si>
  <si>
    <t>0780B00000</t>
  </si>
  <si>
    <t xml:space="preserve">078000000315        </t>
  </si>
  <si>
    <t>8860 - Battilcaloa, Sri Lanka</t>
  </si>
  <si>
    <t>0780C00000</t>
  </si>
  <si>
    <t>0785</t>
  </si>
  <si>
    <t xml:space="preserve">078500008860        </t>
  </si>
  <si>
    <t>8862 - Killinochchi, Sri Lanka</t>
  </si>
  <si>
    <t>0780F00000</t>
  </si>
  <si>
    <t>0786</t>
  </si>
  <si>
    <t xml:space="preserve">078600008862        </t>
  </si>
  <si>
    <t>2018 - Chad</t>
  </si>
  <si>
    <t>0810A00000</t>
  </si>
  <si>
    <t>0810</t>
  </si>
  <si>
    <t xml:space="preserve">081000002018        </t>
  </si>
  <si>
    <t>2550 - Sarh, CHAD</t>
  </si>
  <si>
    <t>0810G00000</t>
  </si>
  <si>
    <t>0812</t>
  </si>
  <si>
    <t xml:space="preserve">081200002550        </t>
  </si>
  <si>
    <t>4030 - Swaziland</t>
  </si>
  <si>
    <t>2958 - Bol, Chad</t>
  </si>
  <si>
    <t>0810H00000</t>
  </si>
  <si>
    <t>0819</t>
  </si>
  <si>
    <t xml:space="preserve">081900002958        </t>
  </si>
  <si>
    <t>2965 - Bagassola, Chad</t>
  </si>
  <si>
    <t>0810I00000</t>
  </si>
  <si>
    <t xml:space="preserve">081900002965        </t>
  </si>
  <si>
    <t>360 - N'Djamena, Chad</t>
  </si>
  <si>
    <t>0810B00000</t>
  </si>
  <si>
    <t xml:space="preserve">081000000360        </t>
  </si>
  <si>
    <t>3791 - Moundou, Chad</t>
  </si>
  <si>
    <t>0810D00000</t>
  </si>
  <si>
    <t>081R</t>
  </si>
  <si>
    <t xml:space="preserve">081R00003791        </t>
  </si>
  <si>
    <t>3794 - Mongo, Chad</t>
  </si>
  <si>
    <t>0810E00000</t>
  </si>
  <si>
    <t>0813</t>
  </si>
  <si>
    <t xml:space="preserve">081300003794        </t>
  </si>
  <si>
    <t>3797 - Mao, Chad</t>
  </si>
  <si>
    <t>0810F00000</t>
  </si>
  <si>
    <t>0814</t>
  </si>
  <si>
    <t xml:space="preserve">081400003797        </t>
  </si>
  <si>
    <t>9019 - Abeche, Chad</t>
  </si>
  <si>
    <t>0810C00000</t>
  </si>
  <si>
    <t>0811</t>
  </si>
  <si>
    <t xml:space="preserve">081100009019        </t>
  </si>
  <si>
    <t>2123 - Chile</t>
  </si>
  <si>
    <t>0840A00000</t>
  </si>
  <si>
    <t>0840</t>
  </si>
  <si>
    <t xml:space="preserve">084000002123        </t>
  </si>
  <si>
    <t>314 - Santiago, Chile</t>
  </si>
  <si>
    <t>0840B00000</t>
  </si>
  <si>
    <t xml:space="preserve">084000000314        </t>
  </si>
  <si>
    <t>2045 - China</t>
  </si>
  <si>
    <t>0860A00000</t>
  </si>
  <si>
    <t>0860</t>
  </si>
  <si>
    <t xml:space="preserve">086000002045        </t>
  </si>
  <si>
    <t>317 - Beijing, China</t>
  </si>
  <si>
    <t>0860B00000</t>
  </si>
  <si>
    <t xml:space="preserve">086000000317        </t>
  </si>
  <si>
    <t>3279 - Shanghai, China</t>
  </si>
  <si>
    <t>0860C00000</t>
  </si>
  <si>
    <t>0869</t>
  </si>
  <si>
    <t xml:space="preserve">086900003279        </t>
  </si>
  <si>
    <t>2105 - Colombia</t>
  </si>
  <si>
    <t>0930A00000</t>
  </si>
  <si>
    <t>0930</t>
  </si>
  <si>
    <t xml:space="preserve">093000002105        </t>
  </si>
  <si>
    <t>2202 - Cali Zone Office, Colombia</t>
  </si>
  <si>
    <t>0930F00000</t>
  </si>
  <si>
    <t>0931</t>
  </si>
  <si>
    <t xml:space="preserve">093100002202        </t>
  </si>
  <si>
    <t>309 - Bogota, Colombia</t>
  </si>
  <si>
    <t>0930B00000</t>
  </si>
  <si>
    <t xml:space="preserve">093000000309        </t>
  </si>
  <si>
    <t>456C - Data, Research and Policy</t>
  </si>
  <si>
    <t>4280 - Quibdo, Colombia</t>
  </si>
  <si>
    <t>0930D00000</t>
  </si>
  <si>
    <t>0939</t>
  </si>
  <si>
    <t xml:space="preserve">093900004280        </t>
  </si>
  <si>
    <t>1528 - Bukavu, Democratic Republic of Congo</t>
  </si>
  <si>
    <t>0990D00000</t>
  </si>
  <si>
    <t>0991</t>
  </si>
  <si>
    <t xml:space="preserve">099100001528        </t>
  </si>
  <si>
    <t>1554 - Lubumbashi, Democratic Republic of Congo</t>
  </si>
  <si>
    <t>0990K00000</t>
  </si>
  <si>
    <t>0993</t>
  </si>
  <si>
    <t xml:space="preserve">099300001554        </t>
  </si>
  <si>
    <t>1585 - Mbuji Mayi, Democratic Republic of Congo</t>
  </si>
  <si>
    <t>0990N00000</t>
  </si>
  <si>
    <t>0997</t>
  </si>
  <si>
    <t xml:space="preserve">099700001585        </t>
  </si>
  <si>
    <t>456H - Gov. &amp; Multilateral  Affairs</t>
  </si>
  <si>
    <t>1763 - Kananga, Democratic Republic of Congo</t>
  </si>
  <si>
    <t>0990I00000</t>
  </si>
  <si>
    <t>0998</t>
  </si>
  <si>
    <t xml:space="preserve">099800001763        </t>
  </si>
  <si>
    <t>1764 - Goma, Democratic Republic of Congo</t>
  </si>
  <si>
    <t>0990G00000</t>
  </si>
  <si>
    <t>099A</t>
  </si>
  <si>
    <t xml:space="preserve">099A00001764        </t>
  </si>
  <si>
    <t>2015 - Democratic Republic of Congo</t>
  </si>
  <si>
    <t>0990A00000</t>
  </si>
  <si>
    <t>0990</t>
  </si>
  <si>
    <t xml:space="preserve">099000002015        </t>
  </si>
  <si>
    <t>2556 - Libenge, Democratic Republic of Congo</t>
  </si>
  <si>
    <t>0990P00000</t>
  </si>
  <si>
    <t>099T</t>
  </si>
  <si>
    <t xml:space="preserve">099T00002556        </t>
  </si>
  <si>
    <t>456L - InfoTech Solutions &amp; Services</t>
  </si>
  <si>
    <t>2559 - Beni, Democratic Republic of Congo</t>
  </si>
  <si>
    <t>0990Q00000</t>
  </si>
  <si>
    <t>099J</t>
  </si>
  <si>
    <t xml:space="preserve">099J00002559        </t>
  </si>
  <si>
    <t>333 - Kinshasa, Dem. Rep. of Congo</t>
  </si>
  <si>
    <t>0990B20000</t>
  </si>
  <si>
    <t xml:space="preserve">099000000333        </t>
  </si>
  <si>
    <t>3556 - Bandundu, Dem Republic of Congo</t>
  </si>
  <si>
    <t>0990C00000</t>
  </si>
  <si>
    <t>B099</t>
  </si>
  <si>
    <t xml:space="preserve">B09900003556        </t>
  </si>
  <si>
    <t>3800 - Maniema, Democratic Republic of Congo</t>
  </si>
  <si>
    <t>0990O00000</t>
  </si>
  <si>
    <t>0999</t>
  </si>
  <si>
    <t xml:space="preserve">099900003800        </t>
  </si>
  <si>
    <t>456R - Field Results Group Office</t>
  </si>
  <si>
    <t>3916 - Kalemie, Dem. Republic of Congo</t>
  </si>
  <si>
    <t>0990H00000</t>
  </si>
  <si>
    <t>099H</t>
  </si>
  <si>
    <t xml:space="preserve">099H00003916        </t>
  </si>
  <si>
    <t>3922 - Mbandaka, Dem Republic of Congo</t>
  </si>
  <si>
    <t>0990M00000</t>
  </si>
  <si>
    <t>099L</t>
  </si>
  <si>
    <t xml:space="preserve">099L00003922        </t>
  </si>
  <si>
    <t>4802 - Dungu, Democratic Rep of Congo</t>
  </si>
  <si>
    <t>0990F00000</t>
  </si>
  <si>
    <t>I099</t>
  </si>
  <si>
    <t xml:space="preserve">I09900004802        </t>
  </si>
  <si>
    <t>8552 - Kisangani, Democratic Republic of Congo</t>
  </si>
  <si>
    <t>0990J00000</t>
  </si>
  <si>
    <t>099B</t>
  </si>
  <si>
    <t xml:space="preserve">099B00008552        </t>
  </si>
  <si>
    <t>8771 - Matadi, Democratic Republic of Congo</t>
  </si>
  <si>
    <t>0990L00000</t>
  </si>
  <si>
    <t>099D</t>
  </si>
  <si>
    <t xml:space="preserve">099D00008771        </t>
  </si>
  <si>
    <t>8968 - Bunia, Democratic Republic of Congo</t>
  </si>
  <si>
    <t>0990E00000</t>
  </si>
  <si>
    <t>099G</t>
  </si>
  <si>
    <t xml:space="preserve">099G00008968        </t>
  </si>
  <si>
    <t>1573 - San Jose, Costa Rica</t>
  </si>
  <si>
    <t>1020B00000</t>
  </si>
  <si>
    <t>1020</t>
  </si>
  <si>
    <t xml:space="preserve">102000001573        </t>
  </si>
  <si>
    <t>2121 - Costa Rica</t>
  </si>
  <si>
    <t>1020A00000</t>
  </si>
  <si>
    <t xml:space="preserve">102000002121        </t>
  </si>
  <si>
    <t>1730 - Zagreb, Croatia</t>
  </si>
  <si>
    <t>1030B00000</t>
  </si>
  <si>
    <t>1031</t>
  </si>
  <si>
    <t xml:space="preserve">103100001730        </t>
  </si>
  <si>
    <t>2150 - Croatia</t>
  </si>
  <si>
    <t>1030A00000</t>
  </si>
  <si>
    <t>5750</t>
  </si>
  <si>
    <t xml:space="preserve">575000002150        </t>
  </si>
  <si>
    <t>1716 - Havana, Cuba</t>
  </si>
  <si>
    <t>1050B00000</t>
  </si>
  <si>
    <t>1050</t>
  </si>
  <si>
    <t xml:space="preserve">105000001716        </t>
  </si>
  <si>
    <t>2112 - Cuba</t>
  </si>
  <si>
    <t>1050A00000</t>
  </si>
  <si>
    <t xml:space="preserve">105000002112        </t>
  </si>
  <si>
    <t>2013 - Benin</t>
  </si>
  <si>
    <t>1170A00000</t>
  </si>
  <si>
    <t>1170</t>
  </si>
  <si>
    <t xml:space="preserve">117000002013        </t>
  </si>
  <si>
    <t>354 - Cotonou, Benin</t>
  </si>
  <si>
    <t>1170B00000</t>
  </si>
  <si>
    <t xml:space="preserve">117000000354        </t>
  </si>
  <si>
    <t>575R - CEE/CIS</t>
  </si>
  <si>
    <t>8917 - Parakou, Benin</t>
  </si>
  <si>
    <t>1170C00000</t>
  </si>
  <si>
    <t>1174</t>
  </si>
  <si>
    <t xml:space="preserve">117400008917        </t>
  </si>
  <si>
    <t>2326 - Markets,Finance &amp; Strategic Data Unit</t>
  </si>
  <si>
    <t>1200A03100</t>
  </si>
  <si>
    <t>1200</t>
  </si>
  <si>
    <t xml:space="preserve">120000002326        </t>
  </si>
  <si>
    <t>2327 - International Transport Unit</t>
  </si>
  <si>
    <t>1200A03200</t>
  </si>
  <si>
    <t xml:space="preserve">120000002327        </t>
  </si>
  <si>
    <t>2986 - Supply Chain Strengthening</t>
  </si>
  <si>
    <t>1200A03000</t>
  </si>
  <si>
    <t xml:space="preserve">120000002986        </t>
  </si>
  <si>
    <t>3080 - Supply Division, COPENHAGEN</t>
  </si>
  <si>
    <t>1200A00000</t>
  </si>
  <si>
    <t xml:space="preserve">120000003080        </t>
  </si>
  <si>
    <t>3402 - Country Support Centre, Copenhagen</t>
  </si>
  <si>
    <t>1200A01300</t>
  </si>
  <si>
    <t xml:space="preserve">120000003402        </t>
  </si>
  <si>
    <t>3403 - Vaccine Centre, Copenhagen</t>
  </si>
  <si>
    <t>1200A02300</t>
  </si>
  <si>
    <t xml:space="preserve">120000003403        </t>
  </si>
  <si>
    <t>3404 - Medical &amp; Nutrition Centre, Copenhagen</t>
  </si>
  <si>
    <t>1200A02400</t>
  </si>
  <si>
    <t xml:space="preserve">120000003404        </t>
  </si>
  <si>
    <t>3405 - Water, Sanit &amp; Educ Centre, Copenhagen</t>
  </si>
  <si>
    <t>1200A02500</t>
  </si>
  <si>
    <t xml:space="preserve">120000003405        </t>
  </si>
  <si>
    <t>3764 - Innovation Unit</t>
  </si>
  <si>
    <t>1200A02800</t>
  </si>
  <si>
    <t xml:space="preserve">120000003764        </t>
  </si>
  <si>
    <t>3765 - Emergency Unit II</t>
  </si>
  <si>
    <t>1200A02900</t>
  </si>
  <si>
    <t xml:space="preserve">120000003765        </t>
  </si>
  <si>
    <t>4402 - Health Technology Centre</t>
  </si>
  <si>
    <t>1200A02600</t>
  </si>
  <si>
    <t xml:space="preserve">120000004402        </t>
  </si>
  <si>
    <t>4402 - Medical &amp; Nutrition Centre, CPH</t>
  </si>
  <si>
    <t>4629 - Knowledge Management Centre</t>
  </si>
  <si>
    <t>1200A02700</t>
  </si>
  <si>
    <t xml:space="preserve">120000004629        </t>
  </si>
  <si>
    <t>6069 - Fin Mgmt and Budget Centre, COPENHAGEN</t>
  </si>
  <si>
    <t>1200A00800</t>
  </si>
  <si>
    <t xml:space="preserve">120000006069        </t>
  </si>
  <si>
    <t>6072 - Contracting Centre, COPENHAGEN</t>
  </si>
  <si>
    <t>1200A00400</t>
  </si>
  <si>
    <t xml:space="preserve">120000006072        </t>
  </si>
  <si>
    <t>6075 - Director's Office, COPENHAGEN</t>
  </si>
  <si>
    <t>1200A00100</t>
  </si>
  <si>
    <t xml:space="preserve">120000006075        </t>
  </si>
  <si>
    <t>6076 - Operational Analysis &amp; Technology Centre</t>
  </si>
  <si>
    <t>1200A00900</t>
  </si>
  <si>
    <t xml:space="preserve">120000006076        </t>
  </si>
  <si>
    <t>6077 - Quality Assurance Centre, COPENHAGEN</t>
  </si>
  <si>
    <t>1200A00600</t>
  </si>
  <si>
    <t xml:space="preserve">120000006077        </t>
  </si>
  <si>
    <t>6080 - Logistics Centre, COPENHAGEN</t>
  </si>
  <si>
    <t>1200A00300</t>
  </si>
  <si>
    <t xml:space="preserve">120000006080        </t>
  </si>
  <si>
    <t>6083 - Human Resources and Admin Centre, CPH</t>
  </si>
  <si>
    <t>1200A00700</t>
  </si>
  <si>
    <t xml:space="preserve">120000006083        </t>
  </si>
  <si>
    <t>8444 - Procurement Services Team, Copenhagen</t>
  </si>
  <si>
    <t>120XA00000</t>
  </si>
  <si>
    <t xml:space="preserve">120000008444        </t>
  </si>
  <si>
    <t>8759 - New York Supply Centre (Supply Division)</t>
  </si>
  <si>
    <t>1200A02000</t>
  </si>
  <si>
    <t>4560</t>
  </si>
  <si>
    <t xml:space="preserve">456000008759        </t>
  </si>
  <si>
    <t>2124 - Dominican Republic</t>
  </si>
  <si>
    <t>1260A00000</t>
  </si>
  <si>
    <t>1260</t>
  </si>
  <si>
    <t xml:space="preserve">126000002124        </t>
  </si>
  <si>
    <t>339 - Santo Domingo, Dominican Republic</t>
  </si>
  <si>
    <t>1260B00000</t>
  </si>
  <si>
    <t xml:space="preserve">126000000339        </t>
  </si>
  <si>
    <t>2120 - Ecuador</t>
  </si>
  <si>
    <t>1350A00000</t>
  </si>
  <si>
    <t>1350</t>
  </si>
  <si>
    <t xml:space="preserve">135000002120        </t>
  </si>
  <si>
    <t>2878 - Esmeralda, Ecuador</t>
  </si>
  <si>
    <t>1350D00000</t>
  </si>
  <si>
    <t>1358</t>
  </si>
  <si>
    <t xml:space="preserve">135800002878        </t>
  </si>
  <si>
    <t>2883 - Pedernales, Ecuador</t>
  </si>
  <si>
    <t>1350E00000</t>
  </si>
  <si>
    <t>135B</t>
  </si>
  <si>
    <t xml:space="preserve">135B00002883        </t>
  </si>
  <si>
    <t>338 - Quito, Ecuador</t>
  </si>
  <si>
    <t>1350B00000</t>
  </si>
  <si>
    <t xml:space="preserve">135000000338        </t>
  </si>
  <si>
    <t>8955 - Guayaquil, Ecuador</t>
  </si>
  <si>
    <t>1350C00000</t>
  </si>
  <si>
    <t>1351</t>
  </si>
  <si>
    <t xml:space="preserve">135100008955        </t>
  </si>
  <si>
    <t>1592 - San Salvador, El Salvador</t>
  </si>
  <si>
    <t>1380B00000</t>
  </si>
  <si>
    <t>1380</t>
  </si>
  <si>
    <t xml:space="preserve">138000001592        </t>
  </si>
  <si>
    <t>2122 - El Salvador</t>
  </si>
  <si>
    <t>1380A00000</t>
  </si>
  <si>
    <t xml:space="preserve">138000002122        </t>
  </si>
  <si>
    <t>1577 - Malabo, Equatorial Guinea</t>
  </si>
  <si>
    <t>1390B00000</t>
  </si>
  <si>
    <t>1390</t>
  </si>
  <si>
    <t xml:space="preserve">139000001577        </t>
  </si>
  <si>
    <t>2002 - Equatorial Guinea</t>
  </si>
  <si>
    <t>1390A00000</t>
  </si>
  <si>
    <t xml:space="preserve">139000002002        </t>
  </si>
  <si>
    <t>1532 - Bahir Dar, Ethiopia</t>
  </si>
  <si>
    <t>1410E00000</t>
  </si>
  <si>
    <t>141D</t>
  </si>
  <si>
    <t xml:space="preserve">141D00001532        </t>
  </si>
  <si>
    <t>1655 - Awasa, Ethiopia</t>
  </si>
  <si>
    <t>1410D00000</t>
  </si>
  <si>
    <t>1417</t>
  </si>
  <si>
    <t xml:space="preserve">141700001655        </t>
  </si>
  <si>
    <t>1760 - Mekelle, Ethiopia</t>
  </si>
  <si>
    <t>1410H00000</t>
  </si>
  <si>
    <t>141L</t>
  </si>
  <si>
    <t xml:space="preserve">141L00001760        </t>
  </si>
  <si>
    <t>2025 - Ethiopia</t>
  </si>
  <si>
    <t>1410A00000</t>
  </si>
  <si>
    <t>1410</t>
  </si>
  <si>
    <t xml:space="preserve">141000002025        </t>
  </si>
  <si>
    <t>2336 - Oromiya (Addis Ababa Zone), Ethiopia</t>
  </si>
  <si>
    <t>1410B10000</t>
  </si>
  <si>
    <t xml:space="preserve">141000002336        </t>
  </si>
  <si>
    <t>328 - Addis Ababa, Ethiopia</t>
  </si>
  <si>
    <t>1410B00000</t>
  </si>
  <si>
    <t xml:space="preserve">141000000328        </t>
  </si>
  <si>
    <t>3677 - Semera, Ethiopia</t>
  </si>
  <si>
    <t>1410I00000</t>
  </si>
  <si>
    <t>B141</t>
  </si>
  <si>
    <t xml:space="preserve">B14100003677        </t>
  </si>
  <si>
    <t>3805 - Gode, Ethiopia</t>
  </si>
  <si>
    <t>1410J00000</t>
  </si>
  <si>
    <t>F141</t>
  </si>
  <si>
    <t xml:space="preserve">F14100003805        </t>
  </si>
  <si>
    <t>3808 - Kebridehar, Ethiopia</t>
  </si>
  <si>
    <t>1410K00000</t>
  </si>
  <si>
    <t>G141</t>
  </si>
  <si>
    <t xml:space="preserve">G14100003808        </t>
  </si>
  <si>
    <t>3954 - Dollo Ado, Ethiopia</t>
  </si>
  <si>
    <t>1410L00000</t>
  </si>
  <si>
    <t>D141</t>
  </si>
  <si>
    <t xml:space="preserve">D14100003954        </t>
  </si>
  <si>
    <t>7025 - Asosa, Ethiopia</t>
  </si>
  <si>
    <t>1410C00000</t>
  </si>
  <si>
    <t>1416</t>
  </si>
  <si>
    <t xml:space="preserve">141600007025        </t>
  </si>
  <si>
    <t>8745 - Jijiga, Ethiopia</t>
  </si>
  <si>
    <t>1410G00000</t>
  </si>
  <si>
    <t>1418</t>
  </si>
  <si>
    <t xml:space="preserve">141800008745        </t>
  </si>
  <si>
    <t>9079 - Gambela, Ethiopia</t>
  </si>
  <si>
    <t>1410F00000</t>
  </si>
  <si>
    <t>1412</t>
  </si>
  <si>
    <t xml:space="preserve">141200009079        </t>
  </si>
  <si>
    <t>2027 - Eritrea</t>
  </si>
  <si>
    <t>1420A00000</t>
  </si>
  <si>
    <t>1413</t>
  </si>
  <si>
    <t xml:space="preserve">141300002027        </t>
  </si>
  <si>
    <t>385 - Asmara, Eritrea</t>
  </si>
  <si>
    <t>1420B00000</t>
  </si>
  <si>
    <t xml:space="preserve">141300000385        </t>
  </si>
  <si>
    <t>1574 - Pacific Office, Suva, Fiji</t>
  </si>
  <si>
    <t>1430H00000</t>
  </si>
  <si>
    <t>1430</t>
  </si>
  <si>
    <t xml:space="preserve">143000001574        </t>
  </si>
  <si>
    <t>1636 - Tarawa, Kiribati</t>
  </si>
  <si>
    <t>1430F00000</t>
  </si>
  <si>
    <t>6170</t>
  </si>
  <si>
    <t xml:space="preserve">617000001636        </t>
  </si>
  <si>
    <t>1643 - Port Vila, Vanuatu</t>
  </si>
  <si>
    <t>1430E00000</t>
  </si>
  <si>
    <t>6550</t>
  </si>
  <si>
    <t xml:space="preserve">655000001643        </t>
  </si>
  <si>
    <t>2051 - Fiji (Pacific Islands) - MCP</t>
  </si>
  <si>
    <t>1430A00000</t>
  </si>
  <si>
    <t xml:space="preserve">143000002051        </t>
  </si>
  <si>
    <t>4077 - Apia, Samoa</t>
  </si>
  <si>
    <t>1430C00000</t>
  </si>
  <si>
    <t>5900</t>
  </si>
  <si>
    <t xml:space="preserve">590000004077        </t>
  </si>
  <si>
    <t>8864 - Honiara, Solomon Islands</t>
  </si>
  <si>
    <t>1430D00000</t>
  </si>
  <si>
    <t>6310</t>
  </si>
  <si>
    <t xml:space="preserve">631000008864        </t>
  </si>
  <si>
    <t>1741 - Libreville, Gabon</t>
  </si>
  <si>
    <t>1530B00000</t>
  </si>
  <si>
    <t>1530</t>
  </si>
  <si>
    <t xml:space="preserve">153000001741        </t>
  </si>
  <si>
    <t>2001 - Gabon</t>
  </si>
  <si>
    <t>1530A00000</t>
  </si>
  <si>
    <t xml:space="preserve">153000002001        </t>
  </si>
  <si>
    <t>1610 - Banjul, Gambia</t>
  </si>
  <si>
    <t>1560B00000</t>
  </si>
  <si>
    <t>1560</t>
  </si>
  <si>
    <t xml:space="preserve">156000001610        </t>
  </si>
  <si>
    <t>2009 - Gambia</t>
  </si>
  <si>
    <t>1560A00000</t>
  </si>
  <si>
    <t xml:space="preserve">156000002009        </t>
  </si>
  <si>
    <t>2099 - Georgia</t>
  </si>
  <si>
    <t>1600A00000</t>
  </si>
  <si>
    <t>1600</t>
  </si>
  <si>
    <t xml:space="preserve">160000002099        </t>
  </si>
  <si>
    <t>323 - Tblisi, Georgia</t>
  </si>
  <si>
    <t>1600B00000</t>
  </si>
  <si>
    <t xml:space="preserve">160000000323        </t>
  </si>
  <si>
    <t>3381 - Sukhumi, Georgia</t>
  </si>
  <si>
    <t>1600C00000</t>
  </si>
  <si>
    <t>1604</t>
  </si>
  <si>
    <t xml:space="preserve">160400003381        </t>
  </si>
  <si>
    <t>1652 - Tamale, Ghana</t>
  </si>
  <si>
    <t>1620C00000</t>
  </si>
  <si>
    <t>1621</t>
  </si>
  <si>
    <t xml:space="preserve">162100001652        </t>
  </si>
  <si>
    <t>2006 - Ghana</t>
  </si>
  <si>
    <t>1620A00000</t>
  </si>
  <si>
    <t>1620</t>
  </si>
  <si>
    <t xml:space="preserve">162000002006        </t>
  </si>
  <si>
    <t>351 - Accra, Ghana</t>
  </si>
  <si>
    <t>1620B00000</t>
  </si>
  <si>
    <t xml:space="preserve">162000000351        </t>
  </si>
  <si>
    <t>2111 - Guatemala</t>
  </si>
  <si>
    <t>1680A00000</t>
  </si>
  <si>
    <t>1680</t>
  </si>
  <si>
    <t xml:space="preserve">168000002111        </t>
  </si>
  <si>
    <t>311 - Guatemala City, Guatemala</t>
  </si>
  <si>
    <t>1680B00000</t>
  </si>
  <si>
    <t xml:space="preserve">168000000311        </t>
  </si>
  <si>
    <t>2012 - Guinea</t>
  </si>
  <si>
    <t>1770A00000</t>
  </si>
  <si>
    <t>1770</t>
  </si>
  <si>
    <t xml:space="preserve">177000002012        </t>
  </si>
  <si>
    <t>3243 - Kankan, Guinea</t>
  </si>
  <si>
    <t>1770D00000</t>
  </si>
  <si>
    <t>1777</t>
  </si>
  <si>
    <t xml:space="preserve">177700003243        </t>
  </si>
  <si>
    <t>381 - Conakry, Guinea</t>
  </si>
  <si>
    <t>1770B10000</t>
  </si>
  <si>
    <t xml:space="preserve">177000000381        </t>
  </si>
  <si>
    <t>7063 - Nzerekore, Guinea</t>
  </si>
  <si>
    <t>1770C00000</t>
  </si>
  <si>
    <t>1771</t>
  </si>
  <si>
    <t xml:space="preserve">177100007063        </t>
  </si>
  <si>
    <t>1526 - Georgetown, Guyana</t>
  </si>
  <si>
    <t>1800B00000</t>
  </si>
  <si>
    <t>1800</t>
  </si>
  <si>
    <t xml:space="preserve">180000001526        </t>
  </si>
  <si>
    <t>2110 - Guyana</t>
  </si>
  <si>
    <t>1800A00000</t>
  </si>
  <si>
    <t xml:space="preserve">180000002110        </t>
  </si>
  <si>
    <t>8684 - Paramaribo, Suriname</t>
  </si>
  <si>
    <t>1800C00000</t>
  </si>
  <si>
    <t>6780</t>
  </si>
  <si>
    <t xml:space="preserve">678000008684        </t>
  </si>
  <si>
    <t>2119 - Haiti</t>
  </si>
  <si>
    <t>1830A00000</t>
  </si>
  <si>
    <t>1830</t>
  </si>
  <si>
    <t xml:space="preserve">183000002119        </t>
  </si>
  <si>
    <t>2776 - Gonaives, Haiti</t>
  </si>
  <si>
    <t>1830C00000</t>
  </si>
  <si>
    <t>1835</t>
  </si>
  <si>
    <t xml:space="preserve">183500002776        </t>
  </si>
  <si>
    <t>2870 - Les Cayes, Haiti</t>
  </si>
  <si>
    <t>1830E00000</t>
  </si>
  <si>
    <t>183C</t>
  </si>
  <si>
    <t xml:space="preserve">183C00002870        </t>
  </si>
  <si>
    <t>2885 - Jeremie, Haiti</t>
  </si>
  <si>
    <t>1830D00000</t>
  </si>
  <si>
    <t>183B</t>
  </si>
  <si>
    <t xml:space="preserve">183B00002885        </t>
  </si>
  <si>
    <t>367 - Port Au Prince, Haiti</t>
  </si>
  <si>
    <t>1830B00000</t>
  </si>
  <si>
    <t xml:space="preserve">183000000367        </t>
  </si>
  <si>
    <t>2125 - Honduras</t>
  </si>
  <si>
    <t>1860A00000</t>
  </si>
  <si>
    <t>1860</t>
  </si>
  <si>
    <t xml:space="preserve">186000002125        </t>
  </si>
  <si>
    <t>356 - Tegucigalpa, Honduras</t>
  </si>
  <si>
    <t>1860B00000</t>
  </si>
  <si>
    <t xml:space="preserve">186000000356        </t>
  </si>
  <si>
    <t>2850 - Global Shared Services Centre</t>
  </si>
  <si>
    <t>1950A00000</t>
  </si>
  <si>
    <t>1950</t>
  </si>
  <si>
    <t xml:space="preserve">195000002850        </t>
  </si>
  <si>
    <t>2851 - Director's Office, GSSC</t>
  </si>
  <si>
    <t>1950A00100</t>
  </si>
  <si>
    <t xml:space="preserve">195000002851        </t>
  </si>
  <si>
    <t>2852 - HR Admin Section, GSSC</t>
  </si>
  <si>
    <t>1950A00200</t>
  </si>
  <si>
    <t xml:space="preserve">195000002852        </t>
  </si>
  <si>
    <t>2853 - HR Payroll Section, GSSC</t>
  </si>
  <si>
    <t>1950A00300</t>
  </si>
  <si>
    <t xml:space="preserve">195000002853        </t>
  </si>
  <si>
    <t>2854 - Global Help Desk Section</t>
  </si>
  <si>
    <t>1950A00400</t>
  </si>
  <si>
    <t xml:space="preserve">195000002854        </t>
  </si>
  <si>
    <t>2855 - Finance Section, GSSC</t>
  </si>
  <si>
    <t>1950A00500</t>
  </si>
  <si>
    <t xml:space="preserve">195000002855        </t>
  </si>
  <si>
    <t>2856 - Service Management Section</t>
  </si>
  <si>
    <t>1950A00600</t>
  </si>
  <si>
    <t xml:space="preserve">195000002856        </t>
  </si>
  <si>
    <t>1504 - Lucknow, India</t>
  </si>
  <si>
    <t>2040J00000</t>
  </si>
  <si>
    <t>2045</t>
  </si>
  <si>
    <t xml:space="preserve">204500001504        </t>
  </si>
  <si>
    <t>1511 - Mumbai, India</t>
  </si>
  <si>
    <t>2040K00000</t>
  </si>
  <si>
    <t>2041</t>
  </si>
  <si>
    <t xml:space="preserve">204100001511        </t>
  </si>
  <si>
    <t>1512 - Calcutta, India</t>
  </si>
  <si>
    <t>2040E00000</t>
  </si>
  <si>
    <t>2043</t>
  </si>
  <si>
    <t xml:space="preserve">204300001512        </t>
  </si>
  <si>
    <t>1513 - Hyderabad, India</t>
  </si>
  <si>
    <t>2040H00000</t>
  </si>
  <si>
    <t>2047</t>
  </si>
  <si>
    <t xml:space="preserve">204700001513        </t>
  </si>
  <si>
    <t>1514 - Chennai, India</t>
  </si>
  <si>
    <t>2040F00000</t>
  </si>
  <si>
    <t>2046</t>
  </si>
  <si>
    <t xml:space="preserve">204600001514        </t>
  </si>
  <si>
    <t>1515 - Patna, India</t>
  </si>
  <si>
    <t>2040L00000</t>
  </si>
  <si>
    <t>204B</t>
  </si>
  <si>
    <t xml:space="preserve">204B00001515        </t>
  </si>
  <si>
    <t>1542 - Jaipur, India</t>
  </si>
  <si>
    <t>2040I00000</t>
  </si>
  <si>
    <t>204C</t>
  </si>
  <si>
    <t xml:space="preserve">204C00001542        </t>
  </si>
  <si>
    <t>1543 - Bhopal, India</t>
  </si>
  <si>
    <t>2040C00000</t>
  </si>
  <si>
    <t>204D</t>
  </si>
  <si>
    <t xml:space="preserve">204D00001543        </t>
  </si>
  <si>
    <t>1632 - Bhubaneshwar, India</t>
  </si>
  <si>
    <t>2040D00000</t>
  </si>
  <si>
    <t>204F</t>
  </si>
  <si>
    <t xml:space="preserve">204F00001632        </t>
  </si>
  <si>
    <t>1712 - Gandhinagar, India</t>
  </si>
  <si>
    <t>2040G00000</t>
  </si>
  <si>
    <t>204I</t>
  </si>
  <si>
    <t xml:space="preserve">204I00001712        </t>
  </si>
  <si>
    <t>2064 - India</t>
  </si>
  <si>
    <t>2040A00000</t>
  </si>
  <si>
    <t>2040</t>
  </si>
  <si>
    <t xml:space="preserve">204000002064        </t>
  </si>
  <si>
    <t>3257 - Guwahati, India</t>
  </si>
  <si>
    <t>2040M00000</t>
  </si>
  <si>
    <t>204R</t>
  </si>
  <si>
    <t xml:space="preserve">204R00003257        </t>
  </si>
  <si>
    <t>3259 - Raipur, India</t>
  </si>
  <si>
    <t>2040N00000</t>
  </si>
  <si>
    <t>204T</t>
  </si>
  <si>
    <t xml:space="preserve">204T00003259        </t>
  </si>
  <si>
    <t>3261 - Ranchi, India</t>
  </si>
  <si>
    <t>2040O00000</t>
  </si>
  <si>
    <t>204S</t>
  </si>
  <si>
    <t xml:space="preserve">204S00003261        </t>
  </si>
  <si>
    <t>327 - New Delhi, India</t>
  </si>
  <si>
    <t>2040B00000</t>
  </si>
  <si>
    <t xml:space="preserve">204000000327        </t>
  </si>
  <si>
    <t>1548 - Surabaya, Indonesia</t>
  </si>
  <si>
    <t>2070J00000</t>
  </si>
  <si>
    <t>207D</t>
  </si>
  <si>
    <t xml:space="preserve">207D00001548        </t>
  </si>
  <si>
    <t>1700 - Makassar, Indonesia</t>
  </si>
  <si>
    <t>2070C00000</t>
  </si>
  <si>
    <t>207J</t>
  </si>
  <si>
    <t xml:space="preserve">207J00001700        </t>
  </si>
  <si>
    <t>1701 - Kupang, Indonesia</t>
  </si>
  <si>
    <t>2070G00000</t>
  </si>
  <si>
    <t>207C</t>
  </si>
  <si>
    <t xml:space="preserve">207C00001701        </t>
  </si>
  <si>
    <t>1766 - Semarang, Indonesia</t>
  </si>
  <si>
    <t>2070I00000</t>
  </si>
  <si>
    <t>2074</t>
  </si>
  <si>
    <t xml:space="preserve">207400001766        </t>
  </si>
  <si>
    <t>1776 - Ambon, Indonesia</t>
  </si>
  <si>
    <t>2070D00000</t>
  </si>
  <si>
    <t>207H</t>
  </si>
  <si>
    <t xml:space="preserve">207H00001776        </t>
  </si>
  <si>
    <t>2048 - Indonesia</t>
  </si>
  <si>
    <t>2070A00000</t>
  </si>
  <si>
    <t>2070</t>
  </si>
  <si>
    <t xml:space="preserve">207000002048        </t>
  </si>
  <si>
    <t>343 - Jakarta, Indonesia</t>
  </si>
  <si>
    <t>2070B00000</t>
  </si>
  <si>
    <t xml:space="preserve">207000000343        </t>
  </si>
  <si>
    <t>3891 - Manokwari, Indonesia</t>
  </si>
  <si>
    <t>2070H00000</t>
  </si>
  <si>
    <t>C207</t>
  </si>
  <si>
    <t xml:space="preserve">C20700003891        </t>
  </si>
  <si>
    <t>8449 - Jayapura, Irian Jaya, Indonesia</t>
  </si>
  <si>
    <t>2070F00000</t>
  </si>
  <si>
    <t>2072</t>
  </si>
  <si>
    <t xml:space="preserve">207200008449        </t>
  </si>
  <si>
    <t>8694 - Banda Aceh, Indonesia</t>
  </si>
  <si>
    <t>2070E00000</t>
  </si>
  <si>
    <t>207I</t>
  </si>
  <si>
    <t xml:space="preserve">207I00008694        </t>
  </si>
  <si>
    <t>2078 - Iran</t>
  </si>
  <si>
    <t>2100A00000</t>
  </si>
  <si>
    <t>2100</t>
  </si>
  <si>
    <t xml:space="preserve">210000002078        </t>
  </si>
  <si>
    <t>382 - Teheran, Iran (Islamic Rep. of)</t>
  </si>
  <si>
    <t>2100B00000</t>
  </si>
  <si>
    <t xml:space="preserve">210000000382        </t>
  </si>
  <si>
    <t>1747 - Zone Office North, Erbil, Iraq</t>
  </si>
  <si>
    <t>2130G00000</t>
  </si>
  <si>
    <t>2137</t>
  </si>
  <si>
    <t xml:space="preserve">213700001747        </t>
  </si>
  <si>
    <t>2069 - Iraq</t>
  </si>
  <si>
    <t>2130A00000</t>
  </si>
  <si>
    <t>2130</t>
  </si>
  <si>
    <t xml:space="preserve">213000002069        </t>
  </si>
  <si>
    <t>3460 - Dohuk, Iraq</t>
  </si>
  <si>
    <t>2130H00000</t>
  </si>
  <si>
    <t>213M</t>
  </si>
  <si>
    <t xml:space="preserve">213M00003460        </t>
  </si>
  <si>
    <t>3463 - Kut, Iraq</t>
  </si>
  <si>
    <t>2130I00000</t>
  </si>
  <si>
    <t>213G</t>
  </si>
  <si>
    <t xml:space="preserve">213G00003463        </t>
  </si>
  <si>
    <t>3466 - Amarah, Iraq</t>
  </si>
  <si>
    <t>2130J00000</t>
  </si>
  <si>
    <t>213C</t>
  </si>
  <si>
    <t xml:space="preserve">213C00003466        </t>
  </si>
  <si>
    <t>368 - Baghdad, Iraq</t>
  </si>
  <si>
    <t>2130B00000</t>
  </si>
  <si>
    <t xml:space="preserve">213000000368        </t>
  </si>
  <si>
    <t>4804 - Ar Ramadi, Iraq</t>
  </si>
  <si>
    <t>2130D00000</t>
  </si>
  <si>
    <t>213J</t>
  </si>
  <si>
    <t xml:space="preserve">213J00004804        </t>
  </si>
  <si>
    <t>4807 - An Najaf, Iraq</t>
  </si>
  <si>
    <t>2130C00000</t>
  </si>
  <si>
    <t xml:space="preserve">    </t>
  </si>
  <si>
    <t xml:space="preserve">    00004807        </t>
  </si>
  <si>
    <t>4810 - Kirkuk, Iraq</t>
  </si>
  <si>
    <t>2130E00000</t>
  </si>
  <si>
    <t>2139</t>
  </si>
  <si>
    <t xml:space="preserve">213900004810        </t>
  </si>
  <si>
    <t>7067 - Zone Office South, Basrah, Iraq</t>
  </si>
  <si>
    <t>2130F00000</t>
  </si>
  <si>
    <t>2131</t>
  </si>
  <si>
    <t xml:space="preserve">213100007067        </t>
  </si>
  <si>
    <t>8950 - Iraq Supp Center, Amman (ISCA)</t>
  </si>
  <si>
    <t>2130K00000</t>
  </si>
  <si>
    <t>2340</t>
  </si>
  <si>
    <t xml:space="preserve">234000008950        </t>
  </si>
  <si>
    <t>3323 - Office of Research</t>
  </si>
  <si>
    <t>2220A00000</t>
  </si>
  <si>
    <t>2224</t>
  </si>
  <si>
    <t xml:space="preserve">222400003323        </t>
  </si>
  <si>
    <t>6000 - Research, Florence</t>
  </si>
  <si>
    <t>2220A00100</t>
  </si>
  <si>
    <t xml:space="preserve">222400006000        </t>
  </si>
  <si>
    <t>2004 - Cote D'Ivoire</t>
  </si>
  <si>
    <t>2250A00000</t>
  </si>
  <si>
    <t>2250</t>
  </si>
  <si>
    <t xml:space="preserve">225000002004        </t>
  </si>
  <si>
    <t>2954 - Korhogo, Cote D'Ivoire</t>
  </si>
  <si>
    <t>2250E00000</t>
  </si>
  <si>
    <t>2259</t>
  </si>
  <si>
    <t xml:space="preserve">225900002954        </t>
  </si>
  <si>
    <t>350 - Abidjan, Cote d'Ivoire</t>
  </si>
  <si>
    <t>2250B00000</t>
  </si>
  <si>
    <t xml:space="preserve">225000000350        </t>
  </si>
  <si>
    <t>7069 - Bouake, Cote D'Ivoire</t>
  </si>
  <si>
    <t>2250C00000</t>
  </si>
  <si>
    <t>2252</t>
  </si>
  <si>
    <t xml:space="preserve">225200007069        </t>
  </si>
  <si>
    <t>9027 - Man, Cote d'Ivoire</t>
  </si>
  <si>
    <t>2250D00000</t>
  </si>
  <si>
    <t>2258</t>
  </si>
  <si>
    <t xml:space="preserve">225800009027        </t>
  </si>
  <si>
    <t>1506 - Kingston, Jamaica</t>
  </si>
  <si>
    <t>2280B00000</t>
  </si>
  <si>
    <t>2280</t>
  </si>
  <si>
    <t xml:space="preserve">228000001506        </t>
  </si>
  <si>
    <t>2113 - Jamaica</t>
  </si>
  <si>
    <t>2280A00000</t>
  </si>
  <si>
    <t xml:space="preserve">228000002113        </t>
  </si>
  <si>
    <t>2066 - Jordan</t>
  </si>
  <si>
    <t>2340A00000</t>
  </si>
  <si>
    <t xml:space="preserve">234000002066        </t>
  </si>
  <si>
    <t>2627 - Ruwayshid, Jordan</t>
  </si>
  <si>
    <t>2340C00000</t>
  </si>
  <si>
    <t>2341</t>
  </si>
  <si>
    <t xml:space="preserve">234100002627        </t>
  </si>
  <si>
    <t>308 - Amman, Jordan</t>
  </si>
  <si>
    <t>2340B00000</t>
  </si>
  <si>
    <t xml:space="preserve">234000000308        </t>
  </si>
  <si>
    <t>3022 - Reg Serv Division, Amman</t>
  </si>
  <si>
    <t>234RB00000</t>
  </si>
  <si>
    <t xml:space="preserve">234000003022        </t>
  </si>
  <si>
    <t>59 - Amman(MENA)</t>
  </si>
  <si>
    <t>234RA00000</t>
  </si>
  <si>
    <t xml:space="preserve">234000000059        </t>
  </si>
  <si>
    <t>1742 - Astana, Kazakhstan</t>
  </si>
  <si>
    <t>2390B00000</t>
  </si>
  <si>
    <t>2391</t>
  </si>
  <si>
    <t xml:space="preserve">239100001742        </t>
  </si>
  <si>
    <t>2085 - Kazakstan</t>
  </si>
  <si>
    <t>2390A00000</t>
  </si>
  <si>
    <t>2390</t>
  </si>
  <si>
    <t xml:space="preserve">239000002085        </t>
  </si>
  <si>
    <t>8670 - Almaty, Kazakhstan</t>
  </si>
  <si>
    <t>2390C00000</t>
  </si>
  <si>
    <t xml:space="preserve">239000008670        </t>
  </si>
  <si>
    <t>1667 - Garissa, Kenya</t>
  </si>
  <si>
    <t>2400C00000</t>
  </si>
  <si>
    <t>2405</t>
  </si>
  <si>
    <t xml:space="preserve">240500001667        </t>
  </si>
  <si>
    <t>2024 - Kenya</t>
  </si>
  <si>
    <t>2400A00000</t>
  </si>
  <si>
    <t>2400</t>
  </si>
  <si>
    <t xml:space="preserve">240000002024        </t>
  </si>
  <si>
    <t>2536 - Lodwar, Kenya</t>
  </si>
  <si>
    <t>2400F00000</t>
  </si>
  <si>
    <t>240E</t>
  </si>
  <si>
    <t xml:space="preserve">240E00002536        </t>
  </si>
  <si>
    <t>331 - Nairobi, Kenya</t>
  </si>
  <si>
    <t>2400B00000</t>
  </si>
  <si>
    <t xml:space="preserve">240000000331        </t>
  </si>
  <si>
    <t>3955 - Dadaab, Kenya</t>
  </si>
  <si>
    <t>2400E00000</t>
  </si>
  <si>
    <t>240D</t>
  </si>
  <si>
    <t xml:space="preserve">240D00003955        </t>
  </si>
  <si>
    <t>4212 - Kisumu, Kenya</t>
  </si>
  <si>
    <t>2400D00000</t>
  </si>
  <si>
    <t>2402</t>
  </si>
  <si>
    <t xml:space="preserve">240200004212        </t>
  </si>
  <si>
    <t>2375 - Office of Global Innovation</t>
  </si>
  <si>
    <t>240BB00000</t>
  </si>
  <si>
    <t xml:space="preserve">456000002375        </t>
  </si>
  <si>
    <t>2376 - Innovation Section, Kenya, Nairobi</t>
  </si>
  <si>
    <t>240BB00100</t>
  </si>
  <si>
    <t xml:space="preserve">240000002376        </t>
  </si>
  <si>
    <t>2387 - Innovation Section, O/P Bangkok,Thailand</t>
  </si>
  <si>
    <t>240BB00200</t>
  </si>
  <si>
    <t>4200</t>
  </si>
  <si>
    <t xml:space="preserve">420000002387        </t>
  </si>
  <si>
    <t>2388 - Innovation Section, O/P Kampala, Uganda</t>
  </si>
  <si>
    <t>240BB00300</t>
  </si>
  <si>
    <t>4380</t>
  </si>
  <si>
    <t xml:space="preserve">438000002388        </t>
  </si>
  <si>
    <t>2576 - Office of Global Innovation, New York</t>
  </si>
  <si>
    <t>240BB00400</t>
  </si>
  <si>
    <t xml:space="preserve">456000002576        </t>
  </si>
  <si>
    <t>2826 - Innovation Section, Copenhagen Denmark</t>
  </si>
  <si>
    <t>240BB00500</t>
  </si>
  <si>
    <t xml:space="preserve">120000002826        </t>
  </si>
  <si>
    <t>2827 - Innovation Section, Suva, Fiji</t>
  </si>
  <si>
    <t>240BB00600</t>
  </si>
  <si>
    <t xml:space="preserve">143000002827        </t>
  </si>
  <si>
    <t>3089 - Reg Serv Division, Nairobi Regn'l</t>
  </si>
  <si>
    <t>240RB00000</t>
  </si>
  <si>
    <t xml:space="preserve">240000003089        </t>
  </si>
  <si>
    <t>63 - Nairobi Regn'l(ESARO)</t>
  </si>
  <si>
    <t>240RA00000</t>
  </si>
  <si>
    <t xml:space="preserve">240000000063        </t>
  </si>
  <si>
    <t>1743 - Bishkek, Kyrgyzstan Republic</t>
  </si>
  <si>
    <t>2450B00000</t>
  </si>
  <si>
    <t>2450</t>
  </si>
  <si>
    <t xml:space="preserve">245000001743        </t>
  </si>
  <si>
    <t>2087 - Republic of Kyrgyzstan</t>
  </si>
  <si>
    <t>2450A00000</t>
  </si>
  <si>
    <t xml:space="preserve">245000002087        </t>
  </si>
  <si>
    <t>3482 - Osh, Kyrgyzstan</t>
  </si>
  <si>
    <t>2450C00000</t>
  </si>
  <si>
    <t>2452</t>
  </si>
  <si>
    <t xml:space="preserve">245200003482        </t>
  </si>
  <si>
    <t>2056 - Lao People's Democratic Republic</t>
  </si>
  <si>
    <t>2460A00000</t>
  </si>
  <si>
    <t>2460</t>
  </si>
  <si>
    <t xml:space="preserve">246000002056        </t>
  </si>
  <si>
    <t>344 - Vientiane, Lao People's Dem. Rep.</t>
  </si>
  <si>
    <t>2460B00000</t>
  </si>
  <si>
    <t xml:space="preserve">246000000344        </t>
  </si>
  <si>
    <t>2070 - Lebanon</t>
  </si>
  <si>
    <t>2490A00000</t>
  </si>
  <si>
    <t>2490</t>
  </si>
  <si>
    <t xml:space="preserve">249000002070        </t>
  </si>
  <si>
    <t>2709 - Mount Lebanon, Beirut Lebanon office</t>
  </si>
  <si>
    <t>2490B01000</t>
  </si>
  <si>
    <t xml:space="preserve">249000002709        </t>
  </si>
  <si>
    <t>3180 - Tyre, Lebanon</t>
  </si>
  <si>
    <t>2490C00000</t>
  </si>
  <si>
    <t>249D</t>
  </si>
  <si>
    <t xml:space="preserve">249D00003180        </t>
  </si>
  <si>
    <t>330 - Beirut, Lebanon</t>
  </si>
  <si>
    <t>2490B00000</t>
  </si>
  <si>
    <t xml:space="preserve">249000000330        </t>
  </si>
  <si>
    <t>2038 - Lesotho</t>
  </si>
  <si>
    <t>2520A00000</t>
  </si>
  <si>
    <t>2520</t>
  </si>
  <si>
    <t xml:space="preserve">252000002038        </t>
  </si>
  <si>
    <t>378 - Maseru, Lesotho</t>
  </si>
  <si>
    <t>2520B00000</t>
  </si>
  <si>
    <t xml:space="preserve">252000000378        </t>
  </si>
  <si>
    <t>2017 - Liberia</t>
  </si>
  <si>
    <t>2550A00000</t>
  </si>
  <si>
    <t>2550</t>
  </si>
  <si>
    <t xml:space="preserve">255000002017        </t>
  </si>
  <si>
    <t>2700 - Zwedru, Liberia</t>
  </si>
  <si>
    <t>2550C00000</t>
  </si>
  <si>
    <t>2551</t>
  </si>
  <si>
    <t xml:space="preserve">255100002700        </t>
  </si>
  <si>
    <t>2703 - Harper, Liberia</t>
  </si>
  <si>
    <t>2550D00000</t>
  </si>
  <si>
    <t>2553</t>
  </si>
  <si>
    <t xml:space="preserve">255300002703        </t>
  </si>
  <si>
    <t>374 - Monrovia, Liberia</t>
  </si>
  <si>
    <t>2550B00000</t>
  </si>
  <si>
    <t xml:space="preserve">255000000374        </t>
  </si>
  <si>
    <t>1770 - Tripoli, Libyan Arab Rep.</t>
  </si>
  <si>
    <t>2580B00000</t>
  </si>
  <si>
    <t>2580</t>
  </si>
  <si>
    <t xml:space="preserve">258000001770        </t>
  </si>
  <si>
    <t>2079 - Libya</t>
  </si>
  <si>
    <t>2580A00000</t>
  </si>
  <si>
    <t xml:space="preserve">258000002079        </t>
  </si>
  <si>
    <t>3860 - Benghazi, Libyan Arab Rep.</t>
  </si>
  <si>
    <t>2580C00000</t>
  </si>
  <si>
    <t>2582</t>
  </si>
  <si>
    <t xml:space="preserve">258200003860        </t>
  </si>
  <si>
    <t>1735 - Skopje, Former Yugoslav Rep of Macedonia</t>
  </si>
  <si>
    <t>2660B00000</t>
  </si>
  <si>
    <t>2660</t>
  </si>
  <si>
    <t xml:space="preserve">266000001735        </t>
  </si>
  <si>
    <t>2096 - Former Yugoslav Republic of Macedonia</t>
  </si>
  <si>
    <t>2660A00000</t>
  </si>
  <si>
    <t xml:space="preserve">266000002096        </t>
  </si>
  <si>
    <t>2026 - Madagascar</t>
  </si>
  <si>
    <t>2670A00000</t>
  </si>
  <si>
    <t>2670</t>
  </si>
  <si>
    <t xml:space="preserve">267000002026        </t>
  </si>
  <si>
    <t>2521 - Fort Dauphin, Madagascar</t>
  </si>
  <si>
    <t>2670D00000</t>
  </si>
  <si>
    <t>2673</t>
  </si>
  <si>
    <t xml:space="preserve">267300002521        </t>
  </si>
  <si>
    <t>304 - Antananarivo, Madagascar</t>
  </si>
  <si>
    <t>2670B00000</t>
  </si>
  <si>
    <t xml:space="preserve">267000000304        </t>
  </si>
  <si>
    <t>3343 - Ambovombe, Madagascar</t>
  </si>
  <si>
    <t>2670C00000</t>
  </si>
  <si>
    <t>267A</t>
  </si>
  <si>
    <t xml:space="preserve">267A00003343        </t>
  </si>
  <si>
    <t>2034 - Malawi</t>
  </si>
  <si>
    <t>2690A00000</t>
  </si>
  <si>
    <t>2692</t>
  </si>
  <si>
    <t xml:space="preserve">269200002034        </t>
  </si>
  <si>
    <t>365 - Lilongwe, Malawi</t>
  </si>
  <si>
    <t>2690B00000</t>
  </si>
  <si>
    <t xml:space="preserve">269200000365        </t>
  </si>
  <si>
    <t>1524 - Kuala Lumpur, Malaysia</t>
  </si>
  <si>
    <t>2700B00000</t>
  </si>
  <si>
    <t>2700</t>
  </si>
  <si>
    <t xml:space="preserve">270000001524        </t>
  </si>
  <si>
    <t>2049 - Malaysia</t>
  </si>
  <si>
    <t>2700A00000</t>
  </si>
  <si>
    <t xml:space="preserve">270000002049        </t>
  </si>
  <si>
    <t>1510 - Male, Maldives</t>
  </si>
  <si>
    <t>2740B00000</t>
  </si>
  <si>
    <t>2740</t>
  </si>
  <si>
    <t xml:space="preserve">274000001510        </t>
  </si>
  <si>
    <t>2063 - Maldives</t>
  </si>
  <si>
    <t>2740A00000</t>
  </si>
  <si>
    <t xml:space="preserve">274000002063        </t>
  </si>
  <si>
    <t>1622 - Mopti, Mali</t>
  </si>
  <si>
    <t>2760E00000</t>
  </si>
  <si>
    <t>2763</t>
  </si>
  <si>
    <t xml:space="preserve">276300001622        </t>
  </si>
  <si>
    <t>1623 - Segou, Mali</t>
  </si>
  <si>
    <t>2760F00000</t>
  </si>
  <si>
    <t>2764</t>
  </si>
  <si>
    <t xml:space="preserve">276400001623        </t>
  </si>
  <si>
    <t>1699 - Kayes, Mali</t>
  </si>
  <si>
    <t>2760C00000</t>
  </si>
  <si>
    <t>2767</t>
  </si>
  <si>
    <t xml:space="preserve">276700001699        </t>
  </si>
  <si>
    <t>1703 - Koulikoro, Mali</t>
  </si>
  <si>
    <t>2760D00000</t>
  </si>
  <si>
    <t>2768</t>
  </si>
  <si>
    <t xml:space="preserve">276800001703        </t>
  </si>
  <si>
    <t>2007 - Mali</t>
  </si>
  <si>
    <t>2760A00000</t>
  </si>
  <si>
    <t>2760</t>
  </si>
  <si>
    <t xml:space="preserve">276000002007        </t>
  </si>
  <si>
    <t>2761 - Gao, Mali</t>
  </si>
  <si>
    <t>2760G00000</t>
  </si>
  <si>
    <t>2766</t>
  </si>
  <si>
    <t xml:space="preserve">276600002761        </t>
  </si>
  <si>
    <t>2764 - Sikasso, Mali</t>
  </si>
  <si>
    <t>2760H00000</t>
  </si>
  <si>
    <t>276B</t>
  </si>
  <si>
    <t xml:space="preserve">276B00002764        </t>
  </si>
  <si>
    <t>2926 - Tombouctou, Mali</t>
  </si>
  <si>
    <t>2760I00000</t>
  </si>
  <si>
    <t>2765</t>
  </si>
  <si>
    <t xml:space="preserve">276500002926        </t>
  </si>
  <si>
    <t>371 - Bamako, Mali</t>
  </si>
  <si>
    <t>2760B00000</t>
  </si>
  <si>
    <t xml:space="preserve">276000000371        </t>
  </si>
  <si>
    <t>2020 - Mauritania</t>
  </si>
  <si>
    <t>2820A00000</t>
  </si>
  <si>
    <t>2820</t>
  </si>
  <si>
    <t xml:space="preserve">282000002020        </t>
  </si>
  <si>
    <t>2227 - Kiffa, Mauritania</t>
  </si>
  <si>
    <t>2820E00000</t>
  </si>
  <si>
    <t>2822</t>
  </si>
  <si>
    <t xml:space="preserve">282200002227        </t>
  </si>
  <si>
    <t>2936 - Bassikounou, Mauritania</t>
  </si>
  <si>
    <t>2820D00000</t>
  </si>
  <si>
    <t>282A</t>
  </si>
  <si>
    <t xml:space="preserve">282A00002936        </t>
  </si>
  <si>
    <t>3246 - Aioun, Mauritania</t>
  </si>
  <si>
    <t>2820C00000</t>
  </si>
  <si>
    <t>2829</t>
  </si>
  <si>
    <t xml:space="preserve">282900003246        </t>
  </si>
  <si>
    <t>334 - Nouakchott, Mauritania</t>
  </si>
  <si>
    <t>2820B00000</t>
  </si>
  <si>
    <t xml:space="preserve">282000000334        </t>
  </si>
  <si>
    <t>2117 - Mexico</t>
  </si>
  <si>
    <t>2850A00000</t>
  </si>
  <si>
    <t>2850</t>
  </si>
  <si>
    <t xml:space="preserve">285000002117        </t>
  </si>
  <si>
    <t>313 - Mexico City, Mexico</t>
  </si>
  <si>
    <t>2850B00000</t>
  </si>
  <si>
    <t xml:space="preserve">285000000313        </t>
  </si>
  <si>
    <t>1612 - Ulaanbaatar, Mongolia</t>
  </si>
  <si>
    <t>2880B00000</t>
  </si>
  <si>
    <t>2880</t>
  </si>
  <si>
    <t xml:space="preserve">288000001612        </t>
  </si>
  <si>
    <t>2055 - Mongolia</t>
  </si>
  <si>
    <t>2880A00000</t>
  </si>
  <si>
    <t xml:space="preserve">288000002055        </t>
  </si>
  <si>
    <t>2211 - Khuvsgul, Mongolia</t>
  </si>
  <si>
    <t>2880D00000</t>
  </si>
  <si>
    <t>2889</t>
  </si>
  <si>
    <t xml:space="preserve">288900002211        </t>
  </si>
  <si>
    <t>3553 - Khovd City, Mongolia</t>
  </si>
  <si>
    <t>2880C00000</t>
  </si>
  <si>
    <t>2883</t>
  </si>
  <si>
    <t xml:space="preserve">288300003553        </t>
  </si>
  <si>
    <t>2076 - Morocco</t>
  </si>
  <si>
    <t>2910A00000</t>
  </si>
  <si>
    <t>2910</t>
  </si>
  <si>
    <t xml:space="preserve">291000002076        </t>
  </si>
  <si>
    <t>337 - Rabat, Morocco</t>
  </si>
  <si>
    <t>2910B00000</t>
  </si>
  <si>
    <t xml:space="preserve">291000000337        </t>
  </si>
  <si>
    <t>1520 - Nepalgunj, Nepal</t>
  </si>
  <si>
    <t>2970J00000</t>
  </si>
  <si>
    <t>2972</t>
  </si>
  <si>
    <t xml:space="preserve">297200001520        </t>
  </si>
  <si>
    <t>1549 - Biratnager, Nepal</t>
  </si>
  <si>
    <t>2970D00000</t>
  </si>
  <si>
    <t>2975</t>
  </si>
  <si>
    <t xml:space="preserve">297500001549        </t>
  </si>
  <si>
    <t>2058 - Nepal</t>
  </si>
  <si>
    <t>2970A00000</t>
  </si>
  <si>
    <t>2970</t>
  </si>
  <si>
    <t xml:space="preserve">297000002058        </t>
  </si>
  <si>
    <t>2136 - Gorkha, Nepal</t>
  </si>
  <si>
    <t>2970R00000</t>
  </si>
  <si>
    <t>297R</t>
  </si>
  <si>
    <t xml:space="preserve">297R00002136        </t>
  </si>
  <si>
    <t>2138 - Programme Sec, Singhupalchowk, Nepal</t>
  </si>
  <si>
    <t>2970P00000</t>
  </si>
  <si>
    <t>2979</t>
  </si>
  <si>
    <t xml:space="preserve">297900002138        </t>
  </si>
  <si>
    <t>2139 - Programme Section, Dolakha, Nepal</t>
  </si>
  <si>
    <t>2970Q00000</t>
  </si>
  <si>
    <t xml:space="preserve">297900002139        </t>
  </si>
  <si>
    <t>2141 - Programme Section, Nuwakot, Nepal</t>
  </si>
  <si>
    <t>2970S00000</t>
  </si>
  <si>
    <t xml:space="preserve">297900002141        </t>
  </si>
  <si>
    <t>2561 - Jumla, Nepal</t>
  </si>
  <si>
    <t>2970O00000</t>
  </si>
  <si>
    <t xml:space="preserve">297900002561        </t>
  </si>
  <si>
    <t>324 - Kathmandu, Nepal</t>
  </si>
  <si>
    <t>2970B00000</t>
  </si>
  <si>
    <t xml:space="preserve">297000000324        </t>
  </si>
  <si>
    <t>3705 - Mangalsen, Accham District, Nepal</t>
  </si>
  <si>
    <t>2970I00000</t>
  </si>
  <si>
    <t>297J</t>
  </si>
  <si>
    <t xml:space="preserve">297J00003705        </t>
  </si>
  <si>
    <t>3714 - Taulihawa, Kapilvastu District, Nepal</t>
  </si>
  <si>
    <t>2970N00000</t>
  </si>
  <si>
    <t>297N</t>
  </si>
  <si>
    <t xml:space="preserve">297N00003714        </t>
  </si>
  <si>
    <t>3717 - Rajbiraj, Saptari District, Nepal</t>
  </si>
  <si>
    <t>2970L00000</t>
  </si>
  <si>
    <t>297L</t>
  </si>
  <si>
    <t xml:space="preserve">297L00003717        </t>
  </si>
  <si>
    <t>3728 - Birgang, Parsa District, Nepal</t>
  </si>
  <si>
    <t>2970E00000</t>
  </si>
  <si>
    <t>297D</t>
  </si>
  <si>
    <t xml:space="preserve">297D00003728        </t>
  </si>
  <si>
    <t>4651 - Dhadheldura, Nepal</t>
  </si>
  <si>
    <t>2970F00000</t>
  </si>
  <si>
    <t>297B</t>
  </si>
  <si>
    <t xml:space="preserve">297B00004651        </t>
  </si>
  <si>
    <t>4751 - Bharatpur, Nepal</t>
  </si>
  <si>
    <t>2970C00000</t>
  </si>
  <si>
    <t>297G</t>
  </si>
  <si>
    <t xml:space="preserve">297G00004751        </t>
  </si>
  <si>
    <t>3062 - Reg Serv Division, Kathmandu</t>
  </si>
  <si>
    <t>297RB00000</t>
  </si>
  <si>
    <t xml:space="preserve">297000003062        </t>
  </si>
  <si>
    <t>64 - Kathmandu(ROSA)</t>
  </si>
  <si>
    <t>297RA00000</t>
  </si>
  <si>
    <t xml:space="preserve">297000000064        </t>
  </si>
  <si>
    <t>2116 - Nicaragua</t>
  </si>
  <si>
    <t>3120A00000</t>
  </si>
  <si>
    <t>3120</t>
  </si>
  <si>
    <t xml:space="preserve">312000002116        </t>
  </si>
  <si>
    <t>353 - Managua, Nicaragua</t>
  </si>
  <si>
    <t>3120B00000</t>
  </si>
  <si>
    <t xml:space="preserve">312000000353        </t>
  </si>
  <si>
    <t>4278 - Bilwi, Nicaragua</t>
  </si>
  <si>
    <t>3120C00000</t>
  </si>
  <si>
    <t>3129</t>
  </si>
  <si>
    <t xml:space="preserve">312900004278        </t>
  </si>
  <si>
    <t>1674 - Maradi, Niger</t>
  </si>
  <si>
    <t>3180D00000</t>
  </si>
  <si>
    <t>3185</t>
  </si>
  <si>
    <t xml:space="preserve">318500001674        </t>
  </si>
  <si>
    <t>1749 - Agadez, Niger</t>
  </si>
  <si>
    <t>3180C00000</t>
  </si>
  <si>
    <t>3186</t>
  </si>
  <si>
    <t xml:space="preserve">318600001749        </t>
  </si>
  <si>
    <t>2019 - Niger</t>
  </si>
  <si>
    <t>3180A00000</t>
  </si>
  <si>
    <t>3180</t>
  </si>
  <si>
    <t xml:space="preserve">318000002019        </t>
  </si>
  <si>
    <t>2950 - Diffa, Niger</t>
  </si>
  <si>
    <t>3180E00000</t>
  </si>
  <si>
    <t>3183</t>
  </si>
  <si>
    <t xml:space="preserve">318300002950        </t>
  </si>
  <si>
    <t>363 - Niamey, Niger</t>
  </si>
  <si>
    <t>3180B00000</t>
  </si>
  <si>
    <t xml:space="preserve">318000000363        </t>
  </si>
  <si>
    <t>1591 - Kaduna, Nigeria</t>
  </si>
  <si>
    <t>3210E00000</t>
  </si>
  <si>
    <t>3211</t>
  </si>
  <si>
    <t xml:space="preserve">321100001591        </t>
  </si>
  <si>
    <t>1657 - Bauchi, Nigeria</t>
  </si>
  <si>
    <t>3210C00000</t>
  </si>
  <si>
    <t>3216</t>
  </si>
  <si>
    <t xml:space="preserve">321600001657        </t>
  </si>
  <si>
    <t>1672 - Enugu, Nigeria</t>
  </si>
  <si>
    <t>3210D00000</t>
  </si>
  <si>
    <t>321B</t>
  </si>
  <si>
    <t xml:space="preserve">321B00001672        </t>
  </si>
  <si>
    <t>1673 - Lagos, Nigeria</t>
  </si>
  <si>
    <t>3210F00000</t>
  </si>
  <si>
    <t>3210</t>
  </si>
  <si>
    <t xml:space="preserve">321000001673        </t>
  </si>
  <si>
    <t>2005 - Nigeria</t>
  </si>
  <si>
    <t>3210A00000</t>
  </si>
  <si>
    <t>3213</t>
  </si>
  <si>
    <t xml:space="preserve">321300002005        </t>
  </si>
  <si>
    <t>2403 - Port Harcourt Zone Officer, Nigeria</t>
  </si>
  <si>
    <t>3210J00000</t>
  </si>
  <si>
    <t>321M</t>
  </si>
  <si>
    <t xml:space="preserve">321M00002403        </t>
  </si>
  <si>
    <t>2406 - Akure Zone Office, Nigeria</t>
  </si>
  <si>
    <t>3210K00000</t>
  </si>
  <si>
    <t>321N</t>
  </si>
  <si>
    <t xml:space="preserve">321N00002406        </t>
  </si>
  <si>
    <t>2506 - Maiduguri (Borno), Nigeria</t>
  </si>
  <si>
    <t>3210G00000</t>
  </si>
  <si>
    <t>321I</t>
  </si>
  <si>
    <t xml:space="preserve">321I00002506        </t>
  </si>
  <si>
    <t>2509 - Sokoto, Nigeria</t>
  </si>
  <si>
    <t>3210H00000</t>
  </si>
  <si>
    <t>321K</t>
  </si>
  <si>
    <t xml:space="preserve">321K00002509        </t>
  </si>
  <si>
    <t>2531 - Katsina, Nigeria</t>
  </si>
  <si>
    <t>3210I00000</t>
  </si>
  <si>
    <t>321J</t>
  </si>
  <si>
    <t xml:space="preserve">321J00002531        </t>
  </si>
  <si>
    <t>336 - Abuja, Nigeria</t>
  </si>
  <si>
    <t>3210B00000</t>
  </si>
  <si>
    <t xml:space="preserve">321300000336        </t>
  </si>
  <si>
    <t>1507 - Peshawar, Pakistan</t>
  </si>
  <si>
    <t>3300E00000</t>
  </si>
  <si>
    <t>3306</t>
  </si>
  <si>
    <t xml:space="preserve">330600001507        </t>
  </si>
  <si>
    <t>1522 - Quetta, Pakistan</t>
  </si>
  <si>
    <t>3300F00000</t>
  </si>
  <si>
    <t>3307</t>
  </si>
  <si>
    <t xml:space="preserve">330700001522        </t>
  </si>
  <si>
    <t>1534 - Karachi, Pakistan</t>
  </si>
  <si>
    <t>3300C00000</t>
  </si>
  <si>
    <t>3301</t>
  </si>
  <si>
    <t xml:space="preserve">330100001534        </t>
  </si>
  <si>
    <t>1539 - Lahore, Pakistan</t>
  </si>
  <si>
    <t>3300D00000</t>
  </si>
  <si>
    <t>3302</t>
  </si>
  <si>
    <t xml:space="preserve">330200001539        </t>
  </si>
  <si>
    <t>2061 - Pakistan</t>
  </si>
  <si>
    <t>3300A00000</t>
  </si>
  <si>
    <t>3300</t>
  </si>
  <si>
    <t xml:space="preserve">330000002061        </t>
  </si>
  <si>
    <t>342 - Islamabad, Pakistan</t>
  </si>
  <si>
    <t>3300B00000</t>
  </si>
  <si>
    <t xml:space="preserve">330000000342        </t>
  </si>
  <si>
    <t>4880 - Dubai, UAE (Pakistan Programme)</t>
  </si>
  <si>
    <t>3300G00000</t>
  </si>
  <si>
    <t>4493</t>
  </si>
  <si>
    <t xml:space="preserve">449300004880        </t>
  </si>
  <si>
    <t>1661 - Panama City, Panama</t>
  </si>
  <si>
    <t>3330B00000</t>
  </si>
  <si>
    <t>3330</t>
  </si>
  <si>
    <t xml:space="preserve">333000001661        </t>
  </si>
  <si>
    <t>2102 - Panama</t>
  </si>
  <si>
    <t>3330A00000</t>
  </si>
  <si>
    <t xml:space="preserve">333000002102        </t>
  </si>
  <si>
    <t>2126 - Regional Services Division, LACRO</t>
  </si>
  <si>
    <t>333RB00000</t>
  </si>
  <si>
    <t xml:space="preserve">333000002126        </t>
  </si>
  <si>
    <t>2225 - Panama Hub</t>
  </si>
  <si>
    <t>333RC00000</t>
  </si>
  <si>
    <t xml:space="preserve">333000002225        </t>
  </si>
  <si>
    <t>67 - Latin America and Caribbean Regional Off</t>
  </si>
  <si>
    <t>333RA00000</t>
  </si>
  <si>
    <t xml:space="preserve">333000000067        </t>
  </si>
  <si>
    <t>1595 - Asuncion, Paraguay</t>
  </si>
  <si>
    <t>3360B00000</t>
  </si>
  <si>
    <t>3360</t>
  </si>
  <si>
    <t xml:space="preserve">336000001595        </t>
  </si>
  <si>
    <t>2103 - Paraguay</t>
  </si>
  <si>
    <t>3360A00000</t>
  </si>
  <si>
    <t>3660</t>
  </si>
  <si>
    <t xml:space="preserve">366000002103        </t>
  </si>
  <si>
    <t>2011 - Congo</t>
  </si>
  <si>
    <t>3380A00000</t>
  </si>
  <si>
    <t>3380</t>
  </si>
  <si>
    <t xml:space="preserve">338000002011        </t>
  </si>
  <si>
    <t>301 - Brazzaville, Congo</t>
  </si>
  <si>
    <t>3380B00000</t>
  </si>
  <si>
    <t xml:space="preserve">338000000301        </t>
  </si>
  <si>
    <t>8772 - Pointe Noire, Congo</t>
  </si>
  <si>
    <t>3380C00000</t>
  </si>
  <si>
    <t>3381</t>
  </si>
  <si>
    <t xml:space="preserve">338100008772        </t>
  </si>
  <si>
    <t>2115 - Peru</t>
  </si>
  <si>
    <t>3390A00000</t>
  </si>
  <si>
    <t>3390</t>
  </si>
  <si>
    <t xml:space="preserve">339000002115        </t>
  </si>
  <si>
    <t>312 - Lima, Peru</t>
  </si>
  <si>
    <t>3390B00000</t>
  </si>
  <si>
    <t xml:space="preserve">339000000312        </t>
  </si>
  <si>
    <t>2050 - Philippines</t>
  </si>
  <si>
    <t>3420A00000</t>
  </si>
  <si>
    <t>3420</t>
  </si>
  <si>
    <t xml:space="preserve">342000002050        </t>
  </si>
  <si>
    <t>2253 - Tacloban, Philippines</t>
  </si>
  <si>
    <t>3420F00000</t>
  </si>
  <si>
    <t>342L</t>
  </si>
  <si>
    <t xml:space="preserve">342L00002253        </t>
  </si>
  <si>
    <t>2527 - Davao, Philippines</t>
  </si>
  <si>
    <t>3420D00000</t>
  </si>
  <si>
    <t>3427</t>
  </si>
  <si>
    <t xml:space="preserve">342700002527        </t>
  </si>
  <si>
    <t>2753 - Zamboanga, Philippines</t>
  </si>
  <si>
    <t>3420H00000</t>
  </si>
  <si>
    <t>3429</t>
  </si>
  <si>
    <t xml:space="preserve">342900002753        </t>
  </si>
  <si>
    <t>318 - Manila, Philippines</t>
  </si>
  <si>
    <t>3420B00000</t>
  </si>
  <si>
    <t xml:space="preserve">342000000318        </t>
  </si>
  <si>
    <t>4827 - Cotabato, Philippines</t>
  </si>
  <si>
    <t>3420C00000</t>
  </si>
  <si>
    <t>3425</t>
  </si>
  <si>
    <t xml:space="preserve">342500004827        </t>
  </si>
  <si>
    <t>2088 - Romania</t>
  </si>
  <si>
    <t>3660A00000</t>
  </si>
  <si>
    <t xml:space="preserve">366000002088        </t>
  </si>
  <si>
    <t>383 - Bucharest, Romania</t>
  </si>
  <si>
    <t>3660B00000</t>
  </si>
  <si>
    <t xml:space="preserve">366000000383        </t>
  </si>
  <si>
    <t>2033 - Rwanda</t>
  </si>
  <si>
    <t>3750A00000</t>
  </si>
  <si>
    <t>3750</t>
  </si>
  <si>
    <t xml:space="preserve">375000002033        </t>
  </si>
  <si>
    <t>366 - Kigali, Rwanda</t>
  </si>
  <si>
    <t>3750B00000</t>
  </si>
  <si>
    <t xml:space="preserve">375000000366        </t>
  </si>
  <si>
    <t>2067 - Saudi Arabia</t>
  </si>
  <si>
    <t>3780A00000</t>
  </si>
  <si>
    <t>3780</t>
  </si>
  <si>
    <t xml:space="preserve">378000002067        </t>
  </si>
  <si>
    <t>358 - Riyadh, Gulf Area Office</t>
  </si>
  <si>
    <t>3780B00000</t>
  </si>
  <si>
    <t xml:space="preserve">378000000358        </t>
  </si>
  <si>
    <t>7015 - Abu Dhabi, Gulf Area</t>
  </si>
  <si>
    <t>3780C00000</t>
  </si>
  <si>
    <t>4490</t>
  </si>
  <si>
    <t xml:space="preserve">449000007015        </t>
  </si>
  <si>
    <t>7016 - Kuwait, Gulf Area</t>
  </si>
  <si>
    <t>3780F00000</t>
  </si>
  <si>
    <t>2430</t>
  </si>
  <si>
    <t xml:space="preserve">243000007016        </t>
  </si>
  <si>
    <t>7017 - Bahrain, Gulf Area</t>
  </si>
  <si>
    <t>3780D00000</t>
  </si>
  <si>
    <t>6041</t>
  </si>
  <si>
    <t xml:space="preserve">604100007017        </t>
  </si>
  <si>
    <t>7018 - Qatar, Gulf Area</t>
  </si>
  <si>
    <t>3780G00000</t>
  </si>
  <si>
    <t>6240</t>
  </si>
  <si>
    <t xml:space="preserve">624000007018        </t>
  </si>
  <si>
    <t>9044 - Dubai, Gulf Area</t>
  </si>
  <si>
    <t>3780E00000</t>
  </si>
  <si>
    <t xml:space="preserve">449300009044        </t>
  </si>
  <si>
    <t>2000 - Senegal</t>
  </si>
  <si>
    <t>3810A00000</t>
  </si>
  <si>
    <t>3810</t>
  </si>
  <si>
    <t xml:space="preserve">381000002000        </t>
  </si>
  <si>
    <t>302 - Dakar, Senegal</t>
  </si>
  <si>
    <t>3810B00000</t>
  </si>
  <si>
    <t xml:space="preserve">381000000302        </t>
  </si>
  <si>
    <t>8866 - Ziguinchor, Senegal</t>
  </si>
  <si>
    <t>3810C00000</t>
  </si>
  <si>
    <t>3814</t>
  </si>
  <si>
    <t xml:space="preserve">381400008866        </t>
  </si>
  <si>
    <t>61 - Dakar (WCAR), Senegal</t>
  </si>
  <si>
    <t>381RA00000</t>
  </si>
  <si>
    <t xml:space="preserve">381000000061        </t>
  </si>
  <si>
    <t>8455 - Reg Services Div (WCARO), Dakar</t>
  </si>
  <si>
    <t>381RB00000</t>
  </si>
  <si>
    <t xml:space="preserve">381000008455        </t>
  </si>
  <si>
    <t>2014 - Sierra Leone</t>
  </si>
  <si>
    <t>3900A00000</t>
  </si>
  <si>
    <t>3900</t>
  </si>
  <si>
    <t xml:space="preserve">390000002014        </t>
  </si>
  <si>
    <t>372 - Freetown, Sierra Leone</t>
  </si>
  <si>
    <t>3900B00000</t>
  </si>
  <si>
    <t xml:space="preserve">390000000372        </t>
  </si>
  <si>
    <t>8387 - Kenema, Sierra Leone</t>
  </si>
  <si>
    <t>3900C00000</t>
  </si>
  <si>
    <t>3901</t>
  </si>
  <si>
    <t xml:space="preserve">390100008387        </t>
  </si>
  <si>
    <t>8777 - Makeni, Sierra Leone</t>
  </si>
  <si>
    <t>3900D00000</t>
  </si>
  <si>
    <t>3904</t>
  </si>
  <si>
    <t xml:space="preserve">390400008777        </t>
  </si>
  <si>
    <t>1501 - Hargeisa, Somalia</t>
  </si>
  <si>
    <t>3920F00000</t>
  </si>
  <si>
    <t>3923</t>
  </si>
  <si>
    <t xml:space="preserve">392300001501        </t>
  </si>
  <si>
    <t>1538 - Nairobi Somalia Desk, Kenya</t>
  </si>
  <si>
    <t>3920J00000</t>
  </si>
  <si>
    <t xml:space="preserve">240000001538        </t>
  </si>
  <si>
    <t>1555 - Baidoa, Somalia</t>
  </si>
  <si>
    <t>3920C00000</t>
  </si>
  <si>
    <t>392B</t>
  </si>
  <si>
    <t xml:space="preserve">392B00001555        </t>
  </si>
  <si>
    <t>1621 - Bosaso, Somalia</t>
  </si>
  <si>
    <t>3920D00000</t>
  </si>
  <si>
    <t>392C</t>
  </si>
  <si>
    <t xml:space="preserve">392C00001621        </t>
  </si>
  <si>
    <t>1665 - Jowhar, Somalia</t>
  </si>
  <si>
    <t>3920G00000</t>
  </si>
  <si>
    <t>392F</t>
  </si>
  <si>
    <t xml:space="preserve">392F00001665        </t>
  </si>
  <si>
    <t>2040 - Somalia</t>
  </si>
  <si>
    <t>3920A00000</t>
  </si>
  <si>
    <t>3920</t>
  </si>
  <si>
    <t xml:space="preserve">392000002040        </t>
  </si>
  <si>
    <t>2233 - Dollow, Somalia</t>
  </si>
  <si>
    <t>3920K00000</t>
  </si>
  <si>
    <t>3929</t>
  </si>
  <si>
    <t xml:space="preserve">392900002233        </t>
  </si>
  <si>
    <t>3282 - Gaalkacyo, Somalia</t>
  </si>
  <si>
    <t>3920H00000</t>
  </si>
  <si>
    <t>392S</t>
  </si>
  <si>
    <t xml:space="preserve">392S00003282        </t>
  </si>
  <si>
    <t>3285 - Wajid, Somalia</t>
  </si>
  <si>
    <t>3920I00000</t>
  </si>
  <si>
    <t>392T</t>
  </si>
  <si>
    <t xml:space="preserve">392T00003285        </t>
  </si>
  <si>
    <t>335 - Mogadiscio, Somalia</t>
  </si>
  <si>
    <t>3920B00000</t>
  </si>
  <si>
    <t xml:space="preserve">392000000335        </t>
  </si>
  <si>
    <t>3605 - Garoowe, Somalia</t>
  </si>
  <si>
    <t>3920E00000</t>
  </si>
  <si>
    <t>392K</t>
  </si>
  <si>
    <t xml:space="preserve">392K00003605        </t>
  </si>
  <si>
    <t>2042 - South Africa</t>
  </si>
  <si>
    <t>3930A00000</t>
  </si>
  <si>
    <t>3930</t>
  </si>
  <si>
    <t xml:space="preserve">393000002042        </t>
  </si>
  <si>
    <t>386 - Pretoria, South Africa</t>
  </si>
  <si>
    <t>3930B00000</t>
  </si>
  <si>
    <t xml:space="preserve">393000000386        </t>
  </si>
  <si>
    <t>1518 - Kadugli, Sudan</t>
  </si>
  <si>
    <t>4020H00000</t>
  </si>
  <si>
    <t>402C</t>
  </si>
  <si>
    <t xml:space="preserve">402C00001518        </t>
  </si>
  <si>
    <t>1552 - El Obeid, Sudan</t>
  </si>
  <si>
    <t>4020G00000</t>
  </si>
  <si>
    <t>402B</t>
  </si>
  <si>
    <t xml:space="preserve">402B00001552        </t>
  </si>
  <si>
    <t>1641 - El Fasher, Sudan</t>
  </si>
  <si>
    <t>4020E00000</t>
  </si>
  <si>
    <t>402A</t>
  </si>
  <si>
    <t xml:space="preserve">402A00001641        </t>
  </si>
  <si>
    <t>2081 - Sudan</t>
  </si>
  <si>
    <t>4020A00000</t>
  </si>
  <si>
    <t>4020</t>
  </si>
  <si>
    <t xml:space="preserve">402000002081        </t>
  </si>
  <si>
    <t>345 - Khartoum, Sudan</t>
  </si>
  <si>
    <t>4020B00000</t>
  </si>
  <si>
    <t xml:space="preserve">402000000345        </t>
  </si>
  <si>
    <t>3926 - Kassala, Sudan</t>
  </si>
  <si>
    <t>4020I00000</t>
  </si>
  <si>
    <t>402S</t>
  </si>
  <si>
    <t xml:space="preserve">402S00003926        </t>
  </si>
  <si>
    <t>3929 - Ad Damazine, Sudan</t>
  </si>
  <si>
    <t>4020D00000</t>
  </si>
  <si>
    <t>Z002</t>
  </si>
  <si>
    <t xml:space="preserve">Z00200003929        </t>
  </si>
  <si>
    <t>3932 - Abyei, Sudan</t>
  </si>
  <si>
    <t>4020C00000</t>
  </si>
  <si>
    <t>E402</t>
  </si>
  <si>
    <t xml:space="preserve">E40200003932        </t>
  </si>
  <si>
    <t>4230 - Zalinguei, Sudan</t>
  </si>
  <si>
    <t>4020K00000</t>
  </si>
  <si>
    <t>S402</t>
  </si>
  <si>
    <t xml:space="preserve">S40200004230        </t>
  </si>
  <si>
    <t>8691 - Nyala, Sudan</t>
  </si>
  <si>
    <t>4020J00000</t>
  </si>
  <si>
    <t>402Q</t>
  </si>
  <si>
    <t xml:space="preserve">402Q00008691        </t>
  </si>
  <si>
    <t>8973 - El Geneina, Sudan</t>
  </si>
  <si>
    <t>4020F00000</t>
  </si>
  <si>
    <t xml:space="preserve">402000008973        </t>
  </si>
  <si>
    <t>1517 - Mbabane, Swaziland</t>
  </si>
  <si>
    <t>4030B00000</t>
  </si>
  <si>
    <t>4030</t>
  </si>
  <si>
    <t xml:space="preserve">403000001517        </t>
  </si>
  <si>
    <t>2039 - Swaziland</t>
  </si>
  <si>
    <t>4030A00000</t>
  </si>
  <si>
    <t xml:space="preserve">403000002039        </t>
  </si>
  <si>
    <t>1687 - Juba, South Sudan</t>
  </si>
  <si>
    <t>4040B00000</t>
  </si>
  <si>
    <t>4040</t>
  </si>
  <si>
    <t xml:space="preserve">404000001687        </t>
  </si>
  <si>
    <t>1695 - Yambio, South Sudan</t>
  </si>
  <si>
    <t>4040K00000</t>
  </si>
  <si>
    <t>4042</t>
  </si>
  <si>
    <t xml:space="preserve">404200001695        </t>
  </si>
  <si>
    <t>2130 - South Sudan</t>
  </si>
  <si>
    <t>4040A00000</t>
  </si>
  <si>
    <t xml:space="preserve">404000002130        </t>
  </si>
  <si>
    <t>2361 - Juba Zone Office, South Sudan</t>
  </si>
  <si>
    <t>4040B10000</t>
  </si>
  <si>
    <t xml:space="preserve">404000002361        </t>
  </si>
  <si>
    <t>3454 - Bor, South Sudan</t>
  </si>
  <si>
    <t>4040F00000</t>
  </si>
  <si>
    <t>4044</t>
  </si>
  <si>
    <t xml:space="preserve">404400003454        </t>
  </si>
  <si>
    <t>3456 - Torit, South Sudan</t>
  </si>
  <si>
    <t>4040G00000</t>
  </si>
  <si>
    <t>4041</t>
  </si>
  <si>
    <t xml:space="preserve">404100003456        </t>
  </si>
  <si>
    <t>3458 - Kwajok, South Sudan</t>
  </si>
  <si>
    <t>4040H00000</t>
  </si>
  <si>
    <t>4048</t>
  </si>
  <si>
    <t xml:space="preserve">404800003458        </t>
  </si>
  <si>
    <t>3752 - Wau, South Sudan</t>
  </si>
  <si>
    <t>4040E00000</t>
  </si>
  <si>
    <t>4046</t>
  </si>
  <si>
    <t xml:space="preserve">404600003752        </t>
  </si>
  <si>
    <t>3776 - Malakal, South Sudan</t>
  </si>
  <si>
    <t>4040C00000</t>
  </si>
  <si>
    <t>4043</t>
  </si>
  <si>
    <t xml:space="preserve">404300003776        </t>
  </si>
  <si>
    <t>3826 - Bentiu, South Sudan</t>
  </si>
  <si>
    <t>4040I00000</t>
  </si>
  <si>
    <t>4045</t>
  </si>
  <si>
    <t xml:space="preserve">404500003826        </t>
  </si>
  <si>
    <t>3908 - Aweil, South Sudan</t>
  </si>
  <si>
    <t>4040J00000</t>
  </si>
  <si>
    <t>F402</t>
  </si>
  <si>
    <t xml:space="preserve">F40200003908        </t>
  </si>
  <si>
    <t>8687 - Rumbek, South Sudan</t>
  </si>
  <si>
    <t>4040D00000</t>
  </si>
  <si>
    <t>4049</t>
  </si>
  <si>
    <t xml:space="preserve">404900008687        </t>
  </si>
  <si>
    <t>1614 - Damascus, Syria</t>
  </si>
  <si>
    <t>4140B00000</t>
  </si>
  <si>
    <t>4140</t>
  </si>
  <si>
    <t xml:space="preserve">414000001614        </t>
  </si>
  <si>
    <t>2072 - Syria</t>
  </si>
  <si>
    <t>4140A00000</t>
  </si>
  <si>
    <t xml:space="preserve">414000002072        </t>
  </si>
  <si>
    <t>2650 - Homs, Syria</t>
  </si>
  <si>
    <t>4140C00000</t>
  </si>
  <si>
    <t>414C</t>
  </si>
  <si>
    <t xml:space="preserve">414C00002650        </t>
  </si>
  <si>
    <t>2652 - Tartous, Syria</t>
  </si>
  <si>
    <t>4140D00000</t>
  </si>
  <si>
    <t>414B</t>
  </si>
  <si>
    <t xml:space="preserve">414B00002652        </t>
  </si>
  <si>
    <t>2654 - Qamishli, Syria</t>
  </si>
  <si>
    <t>4140E00000</t>
  </si>
  <si>
    <t>414G</t>
  </si>
  <si>
    <t xml:space="preserve">414G00002654        </t>
  </si>
  <si>
    <t>2656 - Dara'a, Syria</t>
  </si>
  <si>
    <t>4140F00000</t>
  </si>
  <si>
    <t>414F</t>
  </si>
  <si>
    <t xml:space="preserve">414F00002656        </t>
  </si>
  <si>
    <t>2658 - Damascus Hub, Syria</t>
  </si>
  <si>
    <t>4140G00000</t>
  </si>
  <si>
    <t xml:space="preserve">414000002658        </t>
  </si>
  <si>
    <t>2662 - Aleppo, Syria</t>
  </si>
  <si>
    <t>4140H00000</t>
  </si>
  <si>
    <t>4142</t>
  </si>
  <si>
    <t xml:space="preserve">414200002662        </t>
  </si>
  <si>
    <t>1746 - Dushanbe, Tajikistan</t>
  </si>
  <si>
    <t>4150B00000</t>
  </si>
  <si>
    <t>4150</t>
  </si>
  <si>
    <t xml:space="preserve">415000001746        </t>
  </si>
  <si>
    <t>2090 - Tajikistan</t>
  </si>
  <si>
    <t>4150A00000</t>
  </si>
  <si>
    <t xml:space="preserve">415000002090        </t>
  </si>
  <si>
    <t>2044 - Thailand</t>
  </si>
  <si>
    <t>4200A00000</t>
  </si>
  <si>
    <t xml:space="preserve">420000002044        </t>
  </si>
  <si>
    <t>316 - Bangkok, Thailand</t>
  </si>
  <si>
    <t>4200B00000</t>
  </si>
  <si>
    <t xml:space="preserve">420000000316        </t>
  </si>
  <si>
    <t>3021 - Regional Services Division, Bangkok</t>
  </si>
  <si>
    <t>420RB00000</t>
  </si>
  <si>
    <t xml:space="preserve">420000003021        </t>
  </si>
  <si>
    <t>60 - Bangkok (EAPRO), Thailand</t>
  </si>
  <si>
    <t>420RA00000</t>
  </si>
  <si>
    <t xml:space="preserve">420000000060        </t>
  </si>
  <si>
    <t>2016 - Togo</t>
  </si>
  <si>
    <t>4230A00000</t>
  </si>
  <si>
    <t>4230</t>
  </si>
  <si>
    <t xml:space="preserve">423000002016        </t>
  </si>
  <si>
    <t>375 - Lome, Togo</t>
  </si>
  <si>
    <t>4230B00000</t>
  </si>
  <si>
    <t xml:space="preserve">423000000375        </t>
  </si>
  <si>
    <t>2080 - Tunisia</t>
  </si>
  <si>
    <t>4320A00000</t>
  </si>
  <si>
    <t>4320</t>
  </si>
  <si>
    <t xml:space="preserve">432000002080        </t>
  </si>
  <si>
    <t>377 - Tunis, Tunisia</t>
  </si>
  <si>
    <t>4320B00000</t>
  </si>
  <si>
    <t xml:space="preserve">432000000377        </t>
  </si>
  <si>
    <t>2083 - Turkey</t>
  </si>
  <si>
    <t>4350A00000</t>
  </si>
  <si>
    <t>4350</t>
  </si>
  <si>
    <t xml:space="preserve">435000002083        </t>
  </si>
  <si>
    <t>2686 - Gaziantep, Turkey</t>
  </si>
  <si>
    <t>4350C00000</t>
  </si>
  <si>
    <t>4351</t>
  </si>
  <si>
    <t xml:space="preserve">435100002686        </t>
  </si>
  <si>
    <t>373 - Ankara, Turkey</t>
  </si>
  <si>
    <t>4350B00000</t>
  </si>
  <si>
    <t xml:space="preserve">435000000373        </t>
  </si>
  <si>
    <t>1744 - Ashkhabad, Rep. of Turkmenistan</t>
  </si>
  <si>
    <t>4360B00000</t>
  </si>
  <si>
    <t>4360</t>
  </si>
  <si>
    <t xml:space="preserve">436000001744        </t>
  </si>
  <si>
    <t>2084 - Republic of Turkmenistan</t>
  </si>
  <si>
    <t>4360A00000</t>
  </si>
  <si>
    <t xml:space="preserve">436000002084        </t>
  </si>
  <si>
    <t>2032 - Uganda</t>
  </si>
  <si>
    <t>4380A00000</t>
  </si>
  <si>
    <t xml:space="preserve">438000002032        </t>
  </si>
  <si>
    <t>2230 - Mbarara, Uganda</t>
  </si>
  <si>
    <t>4380F00000</t>
  </si>
  <si>
    <t>4386</t>
  </si>
  <si>
    <t xml:space="preserve">438600002230        </t>
  </si>
  <si>
    <t>364 - Kampala, Uganda</t>
  </si>
  <si>
    <t>4380B00000</t>
  </si>
  <si>
    <t xml:space="preserve">438000000364        </t>
  </si>
  <si>
    <t>4227 - Moroto, Uganda</t>
  </si>
  <si>
    <t>4380E00000</t>
  </si>
  <si>
    <t>4385</t>
  </si>
  <si>
    <t xml:space="preserve">438500004227        </t>
  </si>
  <si>
    <t>4643 - Fort Portal, Uganda</t>
  </si>
  <si>
    <t>4380C00000</t>
  </si>
  <si>
    <t>438K</t>
  </si>
  <si>
    <t xml:space="preserve">438K00004643        </t>
  </si>
  <si>
    <t>8960 - Gulu, Uganda</t>
  </si>
  <si>
    <t>4380D00000</t>
  </si>
  <si>
    <t>4388</t>
  </si>
  <si>
    <t xml:space="preserve">438800008960        </t>
  </si>
  <si>
    <t>1768 - Kiev, Ukraine</t>
  </si>
  <si>
    <t>4410B00000</t>
  </si>
  <si>
    <t>4410</t>
  </si>
  <si>
    <t xml:space="preserve">441000001768        </t>
  </si>
  <si>
    <t>2091 - Ukraine</t>
  </si>
  <si>
    <t>4410A00000</t>
  </si>
  <si>
    <t xml:space="preserve">441000002091        </t>
  </si>
  <si>
    <t>2160 - Luhansk, Ukraine</t>
  </si>
  <si>
    <t>4410H00000</t>
  </si>
  <si>
    <t>441D</t>
  </si>
  <si>
    <t xml:space="preserve">441D00002160        </t>
  </si>
  <si>
    <t>2750 - Kharkiv, Ukraine</t>
  </si>
  <si>
    <t>4410C00000</t>
  </si>
  <si>
    <t>4414</t>
  </si>
  <si>
    <t xml:space="preserve">441400002750        </t>
  </si>
  <si>
    <t>2801 - Dnepropetrovsk, Ukraine</t>
  </si>
  <si>
    <t>4410G00000</t>
  </si>
  <si>
    <t>4416</t>
  </si>
  <si>
    <t xml:space="preserve">441600002801        </t>
  </si>
  <si>
    <t>2875 - Donetsk, Ukraine</t>
  </si>
  <si>
    <t>4410D00000</t>
  </si>
  <si>
    <t>4412</t>
  </si>
  <si>
    <t xml:space="preserve">441200002875        </t>
  </si>
  <si>
    <t>2900 - Mariupol, Ukraine</t>
  </si>
  <si>
    <t>4410E00000</t>
  </si>
  <si>
    <t>4418</t>
  </si>
  <si>
    <t xml:space="preserve">441800002900        </t>
  </si>
  <si>
    <t>2903 - Kramatorsk, Ukraine</t>
  </si>
  <si>
    <t>4410F00000</t>
  </si>
  <si>
    <t>441E</t>
  </si>
  <si>
    <t xml:space="preserve">441E00002903        </t>
  </si>
  <si>
    <t>2071 - Egypt</t>
  </si>
  <si>
    <t>4500A00000</t>
  </si>
  <si>
    <t>4500</t>
  </si>
  <si>
    <t xml:space="preserve">450000002071        </t>
  </si>
  <si>
    <t>2726 - Alexandria, Egypt</t>
  </si>
  <si>
    <t>4500D00000</t>
  </si>
  <si>
    <t>4501</t>
  </si>
  <si>
    <t xml:space="preserve">450100002726        </t>
  </si>
  <si>
    <t>329 - Cairo, Egypt</t>
  </si>
  <si>
    <t>4500B00000</t>
  </si>
  <si>
    <t xml:space="preserve">450000000329        </t>
  </si>
  <si>
    <t>3479 - Asyut, Egypt</t>
  </si>
  <si>
    <t>4500C00000</t>
  </si>
  <si>
    <t>4503</t>
  </si>
  <si>
    <t xml:space="preserve">450300003479        </t>
  </si>
  <si>
    <t>1589 - Zanzibar, United Rep. of Tanzania</t>
  </si>
  <si>
    <t>4550D00000</t>
  </si>
  <si>
    <t>4554</t>
  </si>
  <si>
    <t xml:space="preserve">455400001589        </t>
  </si>
  <si>
    <t>2029 - United Repubic of Tanzania</t>
  </si>
  <si>
    <t>4550A00000</t>
  </si>
  <si>
    <t>4550</t>
  </si>
  <si>
    <t xml:space="preserve">455000002029        </t>
  </si>
  <si>
    <t>2518 - Iringa, United Rep. of Tanzania</t>
  </si>
  <si>
    <t>4550E00000</t>
  </si>
  <si>
    <t>4557</t>
  </si>
  <si>
    <t xml:space="preserve">455700002518        </t>
  </si>
  <si>
    <t>2713 - Mbeya, United Rep. of Tanzania</t>
  </si>
  <si>
    <t>4550F00000</t>
  </si>
  <si>
    <t>4559</t>
  </si>
  <si>
    <t xml:space="preserve">455900002713        </t>
  </si>
  <si>
    <t>305 - Dar Es Salaam, United Rep. of Tanzania</t>
  </si>
  <si>
    <t>4550B00000</t>
  </si>
  <si>
    <t xml:space="preserve">455000000305        </t>
  </si>
  <si>
    <t>8676 - Kibondo, Tanzania</t>
  </si>
  <si>
    <t>4550G00000</t>
  </si>
  <si>
    <t>455C</t>
  </si>
  <si>
    <t xml:space="preserve">455C00008676        </t>
  </si>
  <si>
    <t>3001 - Executive Director's Office, UNICEF NYHQ</t>
  </si>
  <si>
    <t>456BB00000</t>
  </si>
  <si>
    <t xml:space="preserve">456000003001        </t>
  </si>
  <si>
    <t>3411 - Office of Ombudsperson, OED, UNICEF NYHQ</t>
  </si>
  <si>
    <t>456BB00200</t>
  </si>
  <si>
    <t xml:space="preserve">456000003411        </t>
  </si>
  <si>
    <t>5001 - Off of Executive Director, UNICEF NYHQ</t>
  </si>
  <si>
    <t>456BB00100</t>
  </si>
  <si>
    <t xml:space="preserve">456000005001        </t>
  </si>
  <si>
    <t>2459 - Our UNICEF</t>
  </si>
  <si>
    <t>456CC01000</t>
  </si>
  <si>
    <t xml:space="preserve">456000002459        </t>
  </si>
  <si>
    <t>3030 - Data, Research and Policy</t>
  </si>
  <si>
    <t>456CC00000</t>
  </si>
  <si>
    <t xml:space="preserve">456000003030        </t>
  </si>
  <si>
    <t>3307 - Data and Analytics</t>
  </si>
  <si>
    <t>456CC00200</t>
  </si>
  <si>
    <t xml:space="preserve">456000003307        </t>
  </si>
  <si>
    <t>3768 - Country Programming, Accountability &amp; KM</t>
  </si>
  <si>
    <t>456CC00300</t>
  </si>
  <si>
    <t xml:space="preserve">456000003768        </t>
  </si>
  <si>
    <t>5123 - Policy, Strategy and Network</t>
  </si>
  <si>
    <t>456CC00500</t>
  </si>
  <si>
    <t xml:space="preserve">456000005123        </t>
  </si>
  <si>
    <t>6256 - Director's Office, DRP</t>
  </si>
  <si>
    <t>456CC00100</t>
  </si>
  <si>
    <t xml:space="preserve">456000006256        </t>
  </si>
  <si>
    <t>2311 - Gender and Rights</t>
  </si>
  <si>
    <t>456DD00900</t>
  </si>
  <si>
    <t xml:space="preserve">456000002311        </t>
  </si>
  <si>
    <t>2312 - Communication for Development</t>
  </si>
  <si>
    <t>456DD01000</t>
  </si>
  <si>
    <t xml:space="preserve">456000002312        </t>
  </si>
  <si>
    <t>2313 - Adolescent Development and Participation</t>
  </si>
  <si>
    <t>456DD01100</t>
  </si>
  <si>
    <t xml:space="preserve">456000002313        </t>
  </si>
  <si>
    <t>2314 - Children with Disability</t>
  </si>
  <si>
    <t>456DD01200</t>
  </si>
  <si>
    <t xml:space="preserve">456000002314        </t>
  </si>
  <si>
    <t>2325 - Early Childhood Development</t>
  </si>
  <si>
    <t>456DD01400</t>
  </si>
  <si>
    <t xml:space="preserve">456000002325        </t>
  </si>
  <si>
    <t>2534 - Glob Part to End Violence Against Childr</t>
  </si>
  <si>
    <t>456DD01600</t>
  </si>
  <si>
    <t xml:space="preserve">456000002534        </t>
  </si>
  <si>
    <t>2757 - Education Secretariat</t>
  </si>
  <si>
    <t>456DD01700</t>
  </si>
  <si>
    <t xml:space="preserve">456000002757        </t>
  </si>
  <si>
    <t>2758 - Humanitarian Action &amp; Transition</t>
  </si>
  <si>
    <t>456DD01800</t>
  </si>
  <si>
    <t xml:space="preserve">456000002758        </t>
  </si>
  <si>
    <t>2759 - Human Rights</t>
  </si>
  <si>
    <t>456DD01900</t>
  </si>
  <si>
    <t xml:space="preserve">456000002759        </t>
  </si>
  <si>
    <t>2760 - WASH Secretariat</t>
  </si>
  <si>
    <t>456DD02000</t>
  </si>
  <si>
    <t xml:space="preserve">456000002760        </t>
  </si>
  <si>
    <t>2768 - Program Support Unit</t>
  </si>
  <si>
    <t>456DD02100</t>
  </si>
  <si>
    <t xml:space="preserve">456000002768        </t>
  </si>
  <si>
    <t>2988 - Secretariats, Programme Division</t>
  </si>
  <si>
    <t>456DD01300</t>
  </si>
  <si>
    <t xml:space="preserve">456000002988        </t>
  </si>
  <si>
    <t>3003 - Programme Division, UNICEF NYHQ</t>
  </si>
  <si>
    <t>456DD00000</t>
  </si>
  <si>
    <t xml:space="preserve">456000003003        </t>
  </si>
  <si>
    <t>3308 - Social Inclusion and Policy</t>
  </si>
  <si>
    <t>456CC00600</t>
  </si>
  <si>
    <t xml:space="preserve">456000003308        </t>
  </si>
  <si>
    <t>5004 - Nutrition Section, UNICEF NYHQ</t>
  </si>
  <si>
    <t>456DD00700</t>
  </si>
  <si>
    <t xml:space="preserve">456000005004        </t>
  </si>
  <si>
    <t>5067 - Water and Sanitation Sec, UNICEF NYHQ</t>
  </si>
  <si>
    <t>456DD00800</t>
  </si>
  <si>
    <t xml:space="preserve">456000005067        </t>
  </si>
  <si>
    <t>5125 - Off of Director-Prog Div, UNICEF NYHQ</t>
  </si>
  <si>
    <t>456DD00100</t>
  </si>
  <si>
    <t xml:space="preserve">456000005125        </t>
  </si>
  <si>
    <t>5376 - Health Section, UNICEF NYHQ</t>
  </si>
  <si>
    <t>456DD00500</t>
  </si>
  <si>
    <t xml:space="preserve">456000005376        </t>
  </si>
  <si>
    <t>5417 - Education Section, UNICEF NYHQ</t>
  </si>
  <si>
    <t>456DD00600</t>
  </si>
  <si>
    <t xml:space="preserve">456000005417        </t>
  </si>
  <si>
    <t>6320 - Child Protection Section, UNICEF NYHQ</t>
  </si>
  <si>
    <t>456DD00200</t>
  </si>
  <si>
    <t xml:space="preserve">456000006320        </t>
  </si>
  <si>
    <t>8451 - Civil Society Partnerhips, New York</t>
  </si>
  <si>
    <t>456DD00300</t>
  </si>
  <si>
    <t xml:space="preserve">456000008451        </t>
  </si>
  <si>
    <t>8760 - HIV/AIDS Sec, Programme Division, NY</t>
  </si>
  <si>
    <t>456DD00400</t>
  </si>
  <si>
    <t xml:space="preserve">456000008760        </t>
  </si>
  <si>
    <t>3084 - Office of Emer Operations, UNICEF NYHQ</t>
  </si>
  <si>
    <t>456FF00000</t>
  </si>
  <si>
    <t xml:space="preserve">456000003084        </t>
  </si>
  <si>
    <t>5421 - Off of Emergency Prog, Geneva</t>
  </si>
  <si>
    <t>456FF00200</t>
  </si>
  <si>
    <t xml:space="preserve">575000005421        </t>
  </si>
  <si>
    <t>6113 - Off of Emergency Prog, UNICEF NYHQ</t>
  </si>
  <si>
    <t>456FF00100</t>
  </si>
  <si>
    <t xml:space="preserve">456000006113        </t>
  </si>
  <si>
    <t>3029 - Division of Communication, UNICEF NYHQ</t>
  </si>
  <si>
    <t>456GG00000</t>
  </si>
  <si>
    <t xml:space="preserve">456000003029        </t>
  </si>
  <si>
    <t>3756 - Public Advocacy</t>
  </si>
  <si>
    <t>456GG00900</t>
  </si>
  <si>
    <t xml:space="preserve">456000003756        </t>
  </si>
  <si>
    <t>3757 - Publications</t>
  </si>
  <si>
    <t>456GG01000</t>
  </si>
  <si>
    <t xml:space="preserve">456000003757        </t>
  </si>
  <si>
    <t>3759 - Social and Civic Media</t>
  </si>
  <si>
    <t>456GG01200</t>
  </si>
  <si>
    <t xml:space="preserve">456000003759        </t>
  </si>
  <si>
    <t>3761 - Brand Building</t>
  </si>
  <si>
    <t>456GG01400</t>
  </si>
  <si>
    <t xml:space="preserve">456000003761        </t>
  </si>
  <si>
    <t>3766 - Media Relations</t>
  </si>
  <si>
    <t>456GG01500</t>
  </si>
  <si>
    <t xml:space="preserve">456000003766        </t>
  </si>
  <si>
    <t>4052 - Goodwill Ambassador Relations, New York</t>
  </si>
  <si>
    <t>456GG00500</t>
  </si>
  <si>
    <t xml:space="preserve">456000004052        </t>
  </si>
  <si>
    <t>5102 - Off of the Dir - Div of Com, UNICEF NYHQ</t>
  </si>
  <si>
    <t>456GG00100</t>
  </si>
  <si>
    <t xml:space="preserve">456000005102        </t>
  </si>
  <si>
    <t>5113 - Media Section, UNICEF NYHQ</t>
  </si>
  <si>
    <t>456GG00600</t>
  </si>
  <si>
    <t xml:space="preserve">456000005113        </t>
  </si>
  <si>
    <t>5116 - Digital Strategy</t>
  </si>
  <si>
    <t>456GG00700</t>
  </si>
  <si>
    <t xml:space="preserve">456000005116        </t>
  </si>
  <si>
    <t>3002 - Off of Governance, UN &amp; Multilateral Aff</t>
  </si>
  <si>
    <t>456HH00000</t>
  </si>
  <si>
    <t xml:space="preserve">456000003002        </t>
  </si>
  <si>
    <t>3002 - Office of UN Affairs, UNICEF NYHQ</t>
  </si>
  <si>
    <t>3334 - Gov, UN &amp; Multilateral  Aff -  Dir Off</t>
  </si>
  <si>
    <t>456HH00100</t>
  </si>
  <si>
    <t xml:space="preserve">456000003334        </t>
  </si>
  <si>
    <t>3335 - Multilateral Sys Analysis incl IFIs</t>
  </si>
  <si>
    <t>456HH00200</t>
  </si>
  <si>
    <t xml:space="preserve">456000003335        </t>
  </si>
  <si>
    <t>3336 - UN Coherence</t>
  </si>
  <si>
    <t>456HH00300</t>
  </si>
  <si>
    <t xml:space="preserve">456000003336        </t>
  </si>
  <si>
    <t>5002 - Off of UN and Intergovernmental Affairs</t>
  </si>
  <si>
    <t>456HH00500</t>
  </si>
  <si>
    <t xml:space="preserve">456000005002        </t>
  </si>
  <si>
    <t>2675 - Government Partnerships</t>
  </si>
  <si>
    <t>456II00400</t>
  </si>
  <si>
    <t xml:space="preserve">456000002675        </t>
  </si>
  <si>
    <t>2676 - Multilateral &amp; Intergovernmental Partner</t>
  </si>
  <si>
    <t>456II00500</t>
  </si>
  <si>
    <t xml:space="preserve">456000002676        </t>
  </si>
  <si>
    <t>2677 - Post 2015</t>
  </si>
  <si>
    <t>456II00600</t>
  </si>
  <si>
    <t xml:space="preserve">456000002677        </t>
  </si>
  <si>
    <t>2976 - Unicef Geneva Liaison Office, PPD</t>
  </si>
  <si>
    <t>456II00700</t>
  </si>
  <si>
    <t xml:space="preserve">575000002976        </t>
  </si>
  <si>
    <t>3007 - Public Partnerships Division</t>
  </si>
  <si>
    <t>456II00000</t>
  </si>
  <si>
    <t xml:space="preserve">456000003007        </t>
  </si>
  <si>
    <t>3858 - PPD, South Korea</t>
  </si>
  <si>
    <t>456II00800</t>
  </si>
  <si>
    <t>5670</t>
  </si>
  <si>
    <t xml:space="preserve">567000003858        </t>
  </si>
  <si>
    <t>5011 - Director's Office, PPD NY</t>
  </si>
  <si>
    <t>456II00100</t>
  </si>
  <si>
    <t xml:space="preserve">456000005011        </t>
  </si>
  <si>
    <t>5320 - PPD, Tokyo</t>
  </si>
  <si>
    <t>456II00300</t>
  </si>
  <si>
    <t>2310</t>
  </si>
  <si>
    <t xml:space="preserve">231000005320        </t>
  </si>
  <si>
    <t>6700 - PPD, Brussels</t>
  </si>
  <si>
    <t>456II00200</t>
  </si>
  <si>
    <t>0480</t>
  </si>
  <si>
    <t xml:space="preserve">048000006700        </t>
  </si>
  <si>
    <t>3008 - Div of Fin and Adm Mgmt, UNICEF NYHQ</t>
  </si>
  <si>
    <t>456JJ00000</t>
  </si>
  <si>
    <t xml:space="preserve">456000003008        </t>
  </si>
  <si>
    <t>3953 - IPSAS, IT Investments Division</t>
  </si>
  <si>
    <t>456JJ00600</t>
  </si>
  <si>
    <t xml:space="preserve">456000003953        </t>
  </si>
  <si>
    <t>5012 - Financial Reporting and Grant Management</t>
  </si>
  <si>
    <t>456JJ00300</t>
  </si>
  <si>
    <t xml:space="preserve">456000005012        </t>
  </si>
  <si>
    <t>5015 - Treasury and Structured Finance Services</t>
  </si>
  <si>
    <t>456JJ00200</t>
  </si>
  <si>
    <t xml:space="preserve">456000005015        </t>
  </si>
  <si>
    <t>5094 - Off of Comptroller, DFAM, UNICEF NYHQ</t>
  </si>
  <si>
    <t>456JJ00100</t>
  </si>
  <si>
    <t xml:space="preserve">456000005094        </t>
  </si>
  <si>
    <t>5143 - Strategic Resource Management Section</t>
  </si>
  <si>
    <t>456JJ00400</t>
  </si>
  <si>
    <t xml:space="preserve">456000005143        </t>
  </si>
  <si>
    <t>5149 - Administrative Management Section</t>
  </si>
  <si>
    <t>456JJ00500</t>
  </si>
  <si>
    <t xml:space="preserve">456000005149        </t>
  </si>
  <si>
    <t>2143 - Strategic Planning and Operations</t>
  </si>
  <si>
    <t>456KK01700</t>
  </si>
  <si>
    <t xml:space="preserve">456000002143        </t>
  </si>
  <si>
    <t>2145 - HQ Liaison, Insurance and Compensation</t>
  </si>
  <si>
    <t>456KK01800</t>
  </si>
  <si>
    <t xml:space="preserve">456000002145        </t>
  </si>
  <si>
    <t>2939 - Emergencies &amp; Surge Recruitment Section</t>
  </si>
  <si>
    <t>456KK01500</t>
  </si>
  <si>
    <t xml:space="preserve">456000002939        </t>
  </si>
  <si>
    <t>2940 - Regular Recruitment Section</t>
  </si>
  <si>
    <t>456KK01600</t>
  </si>
  <si>
    <t xml:space="preserve">456000002940        </t>
  </si>
  <si>
    <t>3009 - Division of Human Resources, UNICEF NYHQ</t>
  </si>
  <si>
    <t>456KK00000</t>
  </si>
  <si>
    <t xml:space="preserve">456000003009        </t>
  </si>
  <si>
    <t>3333 - New Emerging Talent Sec, DHR</t>
  </si>
  <si>
    <t>456KK00600</t>
  </si>
  <si>
    <t xml:space="preserve">456000003333        </t>
  </si>
  <si>
    <t>3408 - Mobility and Staffing Section</t>
  </si>
  <si>
    <t>456KK00300</t>
  </si>
  <si>
    <t xml:space="preserve">456000003408        </t>
  </si>
  <si>
    <t>3409 - Staff Well Being Section</t>
  </si>
  <si>
    <t>456KK00200</t>
  </si>
  <si>
    <t xml:space="preserve">456000003409        </t>
  </si>
  <si>
    <t>3982 - HR Business Partner, Programme &amp; Policy</t>
  </si>
  <si>
    <t>456KK00900</t>
  </si>
  <si>
    <t xml:space="preserve">456000003982        </t>
  </si>
  <si>
    <t>3983 - HR Business Partner, Operations</t>
  </si>
  <si>
    <t>456KK01000</t>
  </si>
  <si>
    <t xml:space="preserve">456000003983        </t>
  </si>
  <si>
    <t>3984 - HR Business Partner, External Rel &amp; COD</t>
  </si>
  <si>
    <t>456KK01100</t>
  </si>
  <si>
    <t xml:space="preserve">456000003984        </t>
  </si>
  <si>
    <t>3985 - HR Business Partner, Emergencies</t>
  </si>
  <si>
    <t>456KK01200</t>
  </si>
  <si>
    <t xml:space="preserve">456000003985        </t>
  </si>
  <si>
    <t>3986 - NY Staff Association</t>
  </si>
  <si>
    <t>456KK01300</t>
  </si>
  <si>
    <t xml:space="preserve">456000003986        </t>
  </si>
  <si>
    <t>5013 - Office of the Director-DHR, UNICEF NYHQ</t>
  </si>
  <si>
    <t>456KK00100</t>
  </si>
  <si>
    <t xml:space="preserve">456000005013        </t>
  </si>
  <si>
    <t>5162 - Performance Management and Career Dev</t>
  </si>
  <si>
    <t>456KK00400</t>
  </si>
  <si>
    <t xml:space="preserve">456000005162        </t>
  </si>
  <si>
    <t>5163 - Human Resources Services and Systems</t>
  </si>
  <si>
    <t>456KK00500</t>
  </si>
  <si>
    <t xml:space="preserve">456000005163        </t>
  </si>
  <si>
    <t>5171 - Global Staff Association, UNICEF NYHQ</t>
  </si>
  <si>
    <t>456KK00700</t>
  </si>
  <si>
    <t xml:space="preserve">456000005171        </t>
  </si>
  <si>
    <t>8423 - UNICEF Staff News M&amp;A</t>
  </si>
  <si>
    <t>456KK01400</t>
  </si>
  <si>
    <t xml:space="preserve">456000008423        </t>
  </si>
  <si>
    <t>8447 - Policy &amp; Admin Law Sec, DHR, UNICEF NYHQ</t>
  </si>
  <si>
    <t>456KK00800</t>
  </si>
  <si>
    <t xml:space="preserve">456000008447        </t>
  </si>
  <si>
    <t>2857 - Strategy Risk Management &amp; Govenance</t>
  </si>
  <si>
    <t>456LL01000</t>
  </si>
  <si>
    <t xml:space="preserve">456000002857        </t>
  </si>
  <si>
    <t>2858 - Solutions Center and Support</t>
  </si>
  <si>
    <t>456LL01100</t>
  </si>
  <si>
    <t xml:space="preserve">456000002858        </t>
  </si>
  <si>
    <t>2859 - Platfrom and Srvice Delivery</t>
  </si>
  <si>
    <t>456LL01200</t>
  </si>
  <si>
    <t xml:space="preserve">456000002859        </t>
  </si>
  <si>
    <t>2860 - ICT Business Relationship Management-FRG</t>
  </si>
  <si>
    <t>456LL01300</t>
  </si>
  <si>
    <t xml:space="preserve">456000002860        </t>
  </si>
  <si>
    <t>2867 - ICT Business Relationship Management-Par</t>
  </si>
  <si>
    <t>456LL01400</t>
  </si>
  <si>
    <t xml:space="preserve">456000002867        </t>
  </si>
  <si>
    <t>2868 - ICT Business Relationship Management-Prg</t>
  </si>
  <si>
    <t>456LL01500</t>
  </si>
  <si>
    <t xml:space="preserve">456000002868        </t>
  </si>
  <si>
    <t>2869 - ICT Business Relationship Management-Man</t>
  </si>
  <si>
    <t>456LL01600</t>
  </si>
  <si>
    <t xml:space="preserve">456000002869        </t>
  </si>
  <si>
    <t>3005 - Information and Communication Technology</t>
  </si>
  <si>
    <t>456LL00000</t>
  </si>
  <si>
    <t xml:space="preserve">456000003005        </t>
  </si>
  <si>
    <t>3329 - Plans, Polices and Prod Assurance, ITD</t>
  </si>
  <si>
    <t>456LL00200</t>
  </si>
  <si>
    <t xml:space="preserve">456000003329        </t>
  </si>
  <si>
    <t>4631 - Administrative Services, ITSSD NY</t>
  </si>
  <si>
    <t>456LL00300</t>
  </si>
  <si>
    <t xml:space="preserve">456000004631        </t>
  </si>
  <si>
    <t>5008 - ICTD Director's Office</t>
  </si>
  <si>
    <t>456LL00100</t>
  </si>
  <si>
    <t xml:space="preserve">456000005008        </t>
  </si>
  <si>
    <t>5097 - IT Applications Cross Functional Service</t>
  </si>
  <si>
    <t>456LL00500</t>
  </si>
  <si>
    <t xml:space="preserve">456000005097        </t>
  </si>
  <si>
    <t>5156 - IT Operations and Services</t>
  </si>
  <si>
    <t>456LL00700</t>
  </si>
  <si>
    <t xml:space="preserve">456000005156        </t>
  </si>
  <si>
    <t>5159 - IT KMS (Internet Services)</t>
  </si>
  <si>
    <t>456LL00400</t>
  </si>
  <si>
    <t xml:space="preserve">456000005159        </t>
  </si>
  <si>
    <t>6102 - Technical Architecture Sec, UNICEF NYHQ</t>
  </si>
  <si>
    <t>456LL00600</t>
  </si>
  <si>
    <t xml:space="preserve">456000006102        </t>
  </si>
  <si>
    <t>8441 - ITSS Applications Functional Services</t>
  </si>
  <si>
    <t>456LL00900</t>
  </si>
  <si>
    <t xml:space="preserve">456000008441        </t>
  </si>
  <si>
    <t>8801 - IT Security, ITSS, NY</t>
  </si>
  <si>
    <t>456LL00800</t>
  </si>
  <si>
    <t xml:space="preserve">456000008801        </t>
  </si>
  <si>
    <t>3023 - Office of Internal Audit &amp; Investigation</t>
  </si>
  <si>
    <t>456NN00000</t>
  </si>
  <si>
    <t xml:space="preserve">456000003023        </t>
  </si>
  <si>
    <t>5085 - Internal Audit &amp; Investigation</t>
  </si>
  <si>
    <t>456NN00100</t>
  </si>
  <si>
    <t xml:space="preserve">456000005085        </t>
  </si>
  <si>
    <t>8805 - Evaluation Office, New York</t>
  </si>
  <si>
    <t>456OO00000</t>
  </si>
  <si>
    <t xml:space="preserve">456000008805        </t>
  </si>
  <si>
    <t>8806 - Evaluation Office, New York</t>
  </si>
  <si>
    <t>456OO00100</t>
  </si>
  <si>
    <t xml:space="preserve">456000008806        </t>
  </si>
  <si>
    <t>4378 - GSSC Project Section</t>
  </si>
  <si>
    <t>456QQ00100</t>
  </si>
  <si>
    <t xml:space="preserve">456000004378        </t>
  </si>
  <si>
    <t>2680 - Field Results Group Office</t>
  </si>
  <si>
    <t>456RR00000</t>
  </si>
  <si>
    <t xml:space="preserve">456000002680        </t>
  </si>
  <si>
    <t>2681 - Field Results Group Section</t>
  </si>
  <si>
    <t>456RR00100</t>
  </si>
  <si>
    <t xml:space="preserve">456000002681        </t>
  </si>
  <si>
    <t>2678 - Office of the Secretary of the Ex Board</t>
  </si>
  <si>
    <t>456SS00000</t>
  </si>
  <si>
    <t xml:space="preserve">456000002678        </t>
  </si>
  <si>
    <t>5089 - Office of the Sec of the ExBoard Section</t>
  </si>
  <si>
    <t>456SS00100</t>
  </si>
  <si>
    <t xml:space="preserve">456000005089        </t>
  </si>
  <si>
    <t>2157 - UNITED HOSTED FUNDS</t>
  </si>
  <si>
    <t>456TT00000</t>
  </si>
  <si>
    <t xml:space="preserve">   </t>
  </si>
  <si>
    <t xml:space="preserve">    00002157        </t>
  </si>
  <si>
    <t>2158 - END VIOLENCE AGAINST CHILDREN</t>
  </si>
  <si>
    <t>456TT00100</t>
  </si>
  <si>
    <t xml:space="preserve">456000002158        </t>
  </si>
  <si>
    <t>2159 - EDUCATION CANT WAIT</t>
  </si>
  <si>
    <t>456TT00200</t>
  </si>
  <si>
    <t xml:space="preserve">456000002159        </t>
  </si>
  <si>
    <t>2021 - Burkina Faso</t>
  </si>
  <si>
    <t>4590A00000</t>
  </si>
  <si>
    <t>4590</t>
  </si>
  <si>
    <t xml:space="preserve">459000002021        </t>
  </si>
  <si>
    <t>2553 - Dori, Burkina Faso</t>
  </si>
  <si>
    <t>4590C00000</t>
  </si>
  <si>
    <t>4591</t>
  </si>
  <si>
    <t xml:space="preserve">459100002553        </t>
  </si>
  <si>
    <t>332 - Ouagadougou, Burkina-Faso</t>
  </si>
  <si>
    <t>4590B00000</t>
  </si>
  <si>
    <t xml:space="preserve">459000000332        </t>
  </si>
  <si>
    <t>1615 - Montevideo, Uruguay</t>
  </si>
  <si>
    <t>4620B00000</t>
  </si>
  <si>
    <t>4620</t>
  </si>
  <si>
    <t xml:space="preserve">462000001615        </t>
  </si>
  <si>
    <t>2118 - Uruguay</t>
  </si>
  <si>
    <t>4620A00000</t>
  </si>
  <si>
    <t xml:space="preserve">462000002118        </t>
  </si>
  <si>
    <t>1745 - Tashkent, Rep. of Uzbekistan</t>
  </si>
  <si>
    <t>4630B00000</t>
  </si>
  <si>
    <t>4630</t>
  </si>
  <si>
    <t xml:space="preserve">463000001745        </t>
  </si>
  <si>
    <t>2098 - Republic of Uzbekistan</t>
  </si>
  <si>
    <t>4630A00000</t>
  </si>
  <si>
    <t xml:space="preserve">463000002098        </t>
  </si>
  <si>
    <t>1696 - Caracas, Venezuela</t>
  </si>
  <si>
    <t>4710B00000</t>
  </si>
  <si>
    <t>4710</t>
  </si>
  <si>
    <t xml:space="preserve">471000001696        </t>
  </si>
  <si>
    <t>2109 - Venezuela</t>
  </si>
  <si>
    <t>4710A00000</t>
  </si>
  <si>
    <t xml:space="preserve">471000002109        </t>
  </si>
  <si>
    <t>2077 - Yemen</t>
  </si>
  <si>
    <t>4920A00000</t>
  </si>
  <si>
    <t>4920</t>
  </si>
  <si>
    <t xml:space="preserve">492000002077        </t>
  </si>
  <si>
    <t>2450 - Mukalah, YEMEN</t>
  </si>
  <si>
    <t>4920K00000</t>
  </si>
  <si>
    <t>4929</t>
  </si>
  <si>
    <t xml:space="preserve">492900002450        </t>
  </si>
  <si>
    <t>346 - Sana'a, Yemen</t>
  </si>
  <si>
    <t>4920B00000</t>
  </si>
  <si>
    <t xml:space="preserve">492000000346        </t>
  </si>
  <si>
    <t>3820 - Sa'ada, Yemen</t>
  </si>
  <si>
    <t>4920F00000</t>
  </si>
  <si>
    <t>492D</t>
  </si>
  <si>
    <t xml:space="preserve">492D00003820        </t>
  </si>
  <si>
    <t>3831 - Seyoun, Yemen</t>
  </si>
  <si>
    <t>4920G00000</t>
  </si>
  <si>
    <t>3959</t>
  </si>
  <si>
    <t xml:space="preserve">395900003831        </t>
  </si>
  <si>
    <t>3993 - Harad, Yemen</t>
  </si>
  <si>
    <t>4920H00000</t>
  </si>
  <si>
    <t>4927</t>
  </si>
  <si>
    <t xml:space="preserve">492700003993        </t>
  </si>
  <si>
    <t>4876 - Ta'izz,  Republic of Yemen</t>
  </si>
  <si>
    <t>4920E00000</t>
  </si>
  <si>
    <t>4921</t>
  </si>
  <si>
    <t xml:space="preserve">492100004876        </t>
  </si>
  <si>
    <t>7026 - Aden, Yemen</t>
  </si>
  <si>
    <t>4920C00000</t>
  </si>
  <si>
    <t>3950</t>
  </si>
  <si>
    <t xml:space="preserve">395000007026        </t>
  </si>
  <si>
    <t>7029 - Dhale, Yemen</t>
  </si>
  <si>
    <t>4920I00000</t>
  </si>
  <si>
    <t>4926</t>
  </si>
  <si>
    <t xml:space="preserve">492600007029        </t>
  </si>
  <si>
    <t>7031 - Hodaidah, Yemen</t>
  </si>
  <si>
    <t>4920D00000</t>
  </si>
  <si>
    <t>4928</t>
  </si>
  <si>
    <t xml:space="preserve">492800007031        </t>
  </si>
  <si>
    <t>7032 - Ibb, Yemen</t>
  </si>
  <si>
    <t>4920J00000</t>
  </si>
  <si>
    <t>492A</t>
  </si>
  <si>
    <t xml:space="preserve">492A00007032        </t>
  </si>
  <si>
    <t>2036 - Zambia</t>
  </si>
  <si>
    <t>4980A00000</t>
  </si>
  <si>
    <t>4980</t>
  </si>
  <si>
    <t xml:space="preserve">498000002036        </t>
  </si>
  <si>
    <t>357 - Lusaka, Zambia</t>
  </si>
  <si>
    <t>4980B00000</t>
  </si>
  <si>
    <t xml:space="preserve">498000000357        </t>
  </si>
  <si>
    <t>1562 - Barisal, Bangladesh</t>
  </si>
  <si>
    <t>5070C00000</t>
  </si>
  <si>
    <t>5073</t>
  </si>
  <si>
    <t xml:space="preserve">507300001562        </t>
  </si>
  <si>
    <t>1564 - Mymensingh, Bangladesh</t>
  </si>
  <si>
    <t>5070G00000</t>
  </si>
  <si>
    <t>5075</t>
  </si>
  <si>
    <t xml:space="preserve">507500001564        </t>
  </si>
  <si>
    <t>2060 - Bangladesh</t>
  </si>
  <si>
    <t>5070A00000</t>
  </si>
  <si>
    <t>5070</t>
  </si>
  <si>
    <t xml:space="preserve">507000002060        </t>
  </si>
  <si>
    <t>2427 - Cox Bazaar, Bangladesh</t>
  </si>
  <si>
    <t>5070E00000</t>
  </si>
  <si>
    <t>5078</t>
  </si>
  <si>
    <t xml:space="preserve">507800002427        </t>
  </si>
  <si>
    <t>340 - Dhaka, Bangladesh</t>
  </si>
  <si>
    <t>5070B00000</t>
  </si>
  <si>
    <t xml:space="preserve">507000000340        </t>
  </si>
  <si>
    <t>3773 - Bogra, Bangladesh</t>
  </si>
  <si>
    <t>5070L00000</t>
  </si>
  <si>
    <t>5072</t>
  </si>
  <si>
    <t xml:space="preserve">507200003773        </t>
  </si>
  <si>
    <t>3782 - Khulna, Bangladesh</t>
  </si>
  <si>
    <t>5070N00000</t>
  </si>
  <si>
    <t>5077</t>
  </si>
  <si>
    <t xml:space="preserve">507700003782        </t>
  </si>
  <si>
    <t>3785 - Chittagong, Bangladesh</t>
  </si>
  <si>
    <t>5070M00000</t>
  </si>
  <si>
    <t>5071</t>
  </si>
  <si>
    <t xml:space="preserve">507100003785        </t>
  </si>
  <si>
    <t>8839 - Rangamati, Bangladesh</t>
  </si>
  <si>
    <t>5070H00000</t>
  </si>
  <si>
    <t>507B</t>
  </si>
  <si>
    <t xml:space="preserve">507B00008839        </t>
  </si>
  <si>
    <t>8850 - Rangpur, Bangladesh</t>
  </si>
  <si>
    <t>5070I00000</t>
  </si>
  <si>
    <t>507F</t>
  </si>
  <si>
    <t xml:space="preserve">507F00008850        </t>
  </si>
  <si>
    <t>8856 - Sylhet, Bangladesh</t>
  </si>
  <si>
    <t>5070J00000</t>
  </si>
  <si>
    <t>507I</t>
  </si>
  <si>
    <t xml:space="preserve">507I00008856        </t>
  </si>
  <si>
    <t>1738 - Pyongyang, DPRK</t>
  </si>
  <si>
    <t>5150B00000</t>
  </si>
  <si>
    <t>5150</t>
  </si>
  <si>
    <t xml:space="preserve">515000001738        </t>
  </si>
  <si>
    <t>2054 - Democratic People's Republic of Korea</t>
  </si>
  <si>
    <t>5150A00000</t>
  </si>
  <si>
    <t xml:space="preserve">515000002054        </t>
  </si>
  <si>
    <t>1575 - Ho Chi Minh Cty, Vietnam</t>
  </si>
  <si>
    <t>5200C00000</t>
  </si>
  <si>
    <t>5200</t>
  </si>
  <si>
    <t xml:space="preserve">520000001575        </t>
  </si>
  <si>
    <t>2047 - Vietnam</t>
  </si>
  <si>
    <t>5200A00000</t>
  </si>
  <si>
    <t xml:space="preserve">520000002047        </t>
  </si>
  <si>
    <t>341 - Hanoi, Vietnam</t>
  </si>
  <si>
    <t>5200B00000</t>
  </si>
  <si>
    <t>5205</t>
  </si>
  <si>
    <t xml:space="preserve">520500000341        </t>
  </si>
  <si>
    <t>1611 - Chisinau, Moldova</t>
  </si>
  <si>
    <t>5640B00000</t>
  </si>
  <si>
    <t>5640</t>
  </si>
  <si>
    <t xml:space="preserve">564000001611        </t>
  </si>
  <si>
    <t>2089 - Moldova</t>
  </si>
  <si>
    <t>5640A00000</t>
  </si>
  <si>
    <t xml:space="preserve">564000002089        </t>
  </si>
  <si>
    <t>2177 - Deputy Director - PSE and MSP &amp; Pl</t>
  </si>
  <si>
    <t>5750A00501</t>
  </si>
  <si>
    <t xml:space="preserve">575000002177        </t>
  </si>
  <si>
    <t>2178 - Strategic Planning, Info &amp; Inv Funds</t>
  </si>
  <si>
    <t>5750A00102</t>
  </si>
  <si>
    <t xml:space="preserve">575000002178        </t>
  </si>
  <si>
    <t>2179 - Global Philanthropy</t>
  </si>
  <si>
    <t>5750A00604</t>
  </si>
  <si>
    <t xml:space="preserve">575000002179        </t>
  </si>
  <si>
    <t>2180 - Market Development</t>
  </si>
  <si>
    <t>5750A00607</t>
  </si>
  <si>
    <t xml:space="preserve">575000002180        </t>
  </si>
  <si>
    <t>2200 - Strategic Planning</t>
  </si>
  <si>
    <t>5750P00102</t>
  </si>
  <si>
    <t xml:space="preserve">575000002200        </t>
  </si>
  <si>
    <t>2201 - Strategic Info &amp; Inv Funds</t>
  </si>
  <si>
    <t>5750A00608</t>
  </si>
  <si>
    <t xml:space="preserve">575000002201        </t>
  </si>
  <si>
    <t>2303 - Advocacy and Innovative Partnerships</t>
  </si>
  <si>
    <t>5750A00503</t>
  </si>
  <si>
    <t xml:space="preserve">575000002303        </t>
  </si>
  <si>
    <t>2511 - Country Office Development and Support</t>
  </si>
  <si>
    <t>5750A00101</t>
  </si>
  <si>
    <t xml:space="preserve">575000002511        </t>
  </si>
  <si>
    <t>3043 - Private Fund Raising and Partnerships</t>
  </si>
  <si>
    <t>5750A00000</t>
  </si>
  <si>
    <t xml:space="preserve">575000003043        </t>
  </si>
  <si>
    <t>3352 - Children's Rights and Business</t>
  </si>
  <si>
    <t>5750A00700</t>
  </si>
  <si>
    <t xml:space="preserve">575000003352        </t>
  </si>
  <si>
    <t>3353 - Child Rights Advocacy &amp; Educ for Develop</t>
  </si>
  <si>
    <t>5750A00600</t>
  </si>
  <si>
    <t xml:space="preserve">575000003353        </t>
  </si>
  <si>
    <t>3519 - Market Knowledge</t>
  </si>
  <si>
    <t>5750A00602</t>
  </si>
  <si>
    <t xml:space="preserve">575000003519        </t>
  </si>
  <si>
    <t>3541 - Fundraising Services</t>
  </si>
  <si>
    <t>5750A00603</t>
  </si>
  <si>
    <t xml:space="preserve">575000003541        </t>
  </si>
  <si>
    <t>3542 - Programme Services</t>
  </si>
  <si>
    <t>5750A00605</t>
  </si>
  <si>
    <t xml:space="preserve">575000003542        </t>
  </si>
  <si>
    <t>3543 - Deputy Director NatCom Relations</t>
  </si>
  <si>
    <t>5750A00901</t>
  </si>
  <si>
    <t xml:space="preserve">575000003543        </t>
  </si>
  <si>
    <t>3544 - Communication</t>
  </si>
  <si>
    <t>5750A00800</t>
  </si>
  <si>
    <t xml:space="preserve">575000003544        </t>
  </si>
  <si>
    <t>3545 - Relationship Team III</t>
  </si>
  <si>
    <t>5750P00904</t>
  </si>
  <si>
    <t xml:space="preserve">575000003545        </t>
  </si>
  <si>
    <t>3546 - Governance</t>
  </si>
  <si>
    <t>5750A00906</t>
  </si>
  <si>
    <t xml:space="preserve">575000003546        </t>
  </si>
  <si>
    <t>3979 - Corporate Social Responsibility,New York</t>
  </si>
  <si>
    <t>5750A00500</t>
  </si>
  <si>
    <t xml:space="preserve">456000003979        </t>
  </si>
  <si>
    <t>3987 - Common Services Geneva, Finance</t>
  </si>
  <si>
    <t>5750A00300</t>
  </si>
  <si>
    <t xml:space="preserve">575000003987        </t>
  </si>
  <si>
    <t>3988 - Common Services Geneva, Info Comm Tech</t>
  </si>
  <si>
    <t>5750A00100</t>
  </si>
  <si>
    <t xml:space="preserve">575000003988        </t>
  </si>
  <si>
    <t>3989 - Common Services Geneva, Human Resources</t>
  </si>
  <si>
    <t>5750A00301</t>
  </si>
  <si>
    <t xml:space="preserve">575000003989        </t>
  </si>
  <si>
    <t>8119 - Marketing and Business Development</t>
  </si>
  <si>
    <t>5750P00704</t>
  </si>
  <si>
    <t xml:space="preserve">575000008119        </t>
  </si>
  <si>
    <t>8147 - Procurement</t>
  </si>
  <si>
    <t>5750A00203</t>
  </si>
  <si>
    <t xml:space="preserve">575000008147        </t>
  </si>
  <si>
    <t>8149 - Quality Management Standards &amp; Systems</t>
  </si>
  <si>
    <t>5750P00703</t>
  </si>
  <si>
    <t xml:space="preserve">575000008149        </t>
  </si>
  <si>
    <t>8151 - Finance</t>
  </si>
  <si>
    <t>5750A00202</t>
  </si>
  <si>
    <t xml:space="preserve">575000008151        </t>
  </si>
  <si>
    <t>8398 - Relationship Team I</t>
  </si>
  <si>
    <t>5750A00902</t>
  </si>
  <si>
    <t xml:space="preserve">575000008398        </t>
  </si>
  <si>
    <t>8723 - Supply Chain</t>
  </si>
  <si>
    <t>5750P00702</t>
  </si>
  <si>
    <t xml:space="preserve">575000008723        </t>
  </si>
  <si>
    <t>8724 - Relationship Team II</t>
  </si>
  <si>
    <t>5750A00903</t>
  </si>
  <si>
    <t xml:space="preserve">575000008724        </t>
  </si>
  <si>
    <t>8796 - Common Services Geneva, Operations</t>
  </si>
  <si>
    <t>575CA00200</t>
  </si>
  <si>
    <t xml:space="preserve">575000008796        </t>
  </si>
  <si>
    <t>8880 - Director's Office</t>
  </si>
  <si>
    <t>5750A00103</t>
  </si>
  <si>
    <t xml:space="preserve">575000008880        </t>
  </si>
  <si>
    <t>8881 - Deputy Director Operations &amp; Finance</t>
  </si>
  <si>
    <t>5750A00201</t>
  </si>
  <si>
    <t xml:space="preserve">575000008881        </t>
  </si>
  <si>
    <t>8939 - Deputy Director Central Fundraising</t>
  </si>
  <si>
    <t>5750A00601</t>
  </si>
  <si>
    <t xml:space="preserve">575000008939        </t>
  </si>
  <si>
    <t>8947 - Corporate Fundraising</t>
  </si>
  <si>
    <t>5750A00606</t>
  </si>
  <si>
    <t xml:space="preserve">575000008947        </t>
  </si>
  <si>
    <t>3094 - Europe and Central Asia Regional Office</t>
  </si>
  <si>
    <t>575RB00000</t>
  </si>
  <si>
    <t xml:space="preserve">575000003094        </t>
  </si>
  <si>
    <t>3990 - Moscow, Russia Project Office</t>
  </si>
  <si>
    <t>575RC00000</t>
  </si>
  <si>
    <t>4470</t>
  </si>
  <si>
    <t xml:space="preserve">447000003990        </t>
  </si>
  <si>
    <t>66 - Europe and Central Asia Region</t>
  </si>
  <si>
    <t>575RA00000</t>
  </si>
  <si>
    <t xml:space="preserve">575000000066        </t>
  </si>
  <si>
    <t>2104 - Belize</t>
  </si>
  <si>
    <t>6110A00000</t>
  </si>
  <si>
    <t xml:space="preserve">333000002104        </t>
  </si>
  <si>
    <t>8401 - Belize City, Belize</t>
  </si>
  <si>
    <t>6110B00000</t>
  </si>
  <si>
    <t>6110</t>
  </si>
  <si>
    <t xml:space="preserve">611000008401        </t>
  </si>
  <si>
    <t>2031 - Zimbabwe</t>
  </si>
  <si>
    <t>6260A00000</t>
  </si>
  <si>
    <t>6260</t>
  </si>
  <si>
    <t xml:space="preserve">626000002031        </t>
  </si>
  <si>
    <t>2564 - Bulawayo, Zimbabwe</t>
  </si>
  <si>
    <t>6260C00000</t>
  </si>
  <si>
    <t>6261</t>
  </si>
  <si>
    <t xml:space="preserve">626100002564        </t>
  </si>
  <si>
    <t>362 - Harare, Zimbabwe</t>
  </si>
  <si>
    <t>6260B00000</t>
  </si>
  <si>
    <t xml:space="preserve">626000000362        </t>
  </si>
  <si>
    <t>2075 - Oman</t>
  </si>
  <si>
    <t>6350A00000</t>
  </si>
  <si>
    <t>6350</t>
  </si>
  <si>
    <t xml:space="preserve">635000002075        </t>
  </si>
  <si>
    <t>369 - Muscat, Oman</t>
  </si>
  <si>
    <t>6350B00000</t>
  </si>
  <si>
    <t xml:space="preserve">635000000369        </t>
  </si>
  <si>
    <t>1613 - Port Moresby, Papua N. Guinea</t>
  </si>
  <si>
    <t>6490B00000</t>
  </si>
  <si>
    <t>6490</t>
  </si>
  <si>
    <t xml:space="preserve">649000001613        </t>
  </si>
  <si>
    <t>2053 - Papua New Guinea</t>
  </si>
  <si>
    <t>6490A00000</t>
  </si>
  <si>
    <t xml:space="preserve">649000002053        </t>
  </si>
  <si>
    <t>1516 - Moroni, Comoros</t>
  </si>
  <si>
    <t>6620B00000</t>
  </si>
  <si>
    <t>6620</t>
  </si>
  <si>
    <t xml:space="preserve">662000001516        </t>
  </si>
  <si>
    <t>2041 - Comoros</t>
  </si>
  <si>
    <t>6620A00000</t>
  </si>
  <si>
    <t xml:space="preserve">662000002041        </t>
  </si>
  <si>
    <t>1537 - Djibouti, Djibouti</t>
  </si>
  <si>
    <t>6690B00000</t>
  </si>
  <si>
    <t>6690</t>
  </si>
  <si>
    <t xml:space="preserve">669000001537        </t>
  </si>
  <si>
    <t>2073 - Djibouti</t>
  </si>
  <si>
    <t>6690A00000</t>
  </si>
  <si>
    <t xml:space="preserve">669000002073        </t>
  </si>
  <si>
    <t>1704 - Lubango, Angola</t>
  </si>
  <si>
    <t>6810D00000</t>
  </si>
  <si>
    <t>6811</t>
  </si>
  <si>
    <t xml:space="preserve">681100001704        </t>
  </si>
  <si>
    <t>2035 - Angola</t>
  </si>
  <si>
    <t>6810A00000</t>
  </si>
  <si>
    <t>6810</t>
  </si>
  <si>
    <t xml:space="preserve">681000002035        </t>
  </si>
  <si>
    <t>306 - Luanda, Angola</t>
  </si>
  <si>
    <t>6810B00000</t>
  </si>
  <si>
    <t xml:space="preserve">681000000306        </t>
  </si>
  <si>
    <t>3340 - Kuito Bie, Angola</t>
  </si>
  <si>
    <t>6810F00000</t>
  </si>
  <si>
    <t>681E</t>
  </si>
  <si>
    <t xml:space="preserve">681E00003340        </t>
  </si>
  <si>
    <t>4209 - Kunene, Angola</t>
  </si>
  <si>
    <t>6810C00000</t>
  </si>
  <si>
    <t>681T</t>
  </si>
  <si>
    <t xml:space="preserve">681T00004209        </t>
  </si>
  <si>
    <t>9031 - Luena, Angola</t>
  </si>
  <si>
    <t>6810E00000</t>
  </si>
  <si>
    <t>6813</t>
  </si>
  <si>
    <t xml:space="preserve">681300009031        </t>
  </si>
  <si>
    <t>1609 - Praia, Republic of Cabo Verde</t>
  </si>
  <si>
    <t>6820B00000</t>
  </si>
  <si>
    <t>6820</t>
  </si>
  <si>
    <t xml:space="preserve">682000001609        </t>
  </si>
  <si>
    <t>2022 - Republic of Cabo Verde</t>
  </si>
  <si>
    <t>6820A00000</t>
  </si>
  <si>
    <t xml:space="preserve">682000002022        </t>
  </si>
  <si>
    <t>1584 - Sao Tome, Sao Tome Principe</t>
  </si>
  <si>
    <t>6830B00000</t>
  </si>
  <si>
    <t>6830</t>
  </si>
  <si>
    <t xml:space="preserve">683000001584        </t>
  </si>
  <si>
    <t>2003 - Sao Tome Principe</t>
  </si>
  <si>
    <t>6830A00000</t>
  </si>
  <si>
    <t xml:space="preserve">683000002003        </t>
  </si>
  <si>
    <t>2010 - Guinea Bissau</t>
  </si>
  <si>
    <t>6850A00000</t>
  </si>
  <si>
    <t>6850</t>
  </si>
  <si>
    <t xml:space="preserve">685000002010        </t>
  </si>
  <si>
    <t>388 - Bissau, Guinea Bissau</t>
  </si>
  <si>
    <t>6850B00000</t>
  </si>
  <si>
    <t xml:space="preserve">685000000388        </t>
  </si>
  <si>
    <t>2037 - Republic of Mozambique</t>
  </si>
  <si>
    <t>6890A00000</t>
  </si>
  <si>
    <t>6890</t>
  </si>
  <si>
    <t xml:space="preserve">689000002037        </t>
  </si>
  <si>
    <t>307 - Maputo, Republic of Mozambique</t>
  </si>
  <si>
    <t>6890B00000</t>
  </si>
  <si>
    <t xml:space="preserve">689000000307        </t>
  </si>
  <si>
    <t>2043 - Namibia</t>
  </si>
  <si>
    <t>6980A00000</t>
  </si>
  <si>
    <t>6980</t>
  </si>
  <si>
    <t xml:space="preserve">698000002043        </t>
  </si>
  <si>
    <t>379 - Windhoek, Namibia</t>
  </si>
  <si>
    <t>6980B00000</t>
  </si>
  <si>
    <t xml:space="preserve">698000000379        </t>
  </si>
  <si>
    <t>2074 - State of Palestine</t>
  </si>
  <si>
    <t>7050A00000</t>
  </si>
  <si>
    <t>7050</t>
  </si>
  <si>
    <t xml:space="preserve">705000002074        </t>
  </si>
  <si>
    <t>8808 - East Jerusalem, State of Palestine</t>
  </si>
  <si>
    <t>7050B00000</t>
  </si>
  <si>
    <t>7055</t>
  </si>
  <si>
    <t xml:space="preserve">705500008808        </t>
  </si>
  <si>
    <t>8928 - Hebron, State of Palestine</t>
  </si>
  <si>
    <t>7050D00000</t>
  </si>
  <si>
    <t>7056</t>
  </si>
  <si>
    <t xml:space="preserve">705600008928        </t>
  </si>
  <si>
    <t>8933 - Nablus, State of Palestine</t>
  </si>
  <si>
    <t>7050F00000</t>
  </si>
  <si>
    <t>7058</t>
  </si>
  <si>
    <t xml:space="preserve">705800008933        </t>
  </si>
  <si>
    <t>8937 - Rafah, State of Palestine</t>
  </si>
  <si>
    <t>7050G00000</t>
  </si>
  <si>
    <t>705B</t>
  </si>
  <si>
    <t xml:space="preserve">705B00008937        </t>
  </si>
  <si>
    <t>9000 - Gaza,  State of Palestine</t>
  </si>
  <si>
    <t>7050C00000</t>
  </si>
  <si>
    <t xml:space="preserve">705000009000        </t>
  </si>
  <si>
    <t>9001 - Ramallah, State of Palestine</t>
  </si>
  <si>
    <t>7050H00000</t>
  </si>
  <si>
    <t>7054</t>
  </si>
  <si>
    <t xml:space="preserve">705400009001        </t>
  </si>
  <si>
    <t>9063 - Khan Yunis, State of Palestine</t>
  </si>
  <si>
    <t>7050E00000</t>
  </si>
  <si>
    <t>705C</t>
  </si>
  <si>
    <t xml:space="preserve">705C00009063        </t>
  </si>
  <si>
    <t>2046 - Timor-Leste</t>
  </si>
  <si>
    <t>7060A00000</t>
  </si>
  <si>
    <t>7060</t>
  </si>
  <si>
    <t xml:space="preserve">706000002046        </t>
  </si>
  <si>
    <t>8555 - Dili, Timor-Leste</t>
  </si>
  <si>
    <t>7060B00000</t>
  </si>
  <si>
    <t xml:space="preserve">706000008555        </t>
  </si>
  <si>
    <t>2094 - Republic of Montenegro</t>
  </si>
  <si>
    <t>8950A00000</t>
  </si>
  <si>
    <t>4951</t>
  </si>
  <si>
    <t xml:space="preserve">495100002094        </t>
  </si>
  <si>
    <t>4726 - Podgorica, Republic of Montenegro</t>
  </si>
  <si>
    <t>8950B00000</t>
  </si>
  <si>
    <t xml:space="preserve">495100004726        </t>
  </si>
  <si>
    <t>1617 - Belgrade,  Serbia</t>
  </si>
  <si>
    <t>8970B00000</t>
  </si>
  <si>
    <t>4950</t>
  </si>
  <si>
    <t xml:space="preserve">495000001617        </t>
  </si>
  <si>
    <t>2082 - Republic of Serbia</t>
  </si>
  <si>
    <t>8970A00000</t>
  </si>
  <si>
    <t xml:space="preserve">495000002082        </t>
  </si>
  <si>
    <t>1732 - Kosovo UNSCR 1244</t>
  </si>
  <si>
    <t>8971B00000</t>
  </si>
  <si>
    <t>4957</t>
  </si>
  <si>
    <t xml:space="preserve">495700001732        </t>
  </si>
  <si>
    <t>4203 - Zvecan, Kosovo UNSCR 1244</t>
  </si>
  <si>
    <t>8971C00000</t>
  </si>
  <si>
    <t>4959</t>
  </si>
  <si>
    <t xml:space="preserve">495900004203        </t>
  </si>
  <si>
    <t>Civil Society Organisations</t>
  </si>
  <si>
    <t>Not Required</t>
  </si>
  <si>
    <t>0060 Afghanistan</t>
  </si>
  <si>
    <t>0 TR - Outbound Payment No Output</t>
  </si>
  <si>
    <t>Low</t>
  </si>
  <si>
    <t>ADP Peseta-DO NOT USE</t>
  </si>
  <si>
    <t>0090 Albania</t>
  </si>
  <si>
    <t>1 TR - Urgent Payment (URGP)</t>
  </si>
  <si>
    <t>Government</t>
  </si>
  <si>
    <t>Negative Audit Results</t>
  </si>
  <si>
    <t>Medium</t>
  </si>
  <si>
    <t>0120 Algeria</t>
  </si>
  <si>
    <t>2 TR - EUR ACH (SEPA)</t>
  </si>
  <si>
    <t>UN Agency</t>
  </si>
  <si>
    <t>Simplified checklist</t>
  </si>
  <si>
    <t>Significant</t>
  </si>
  <si>
    <t>AFA Afghani-DO NOT USE</t>
  </si>
  <si>
    <t>0240 Argentina</t>
  </si>
  <si>
    <t>3 TR - Non Urgent Payment (NURG)</t>
  </si>
  <si>
    <t>High</t>
  </si>
  <si>
    <t>AFA01 Afghani-DO NOT USE</t>
  </si>
  <si>
    <t>0260 Armenia</t>
  </si>
  <si>
    <t>4 TR - Book Transfer (BKTR)</t>
  </si>
  <si>
    <t>0310 Azerbaijan</t>
  </si>
  <si>
    <t>5 Domestic Bank Transfer Letter</t>
  </si>
  <si>
    <t>0420 Barbados</t>
  </si>
  <si>
    <t>7 Check</t>
  </si>
  <si>
    <t>0490 Bhutan</t>
  </si>
  <si>
    <t>0510 Bolivia</t>
  </si>
  <si>
    <t>0520 Botswana</t>
  </si>
  <si>
    <t>AOR Kwanza Reajustado-DO NOT USE</t>
  </si>
  <si>
    <t>0530 Bosnia and Herzegovina</t>
  </si>
  <si>
    <t>D Elec. Banking DMT/GMT - NY</t>
  </si>
  <si>
    <t>AOR01 Angolan Kwanza-DO NOT USE</t>
  </si>
  <si>
    <t>0540 Brazil</t>
  </si>
  <si>
    <t>F AP - DFT Tax Payment</t>
  </si>
  <si>
    <t>0570 Bulgaria</t>
  </si>
  <si>
    <t>G HR - Non Urgent Payment (NURG)</t>
  </si>
  <si>
    <t>ATS Austrian Schilling-DO NOT USE</t>
  </si>
  <si>
    <t>0600 Myanmar</t>
  </si>
  <si>
    <t>K AP - Managers Check</t>
  </si>
  <si>
    <t>0610 Burundi</t>
  </si>
  <si>
    <t>0630 Belarus</t>
  </si>
  <si>
    <t>AZM Azerbaijan Manat-DO NOT USE</t>
  </si>
  <si>
    <t>0660 Cambodia</t>
  </si>
  <si>
    <t>S AP - EUR ACH (SEPA)</t>
  </si>
  <si>
    <t>0690 Republic of Cameroon</t>
  </si>
  <si>
    <t>BAD Bosnia-Herzogovinian Dinar-DO NOT USE</t>
  </si>
  <si>
    <t>0750 Central African Republic</t>
  </si>
  <si>
    <t>0780 Sri Lanka</t>
  </si>
  <si>
    <t>X PMW XML Outbound Bank Transfer</t>
  </si>
  <si>
    <t>0810 Chad</t>
  </si>
  <si>
    <t>0840 Chile</t>
  </si>
  <si>
    <t>ACDT</t>
  </si>
  <si>
    <t>BEF Belgian Franc-DO NOT USE</t>
  </si>
  <si>
    <t>0860 China</t>
  </si>
  <si>
    <t>BGL Bulgarian Lev(a)-DO NOT USE</t>
  </si>
  <si>
    <t>0930 Colombia</t>
  </si>
  <si>
    <t>0990 Democratic Republic of Congo</t>
  </si>
  <si>
    <t>1020 Costa Rica</t>
  </si>
  <si>
    <t>1030 Croatia</t>
  </si>
  <si>
    <t>1050 Cuba</t>
  </si>
  <si>
    <t>1170 Benin</t>
  </si>
  <si>
    <t>1200 Denmark</t>
  </si>
  <si>
    <t>120X Procurement Services</t>
  </si>
  <si>
    <t>1260 Dominican Republic</t>
  </si>
  <si>
    <t>1350 Ecuador</t>
  </si>
  <si>
    <t>1380 El Salvador</t>
  </si>
  <si>
    <t>BYB Belarus Ruble-DO NOT USE</t>
  </si>
  <si>
    <t>1390 Equatorial Guinea</t>
  </si>
  <si>
    <t>BYR Belarusian Ruble-USE BYR01</t>
  </si>
  <si>
    <t>1410 Ethiopia</t>
  </si>
  <si>
    <t>BYR01 Belarusian Ruble</t>
  </si>
  <si>
    <t>1420 Eritrea</t>
  </si>
  <si>
    <t>1430 Fiji (Pacific Islands)</t>
  </si>
  <si>
    <t>1530 Gabon</t>
  </si>
  <si>
    <t>1560 Gambia</t>
  </si>
  <si>
    <t>1600 Georgia</t>
  </si>
  <si>
    <t>1620 Ghana</t>
  </si>
  <si>
    <t>1680 Guatemala</t>
  </si>
  <si>
    <t>1770 Guinea</t>
  </si>
  <si>
    <t>1800 Guyana</t>
  </si>
  <si>
    <t>CSD Serbia Dinar-DO NOT USE</t>
  </si>
  <si>
    <t>1830 Haiti</t>
  </si>
  <si>
    <t>1860 Honduras</t>
  </si>
  <si>
    <t>CUP Cuban Peso</t>
  </si>
  <si>
    <t>1950 Global Shared Service Center</t>
  </si>
  <si>
    <t>CUP1 Cuban Peso (non convertible)</t>
  </si>
  <si>
    <t>2040 India</t>
  </si>
  <si>
    <t>2070 Indonesia</t>
  </si>
  <si>
    <t>CYP Cyprus Pound-DO NOT USE</t>
  </si>
  <si>
    <t>2100 Iran</t>
  </si>
  <si>
    <t>2130 Iraq</t>
  </si>
  <si>
    <t>DEM Deutsche Mark-DO NOT USE</t>
  </si>
  <si>
    <t>2220 Office of Research, Italy</t>
  </si>
  <si>
    <t>2250 Cote D'Ivoire</t>
  </si>
  <si>
    <t>2280 Jamaica</t>
  </si>
  <si>
    <t>2340 Jordan</t>
  </si>
  <si>
    <t>234R MENA, Jordan</t>
  </si>
  <si>
    <t>ECS Ecuador Sucre-DO NOT USE</t>
  </si>
  <si>
    <t>2390 Kazakhstan</t>
  </si>
  <si>
    <t>EEK Estonian Kroon(i)-DO NOT USE</t>
  </si>
  <si>
    <t>2400 Kenya</t>
  </si>
  <si>
    <t>240B Innovation Center</t>
  </si>
  <si>
    <t>240R ESARO, Kenya</t>
  </si>
  <si>
    <t>ESP Spanish Peseta-DO NOT USE</t>
  </si>
  <si>
    <t>2450 Republic of Kyrgyzstan</t>
  </si>
  <si>
    <t>2460 Lao People's Dem Rep.</t>
  </si>
  <si>
    <t>2490 Lebanon</t>
  </si>
  <si>
    <t>FIM Finnish Markka-DO NOT USE</t>
  </si>
  <si>
    <t>2520 Lesotho</t>
  </si>
  <si>
    <t>2550 Liberia</t>
  </si>
  <si>
    <t>FRF French Franc-DO NOT USE</t>
  </si>
  <si>
    <t>2580 Libya</t>
  </si>
  <si>
    <t>2660 Macedonia</t>
  </si>
  <si>
    <t>GEK Georgian Kupon-DO NOT USE</t>
  </si>
  <si>
    <t>2670 Madagascar</t>
  </si>
  <si>
    <t>2690 Malawi</t>
  </si>
  <si>
    <t>GHC Ghanian Cedi-DO NOT USE</t>
  </si>
  <si>
    <t>2700 Malaysia</t>
  </si>
  <si>
    <t>2740 Maldives</t>
  </si>
  <si>
    <t>2760 Mali</t>
  </si>
  <si>
    <t>2820 Mauritania</t>
  </si>
  <si>
    <t>2850 Mexico</t>
  </si>
  <si>
    <t>GRD Greek Drachma-DO NOT USE</t>
  </si>
  <si>
    <t>2880 Mongolia</t>
  </si>
  <si>
    <t>2910 Morocco</t>
  </si>
  <si>
    <t>GWP Guinea Peso-DO NOT USE</t>
  </si>
  <si>
    <t>2970 Nepal</t>
  </si>
  <si>
    <t>297R ROSA, Nepal</t>
  </si>
  <si>
    <t>3120 Nicaragua</t>
  </si>
  <si>
    <t>3180 Niger</t>
  </si>
  <si>
    <t>3210 Nigeria</t>
  </si>
  <si>
    <t>3300 Pakistan</t>
  </si>
  <si>
    <t>3330 Panama</t>
  </si>
  <si>
    <t>333R LACRO, Panama</t>
  </si>
  <si>
    <t>IEP Irish Pound-DO NOT USE</t>
  </si>
  <si>
    <t>3360 Paraguay</t>
  </si>
  <si>
    <t>3380 Congo</t>
  </si>
  <si>
    <t>3390 Peru</t>
  </si>
  <si>
    <t>3420 Philippines</t>
  </si>
  <si>
    <t>3660 Romania</t>
  </si>
  <si>
    <t>3700 Russia</t>
  </si>
  <si>
    <t>ITL Italian Lira-DO NOT USE</t>
  </si>
  <si>
    <t>3750 Rwanda</t>
  </si>
  <si>
    <t>3780 Saudi Arabia</t>
  </si>
  <si>
    <t>3810 Senegal</t>
  </si>
  <si>
    <t>381R WCARO, Senegal</t>
  </si>
  <si>
    <t>3900 Sierra Leone</t>
  </si>
  <si>
    <t>3920 Somalia</t>
  </si>
  <si>
    <t>3930 South Africa</t>
  </si>
  <si>
    <t>4020 Sudan</t>
  </si>
  <si>
    <t>KPW North Korean Won-USE KPW01</t>
  </si>
  <si>
    <t>4030 Swaziland</t>
  </si>
  <si>
    <t>4040 South Sudan</t>
  </si>
  <si>
    <t>4140 Syria</t>
  </si>
  <si>
    <t>4150 Tajikistan</t>
  </si>
  <si>
    <t>4200 Thailand</t>
  </si>
  <si>
    <t>420R EAPRO, Thailand</t>
  </si>
  <si>
    <t>4230 Togo</t>
  </si>
  <si>
    <t>4320 Tunisia</t>
  </si>
  <si>
    <t>4350 Turkey</t>
  </si>
  <si>
    <t>4360 Rep. of Turkmenistan</t>
  </si>
  <si>
    <t>4380 Uganda</t>
  </si>
  <si>
    <t>4410 Ukraine</t>
  </si>
  <si>
    <t>LUF Luxembourgian Franc-DO NOT USE</t>
  </si>
  <si>
    <t>4500 Egypt</t>
  </si>
  <si>
    <t>4550 United Rep. of Tanzania</t>
  </si>
  <si>
    <t>456B Executive Director's Office</t>
  </si>
  <si>
    <t>456C Data, Research and Policy</t>
  </si>
  <si>
    <t>456D Programme Division</t>
  </si>
  <si>
    <t>456E Research Division</t>
  </si>
  <si>
    <t>MGF Malagasy Franc-DO NOT USE</t>
  </si>
  <si>
    <t>456F Office of Emergency Prog.</t>
  </si>
  <si>
    <t>456G Division of Communication</t>
  </si>
  <si>
    <t>456H Gov. &amp; Multilateral  Affairs</t>
  </si>
  <si>
    <t>MMK1 Myanmar Kyat - Special Rate-DO NOT USE</t>
  </si>
  <si>
    <t>456I Public Partnerships Division</t>
  </si>
  <si>
    <t>456J Div. of Finance &amp; Admin Mgmt</t>
  </si>
  <si>
    <t>456K Division of Human Resources</t>
  </si>
  <si>
    <t>MRO Mauritanian Ouguiya</t>
  </si>
  <si>
    <t>456L InfoTech Solutions &amp; Services</t>
  </si>
  <si>
    <t>MTL Maltese Lira-DO NOT USE</t>
  </si>
  <si>
    <t>456N Int. Audit &amp; Invest (OIAI)</t>
  </si>
  <si>
    <t>456O Evaluation Office</t>
  </si>
  <si>
    <t>456P Field Sup &amp; Coordination Off</t>
  </si>
  <si>
    <t>456Q GSSC Project</t>
  </si>
  <si>
    <t>456R Field Results Group Office</t>
  </si>
  <si>
    <t>456S OSEB</t>
  </si>
  <si>
    <t>MZM Mozambique Metical-DO NOT USE</t>
  </si>
  <si>
    <t>4590 Burkina Faso</t>
  </si>
  <si>
    <t>MZM01 Mozambique Metical-DO NOT USE</t>
  </si>
  <si>
    <t>4620 Uruguay</t>
  </si>
  <si>
    <t>4630 Rep of Uzbekistan</t>
  </si>
  <si>
    <t>4710 Venezuela</t>
  </si>
  <si>
    <t>4920 Yemen</t>
  </si>
  <si>
    <t>4980 Zambia</t>
  </si>
  <si>
    <t>NLG Dutch Guilder-DO NOT USE</t>
  </si>
  <si>
    <t>5070 Bangladesh</t>
  </si>
  <si>
    <t>5150 DP Republic of Korea</t>
  </si>
  <si>
    <t>5200 Vietnam</t>
  </si>
  <si>
    <t>5640 Moldova</t>
  </si>
  <si>
    <t>5750 Switzerland</t>
  </si>
  <si>
    <t>575R CEE/CIS</t>
  </si>
  <si>
    <t>6110 Belize</t>
  </si>
  <si>
    <t>6260 Zimbabwe</t>
  </si>
  <si>
    <t>6350 Oman</t>
  </si>
  <si>
    <t>6490 Papua New Guinea</t>
  </si>
  <si>
    <t>6620 Comoros</t>
  </si>
  <si>
    <t>PLZ Polish Zloty-DO NOT USE</t>
  </si>
  <si>
    <t>6690 Djibouti</t>
  </si>
  <si>
    <t>PTE Portuguese Escudo-DO NOT USE</t>
  </si>
  <si>
    <t>6810 Angola</t>
  </si>
  <si>
    <t>6820 Cabo Verde</t>
  </si>
  <si>
    <t>6830 Sao Tome &amp; Principe</t>
  </si>
  <si>
    <t>ROL Roumanian Leu-DO NOT USE</t>
  </si>
  <si>
    <t>6850 Guinea Bissau</t>
  </si>
  <si>
    <t>6890 Republic of Mozambique</t>
  </si>
  <si>
    <t>6980 Namibia</t>
  </si>
  <si>
    <t>7050 Palestine, State of</t>
  </si>
  <si>
    <t>RUR Russian Ruble-DO NOT USE</t>
  </si>
  <si>
    <t>7060 Timor-Leste</t>
  </si>
  <si>
    <t>8950 Republic of Montenegro</t>
  </si>
  <si>
    <t>8970 Serbia</t>
  </si>
  <si>
    <t>8971 Kosovo</t>
  </si>
  <si>
    <t>SDD Sudanese Dinar-DO NOT USE</t>
  </si>
  <si>
    <t>SDP Sudanese Pound-DO NOT USE</t>
  </si>
  <si>
    <t>SIT Slovenian Tolar-DO NOT USE</t>
  </si>
  <si>
    <t>SKK Slovakian Koruna-DO NOT USE</t>
  </si>
  <si>
    <t>SRG Surinam Guilder-DO NOT USE</t>
  </si>
  <si>
    <t>TJR Tajik Ruble-DO NOT USE</t>
  </si>
  <si>
    <t>TMM Turkmenistani Manat-DO NOT USE</t>
  </si>
  <si>
    <t>TRL Turkish Lira-DO NOT USE</t>
  </si>
  <si>
    <t>UAK Ukrainian Karbovanet-DO NOT USE</t>
  </si>
  <si>
    <t>VEB Venezuelan Bolivar-DO NOT USE</t>
  </si>
  <si>
    <t>VEF Venezuelan Bolivar</t>
  </si>
  <si>
    <t>VEF01 Bolivar Fuerte (pref. rate)</t>
  </si>
  <si>
    <t>VEF02 Venezuela Bolivar Fuerte – SIMADI</t>
  </si>
  <si>
    <t>XEU European Currency Unit</t>
  </si>
  <si>
    <t>XXX Unknown currency</t>
  </si>
  <si>
    <t>YER1 Yemeni Rial</t>
  </si>
  <si>
    <t>YUM Yugoslavian Dinar-DO NOT USE</t>
  </si>
  <si>
    <t>ZMK Zambian Kwacha-DO NOT USE</t>
  </si>
  <si>
    <t>ZRN New Zaire-DO NOT USE</t>
  </si>
  <si>
    <t>ZWD Zimbabwean Dollar-DO NOT USE</t>
  </si>
  <si>
    <t>ZWD01 Zimbabwe Dollar-DO NOT USE</t>
  </si>
  <si>
    <t>ZWD1 Zimbabwean Dollar-DO NOT USE</t>
  </si>
  <si>
    <t>ZWD55 Zimbabwe Dollar-DO NOT USE</t>
  </si>
  <si>
    <t>ZWD56 ZimbabweDollar(redenominated)-DO NOT USE</t>
  </si>
  <si>
    <t>ZWR Zimbabwe Dollar-DO NOT USE</t>
  </si>
  <si>
    <t>ZWR55 Zimbabwe Dollar (new)-DO NOT USE</t>
  </si>
  <si>
    <t>ZWR56 ZimbabweDollar(redenominated)-DO NOT USE</t>
  </si>
  <si>
    <t>PayT</t>
  </si>
  <si>
    <t>Own explanation</t>
  </si>
  <si>
    <t>Payable immediately Due net</t>
  </si>
  <si>
    <t>within 14 days 3 % cash discount</t>
  </si>
  <si>
    <t>within 30 days 2 % cash discount</t>
  </si>
  <si>
    <t>within 45 days Due net</t>
  </si>
  <si>
    <t>For incoming invoices until 15 of the month</t>
  </si>
  <si>
    <t xml:space="preserve">  within 14 days 2 % cash discount</t>
  </si>
  <si>
    <t xml:space="preserve">  within 30 days 1.5 % cash discount</t>
  </si>
  <si>
    <t xml:space="preserve">  within 45 days Due net</t>
  </si>
  <si>
    <t xml:space="preserve">  Baseline date on 30 of the month</t>
  </si>
  <si>
    <t>For incoming invoices until End  of the month</t>
  </si>
  <si>
    <t xml:space="preserve">  within 14 days 2.125 % cash discount</t>
  </si>
  <si>
    <t xml:space="preserve">  Baseline date on 15 of next month</t>
  </si>
  <si>
    <t>within 30 days 1 % cash discount</t>
  </si>
  <si>
    <t>within 60 days Due net</t>
  </si>
  <si>
    <t>within 10 days 2 % cash discount</t>
  </si>
  <si>
    <t>within 50 days Due net</t>
  </si>
  <si>
    <t>Before End of the month 4 % cash discount</t>
  </si>
  <si>
    <t>Before 15 of the next month ;; 2 % cash discount</t>
  </si>
  <si>
    <t>Before 15 in 2 months Due net</t>
  </si>
  <si>
    <t>within 14 days 4 % cash discount</t>
  </si>
  <si>
    <t>Baseline date on End of the month</t>
  </si>
  <si>
    <t xml:space="preserve">  Before 15 of the next month ;; 2.125 % cash disc</t>
  </si>
  <si>
    <t xml:space="preserve">  Before End of the next month ;; Due net</t>
  </si>
  <si>
    <t xml:space="preserve">  Before End of the next month ;; 2.125 % cash dis</t>
  </si>
  <si>
    <t xml:space="preserve">  Before 15 in 2 months Due net</t>
  </si>
  <si>
    <t>Baseline date on 10 of next month</t>
  </si>
  <si>
    <t>within 10 days 3 % cash discount</t>
  </si>
  <si>
    <t>Baseline date on 11 of next month</t>
  </si>
  <si>
    <t>within 10 days 5 % cash discount</t>
  </si>
  <si>
    <t>within 15 days 2 % cash discount</t>
  </si>
  <si>
    <t>within 20 days Due net</t>
  </si>
  <si>
    <t>within 20 days 2 % cash discount</t>
  </si>
  <si>
    <t>within 30 days Due net</t>
  </si>
  <si>
    <t>Payable in 3 partial amounts</t>
  </si>
  <si>
    <t>1 installment: 30.000 % with payment term 0001</t>
  </si>
  <si>
    <t>2 installment: 40.000 % with payment term 0001</t>
  </si>
  <si>
    <t>3 installment: 30.000 % with payment term 0001</t>
  </si>
  <si>
    <t>Y000</t>
  </si>
  <si>
    <t>Payment due in 30 days</t>
  </si>
  <si>
    <t>Y001</t>
  </si>
  <si>
    <t>within 29 days 2 % cash discount</t>
  </si>
  <si>
    <t>Y002</t>
  </si>
  <si>
    <t>Y003</t>
  </si>
  <si>
    <t xml:space="preserve">  within 10 days 3 % cash discount</t>
  </si>
  <si>
    <t xml:space="preserve">  within 29 days 1.5 % cash discount</t>
  </si>
  <si>
    <t xml:space="preserve">  within 30 days Due net</t>
  </si>
  <si>
    <t>Y004</t>
  </si>
  <si>
    <t>within 10 days 1 % cash discount</t>
  </si>
  <si>
    <t>Y005</t>
  </si>
  <si>
    <t>within 12 days 2 % cash discount</t>
  </si>
  <si>
    <t>Y010</t>
  </si>
  <si>
    <t>Payment due in 10 days(Without discount)</t>
  </si>
  <si>
    <t>Y020</t>
  </si>
  <si>
    <t>Payment due in 20 days(Without discount)</t>
  </si>
  <si>
    <t>Y100</t>
  </si>
  <si>
    <t>Y101</t>
  </si>
  <si>
    <t>Y103</t>
  </si>
  <si>
    <t>Y104</t>
  </si>
  <si>
    <t>within 7 days 0.5 % cash discount</t>
  </si>
  <si>
    <t>Y105</t>
  </si>
  <si>
    <t>within 7 days 0.7 % cash discount</t>
  </si>
  <si>
    <t>Y106</t>
  </si>
  <si>
    <t>Y107</t>
  </si>
  <si>
    <t>within 10 days 1.5 % cash discount</t>
  </si>
  <si>
    <t>Y108</t>
  </si>
  <si>
    <t>Y109</t>
  </si>
  <si>
    <t>Y110</t>
  </si>
  <si>
    <t>within 15 days 0.5 % cash discount</t>
  </si>
  <si>
    <t>Y111</t>
  </si>
  <si>
    <t>within 15 days 0.55 % cash discount</t>
  </si>
  <si>
    <t>Y112</t>
  </si>
  <si>
    <t>within 15 days 0.6 % cash discount</t>
  </si>
  <si>
    <t>Y113</t>
  </si>
  <si>
    <t>within 15 days 1 % cash discount</t>
  </si>
  <si>
    <t>Y114</t>
  </si>
  <si>
    <t>Z000</t>
  </si>
  <si>
    <t>Up-front payment</t>
  </si>
  <si>
    <t>abognar</t>
  </si>
  <si>
    <t>(4) equal quarterly payments</t>
  </si>
  <si>
    <t>alingauer</t>
  </si>
  <si>
    <t>Z003</t>
  </si>
  <si>
    <t>Reimbursement of expenses</t>
  </si>
  <si>
    <t>ekovacs</t>
  </si>
  <si>
    <t>Z004</t>
  </si>
  <si>
    <t>(2) six-months payment</t>
  </si>
  <si>
    <t>dkerti</t>
  </si>
  <si>
    <t>Z005</t>
  </si>
  <si>
    <t>ECHO: (2) instalments</t>
  </si>
  <si>
    <t>Z006</t>
  </si>
  <si>
    <t>ECHO (80% advance)</t>
  </si>
  <si>
    <t>rhadzsala</t>
  </si>
  <si>
    <t>Z010</t>
  </si>
  <si>
    <t>Automatic payment block;pay immediately - NY</t>
  </si>
  <si>
    <t>ssleigh</t>
  </si>
  <si>
    <t>Z020</t>
  </si>
  <si>
    <t>Within 30 days Due net - NY</t>
  </si>
  <si>
    <t>znagy</t>
  </si>
  <si>
    <t>Z110</t>
  </si>
  <si>
    <t>Automatic payment block;pay immediately - CPH</t>
  </si>
  <si>
    <t>znemeth</t>
  </si>
  <si>
    <t>Z120</t>
  </si>
  <si>
    <t>Within 30 days Due net</t>
  </si>
  <si>
    <t>Z121</t>
  </si>
  <si>
    <t>3% 15 days, Within 30 days Due net</t>
  </si>
  <si>
    <t>Z122</t>
  </si>
  <si>
    <t>Within 10 days 3 % cash discount</t>
  </si>
  <si>
    <t>Z123</t>
  </si>
  <si>
    <t>Within 15 days 2.5% cash discount</t>
  </si>
  <si>
    <t>Z124</t>
  </si>
  <si>
    <t>Within 20 days 2% cash discount</t>
  </si>
  <si>
    <t>Z125</t>
  </si>
  <si>
    <t>10 days 3%, 15 days 2.5%, 30 days net</t>
  </si>
  <si>
    <t>Z126</t>
  </si>
  <si>
    <t>15 days 2.5%, 20 days 2%, 30 days net</t>
  </si>
  <si>
    <t>Z127</t>
  </si>
  <si>
    <t>10 days 3%, 20 days 2%, 30 days net</t>
  </si>
  <si>
    <t>Z910</t>
  </si>
  <si>
    <t>30 days net (direct disbursement by partner)</t>
  </si>
  <si>
    <t>Z911</t>
  </si>
  <si>
    <t>Donations - Not for disbursement</t>
  </si>
  <si>
    <t>Z913</t>
  </si>
  <si>
    <t>Prepaid</t>
  </si>
  <si>
    <t>Z914</t>
  </si>
  <si>
    <t>For Pre-payments</t>
  </si>
  <si>
    <t>Z915</t>
  </si>
  <si>
    <t>30 days net (direct disbursement by KfW)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</si>
</sst>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/mm\/yyyy"/>
    <numFmt numFmtId="165" formatCode="yyyy\-mm\-dd"/>
    <numFmt numFmtId="166" formatCode=";;;"/>
    <numFmt numFmtId="167" formatCode="dd\.mm\.yyyy"/>
    <numFmt numFmtId="168" formatCode="&quot;$&quot;#,##0"/>
  </numFmts>
  <fonts count="39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u/>
      <sz val="12"/>
      <color theme="10"/>
      <name val="Times New Roman"/>
      <family val="2"/>
    </font>
    <font>
      <b/>
      <sz val="12"/>
      <color theme="1"/>
      <name val="Times New Roman"/>
      <family val="1"/>
    </font>
    <font>
      <b/>
      <sz val="10"/>
      <color rgb="FF666666"/>
      <name val="Calibri"/>
      <family val="2"/>
    </font>
    <font>
      <b/>
      <sz val="10"/>
      <color theme="1"/>
      <name val="Calibri"/>
      <family val="2"/>
    </font>
    <font>
      <b/>
      <sz val="14"/>
      <color theme="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242729"/>
      <name val="Consolas"/>
      <family val="3"/>
    </font>
    <font>
      <sz val="10"/>
      <color theme="0" tint="-0.14999847407452621"/>
      <name val="Calibri"/>
      <family val="2"/>
      <charset val="238"/>
      <scheme val="minor"/>
    </font>
    <font>
      <b/>
      <sz val="10"/>
      <color theme="0" tint="-0.14999847407452621"/>
      <name val="Calibri"/>
      <family val="2"/>
      <charset val="238"/>
      <scheme val="minor"/>
    </font>
    <font>
      <u/>
      <sz val="10"/>
      <color theme="0" tint="-0.14999847407452621"/>
      <name val="Calibri"/>
      <family val="2"/>
      <scheme val="minor"/>
    </font>
    <font>
      <b/>
      <i/>
      <sz val="10"/>
      <color theme="0" tint="-0.14999847407452621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0" tint="-4.9989318521683403E-2"/>
      <name val="Calibri"/>
      <family val="2"/>
      <charset val="238"/>
      <scheme val="minor"/>
    </font>
    <font>
      <u/>
      <sz val="12"/>
      <color theme="10"/>
      <name val="Times New Roman"/>
      <family val="1"/>
    </font>
    <font>
      <b/>
      <sz val="10"/>
      <name val="Arial"/>
      <family val="2"/>
    </font>
    <font>
      <sz val="10"/>
      <color rgb="FF000000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2"/>
    </font>
    <font>
      <sz val="11"/>
      <color rgb="FF006100"/>
      <name val="Calibri"/>
      <family val="2"/>
      <scheme val="minor"/>
    </font>
    <font>
      <sz val="12"/>
      <color indexed="8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8F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3E6F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7" fillId="15" borderId="0" applyNumberFormat="0" applyBorder="0" applyAlignment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1" fillId="0" borderId="0" applyNumberFormat="0" applyFill="0" applyBorder="0" applyAlignment="0" applyProtection="0"/>
    <xf numFmtId="0" fontId="2" fillId="0" borderId="0"/>
    <xf numFmtId="0" fontId="36" fillId="0" borderId="0"/>
  </cellStyleXfs>
  <cellXfs count="144">
    <xf numFmtId="0" fontId="0" fillId="0" borderId="0" xfId="0"/>
    <xf numFmtId="0" fontId="7" fillId="0" borderId="0" xfId="0" applyFont="1" applyAlignment="1">
      <alignment wrapText="1"/>
    </xf>
    <xf numFmtId="49" fontId="0" fillId="0" borderId="0" xfId="0" applyNumberFormat="1"/>
    <xf numFmtId="49" fontId="6" fillId="3" borderId="3" xfId="0" applyNumberFormat="1" applyFont="1" applyFill="1" applyBorder="1" applyAlignment="1" applyProtection="1">
      <alignment horizontal="right" vertical="center" wrapText="1"/>
      <protection hidden="1"/>
    </xf>
    <xf numFmtId="0" fontId="7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right" wrapText="1"/>
    </xf>
    <xf numFmtId="0" fontId="7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 applyProtection="1">
      <alignment horizontal="right" wrapText="1"/>
      <protection hidden="1"/>
    </xf>
    <xf numFmtId="0" fontId="14" fillId="3" borderId="3" xfId="2" applyFill="1" applyBorder="1" applyAlignment="1" applyProtection="1">
      <alignment horizontal="left" vertical="center" wrapText="1"/>
    </xf>
    <xf numFmtId="0" fontId="0" fillId="0" borderId="0" xfId="0" quotePrefix="1"/>
    <xf numFmtId="0" fontId="16" fillId="0" borderId="0" xfId="0" applyFont="1" applyAlignment="1">
      <alignment vertical="center"/>
    </xf>
    <xf numFmtId="0" fontId="20" fillId="0" borderId="0" xfId="0" applyFont="1"/>
    <xf numFmtId="0" fontId="22" fillId="0" borderId="0" xfId="0" applyFont="1"/>
    <xf numFmtId="0" fontId="0" fillId="0" borderId="0" xfId="0" applyNumberFormat="1"/>
    <xf numFmtId="49" fontId="15" fillId="0" borderId="0" xfId="0" applyNumberFormat="1" applyFont="1"/>
    <xf numFmtId="49" fontId="6" fillId="8" borderId="20" xfId="0" applyNumberFormat="1" applyFont="1" applyFill="1" applyBorder="1" applyAlignment="1" applyProtection="1">
      <alignment horizontal="right" vertical="center" wrapText="1"/>
      <protection hidden="1"/>
    </xf>
    <xf numFmtId="49" fontId="6" fillId="8" borderId="3" xfId="0" applyNumberFormat="1" applyFont="1" applyFill="1" applyBorder="1" applyAlignment="1" applyProtection="1">
      <alignment horizontal="right" vertical="center" wrapText="1"/>
      <protection hidden="1"/>
    </xf>
    <xf numFmtId="49" fontId="6" fillId="8" borderId="0" xfId="0" applyNumberFormat="1" applyFont="1" applyFill="1" applyBorder="1" applyAlignment="1" applyProtection="1">
      <alignment horizontal="right" vertical="center" wrapText="1"/>
      <protection hidden="1"/>
    </xf>
    <xf numFmtId="49" fontId="25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6" fillId="10" borderId="1" xfId="2" applyFont="1" applyFill="1" applyBorder="1" applyAlignment="1" applyProtection="1">
      <alignment horizontal="right"/>
    </xf>
    <xf numFmtId="49" fontId="27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4" fillId="12" borderId="1" xfId="0" applyFont="1" applyFill="1" applyBorder="1" applyAlignment="1">
      <alignment horizontal="left" vertical="center" wrapText="1"/>
    </xf>
    <xf numFmtId="0" fontId="25" fillId="12" borderId="1" xfId="0" applyFont="1" applyFill="1" applyBorder="1" applyAlignment="1">
      <alignment horizontal="left" vertical="center" wrapText="1"/>
    </xf>
    <xf numFmtId="0" fontId="28" fillId="12" borderId="1" xfId="0" applyFont="1" applyFill="1" applyBorder="1" applyAlignment="1">
      <alignment horizontal="left" vertical="center" wrapText="1"/>
    </xf>
    <xf numFmtId="164" fontId="24" fillId="12" borderId="1" xfId="0" applyNumberFormat="1" applyFont="1" applyFill="1" applyBorder="1" applyAlignment="1">
      <alignment horizontal="left" vertical="center" wrapText="1"/>
    </xf>
    <xf numFmtId="0" fontId="30" fillId="12" borderId="1" xfId="0" applyFont="1" applyFill="1" applyBorder="1" applyAlignment="1">
      <alignment horizontal="left" vertical="center" wrapText="1"/>
    </xf>
    <xf numFmtId="0" fontId="21" fillId="11" borderId="17" xfId="0" applyFont="1" applyFill="1" applyBorder="1" applyAlignment="1">
      <alignment horizontal="left" vertical="center" wrapText="1"/>
    </xf>
    <xf numFmtId="0" fontId="9" fillId="11" borderId="17" xfId="0" applyFont="1" applyFill="1" applyBorder="1" applyAlignment="1" applyProtection="1">
      <alignment horizontal="left" vertical="center"/>
    </xf>
    <xf numFmtId="0" fontId="9" fillId="11" borderId="17" xfId="0" applyFont="1" applyFill="1" applyBorder="1" applyAlignment="1" applyProtection="1">
      <alignment horizontal="left" vertical="center" wrapText="1"/>
    </xf>
    <xf numFmtId="0" fontId="7" fillId="11" borderId="17" xfId="0" applyFont="1" applyFill="1" applyBorder="1" applyAlignment="1">
      <alignment horizontal="left" vertical="center" wrapText="1"/>
    </xf>
    <xf numFmtId="0" fontId="31" fillId="11" borderId="17" xfId="2" applyFont="1" applyFill="1" applyBorder="1" applyAlignment="1" applyProtection="1">
      <alignment horizontal="left" vertical="center" wrapText="1"/>
    </xf>
    <xf numFmtId="0" fontId="0" fillId="6" borderId="1" xfId="0" applyFill="1" applyBorder="1" applyAlignment="1">
      <alignment vertical="top" wrapText="1"/>
    </xf>
    <xf numFmtId="0" fontId="0" fillId="13" borderId="1" xfId="0" applyFill="1" applyBorder="1" applyAlignment="1">
      <alignment vertical="top" wrapText="1"/>
    </xf>
    <xf numFmtId="0" fontId="32" fillId="14" borderId="0" xfId="0" applyFont="1" applyFill="1" applyAlignment="1">
      <alignment horizontal="left" vertical="top"/>
    </xf>
    <xf numFmtId="0" fontId="32" fillId="14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9" fillId="11" borderId="17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vertical="center"/>
    </xf>
    <xf numFmtId="166" fontId="0" fillId="0" borderId="0" xfId="0" applyNumberFormat="1"/>
    <xf numFmtId="0" fontId="33" fillId="0" borderId="0" xfId="0" applyFont="1" applyAlignment="1">
      <alignment vertical="center"/>
    </xf>
    <xf numFmtId="167" fontId="0" fillId="0" borderId="0" xfId="0" applyNumberFormat="1"/>
    <xf numFmtId="0" fontId="6" fillId="9" borderId="1" xfId="0" applyNumberFormat="1" applyFont="1" applyFill="1" applyBorder="1" applyAlignment="1" applyProtection="1">
      <alignment horizontal="right" vertical="center" wrapText="1"/>
    </xf>
    <xf numFmtId="167" fontId="24" fillId="12" borderId="1" xfId="0" applyNumberFormat="1" applyFont="1" applyFill="1" applyBorder="1" applyAlignment="1">
      <alignment horizontal="left" vertical="center" wrapText="1"/>
    </xf>
    <xf numFmtId="0" fontId="37" fillId="15" borderId="0" xfId="3"/>
    <xf numFmtId="0" fontId="0" fillId="0" borderId="0" xfId="0"/>
    <xf numFmtId="49" fontId="2" fillId="0" borderId="0" xfId="7" applyNumberFormat="1"/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166" fontId="15" fillId="0" borderId="0" xfId="0" applyNumberFormat="1" applyFont="1"/>
    <xf numFmtId="0" fontId="0" fillId="0" borderId="0" xfId="0"/>
    <xf numFmtId="0" fontId="21" fillId="0" borderId="0" xfId="0" applyFont="1"/>
    <xf numFmtId="0" fontId="0" fillId="0" borderId="0" xfId="0" applyAlignment="1">
      <alignment wrapText="1"/>
    </xf>
    <xf numFmtId="49" fontId="1" fillId="0" borderId="0" xfId="7" applyNumberFormat="1" applyFont="1"/>
    <xf numFmtId="0" fontId="1" fillId="0" borderId="0" xfId="7" applyNumberFormat="1" applyFont="1"/>
    <xf numFmtId="0" fontId="15" fillId="0" borderId="0" xfId="0" applyNumberFormat="1" applyFont="1"/>
    <xf numFmtId="0" fontId="15" fillId="0" borderId="0" xfId="0" applyFont="1"/>
    <xf numFmtId="0" fontId="14" fillId="0" borderId="0" xfId="2" applyAlignment="1" applyProtection="1"/>
    <xf numFmtId="14" fontId="0" fillId="0" borderId="0" xfId="0" applyNumberFormat="1"/>
    <xf numFmtId="0" fontId="0" fillId="6" borderId="0" xfId="0" applyFill="1"/>
    <xf numFmtId="49" fontId="38" fillId="0" borderId="0" xfId="4" applyNumberFormat="1"/>
    <xf numFmtId="0" fontId="0" fillId="0" borderId="0" xfId="0"/>
    <xf numFmtId="0" fontId="0" fillId="0" borderId="0" xfId="0" applyFill="1"/>
    <xf numFmtId="0" fontId="5" fillId="4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49" fontId="6" fillId="2" borderId="10" xfId="0" applyNumberFormat="1" applyFont="1" applyFill="1" applyBorder="1" applyAlignment="1" applyProtection="1">
      <alignment horizontal="left" vertical="center" wrapText="1"/>
      <protection hidden="1"/>
    </xf>
    <xf numFmtId="0" fontId="0" fillId="4" borderId="4" xfId="0" applyFill="1" applyBorder="1"/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4" borderId="13" xfId="0" applyFill="1" applyBorder="1"/>
    <xf numFmtId="0" fontId="5" fillId="4" borderId="14" xfId="0" applyFont="1" applyFill="1" applyBorder="1" applyAlignment="1">
      <alignment horizontal="center" vertical="center" wrapText="1"/>
    </xf>
    <xf numFmtId="0" fontId="0" fillId="4" borderId="7" xfId="0" applyFill="1" applyBorder="1"/>
    <xf numFmtId="49" fontId="0" fillId="0" borderId="0" xfId="0" applyNumberFormat="1"/>
    <xf numFmtId="0" fontId="7" fillId="0" borderId="0" xfId="0" applyFont="1" applyFill="1" applyAlignment="1"/>
    <xf numFmtId="0" fontId="0" fillId="4" borderId="0" xfId="0" applyFill="1" applyBorder="1"/>
    <xf numFmtId="0" fontId="0" fillId="4" borderId="13" xfId="0" applyNumberFormat="1" applyFill="1" applyBorder="1"/>
    <xf numFmtId="0" fontId="0" fillId="0" borderId="0" xfId="0" applyNumberFormat="1"/>
    <xf numFmtId="0" fontId="7" fillId="7" borderId="20" xfId="0" applyFont="1" applyFill="1" applyBorder="1" applyAlignment="1">
      <alignment horizontal="left" vertical="center" wrapText="1"/>
    </xf>
    <xf numFmtId="14" fontId="7" fillId="7" borderId="3" xfId="0" applyNumberFormat="1" applyFont="1" applyFill="1" applyBorder="1" applyAlignment="1">
      <alignment horizontal="left" vertical="center" wrapText="1"/>
    </xf>
    <xf numFmtId="165" fontId="7" fillId="7" borderId="20" xfId="0" applyNumberFormat="1" applyFont="1" applyFill="1" applyBorder="1" applyAlignment="1">
      <alignment horizontal="left" vertical="center" wrapText="1"/>
    </xf>
    <xf numFmtId="0" fontId="9" fillId="11" borderId="17" xfId="0" applyFont="1" applyFill="1" applyBorder="1" applyAlignment="1" applyProtection="1">
      <alignment horizontal="left" vertical="center" wrapText="1"/>
      <protection locked="0"/>
    </xf>
    <xf numFmtId="49" fontId="19" fillId="9" borderId="1" xfId="0" applyNumberFormat="1" applyFont="1" applyFill="1" applyBorder="1" applyAlignment="1" applyProtection="1">
      <alignment horizontal="left" vertical="top" wrapText="1"/>
    </xf>
    <xf numFmtId="49" fontId="10" fillId="9" borderId="1" xfId="0" applyNumberFormat="1" applyFont="1" applyFill="1" applyBorder="1" applyAlignment="1" applyProtection="1">
      <alignment horizontal="right" vertical="center" wrapText="1"/>
    </xf>
    <xf numFmtId="49" fontId="6" fillId="9" borderId="1" xfId="0" applyNumberFormat="1" applyFont="1" applyFill="1" applyBorder="1" applyAlignment="1" applyProtection="1">
      <alignment horizontal="right" vertical="center" wrapText="1"/>
    </xf>
    <xf numFmtId="0" fontId="7" fillId="7" borderId="20" xfId="0" applyFont="1" applyFill="1" applyBorder="1" applyAlignment="1" applyProtection="1">
      <alignment horizontal="left" vertical="center" wrapText="1"/>
      <protection locked="0"/>
    </xf>
    <xf numFmtId="166" fontId="22" fillId="0" borderId="0" xfId="0" applyNumberFormat="1" applyFont="1"/>
    <xf numFmtId="0" fontId="24" fillId="12" borderId="1" xfId="0" applyFont="1" applyFill="1" applyBorder="1" applyAlignment="1" applyProtection="1">
      <alignment horizontal="left" vertical="center" wrapText="1"/>
      <protection locked="0"/>
    </xf>
    <xf numFmtId="49" fontId="25" fillId="10" borderId="1" xfId="0" applyNumberFormat="1" applyFont="1" applyFill="1" applyBorder="1" applyAlignment="1" applyProtection="1">
      <alignment horizontal="right" vertical="center" wrapText="1"/>
      <protection locked="0"/>
    </xf>
    <xf numFmtId="0" fontId="28" fillId="12" borderId="1" xfId="0" applyFont="1" applyFill="1" applyBorder="1" applyAlignment="1" applyProtection="1">
      <alignment horizontal="left" vertical="center" wrapText="1"/>
      <protection locked="0"/>
    </xf>
    <xf numFmtId="0" fontId="24" fillId="12" borderId="1" xfId="0" applyFont="1" applyFill="1" applyBorder="1" applyAlignment="1" applyProtection="1">
      <alignment horizontal="center" vertical="center" wrapText="1"/>
      <protection locked="0"/>
    </xf>
    <xf numFmtId="164" fontId="24" fillId="12" borderId="1" xfId="0" applyNumberFormat="1" applyFont="1" applyFill="1" applyBorder="1" applyAlignment="1" applyProtection="1">
      <alignment horizontal="left" vertical="center" wrapText="1"/>
      <protection locked="0"/>
    </xf>
    <xf numFmtId="167" fontId="24" fillId="12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12" borderId="1" xfId="0" applyFont="1" applyFill="1" applyBorder="1" applyAlignment="1" applyProtection="1">
      <alignment horizontal="left" vertical="center"/>
      <protection locked="0"/>
    </xf>
    <xf numFmtId="168" fontId="24" fillId="12" borderId="1" xfId="0" applyNumberFormat="1" applyFont="1" applyFill="1" applyBorder="1" applyAlignment="1" applyProtection="1">
      <alignment horizontal="left" vertical="center" wrapText="1"/>
      <protection locked="0"/>
    </xf>
    <xf numFmtId="0" fontId="21" fillId="11" borderId="17" xfId="0" applyFont="1" applyFill="1" applyBorder="1" applyAlignment="1" applyProtection="1">
      <alignment horizontal="left" vertical="center" wrapText="1"/>
    </xf>
    <xf numFmtId="0" fontId="4" fillId="11" borderId="17" xfId="0" applyNumberFormat="1" applyFont="1" applyFill="1" applyBorder="1" applyAlignment="1">
      <alignment horizontal="left" vertical="center" wrapText="1"/>
    </xf>
    <xf numFmtId="0" fontId="14" fillId="0" borderId="0" xfId="2" applyNumberFormat="1" applyAlignment="1" applyProtection="1">
      <protection locked="0"/>
    </xf>
    <xf numFmtId="0" fontId="14" fillId="0" borderId="0" xfId="2" applyNumberFormat="1" applyAlignment="1" applyProtection="1"/>
    <xf numFmtId="0" fontId="18" fillId="4" borderId="0" xfId="0" applyFont="1" applyFill="1" applyBorder="1" applyAlignment="1">
      <alignment horizontal="center" wrapText="1"/>
    </xf>
    <xf numFmtId="0" fontId="18" fillId="4" borderId="14" xfId="0" applyFont="1" applyFill="1" applyBorder="1" applyAlignment="1">
      <alignment horizontal="center" wrapText="1"/>
    </xf>
    <xf numFmtId="49" fontId="10" fillId="10" borderId="21" xfId="0" applyNumberFormat="1" applyFont="1" applyFill="1" applyBorder="1" applyAlignment="1" applyProtection="1">
      <alignment horizontal="right" vertical="center" wrapText="1"/>
      <protection hidden="1"/>
    </xf>
    <xf numFmtId="49" fontId="10" fillId="10" borderId="22" xfId="0" applyNumberFormat="1" applyFont="1" applyFill="1" applyBorder="1" applyAlignment="1" applyProtection="1">
      <alignment horizontal="right" vertical="center" wrapText="1"/>
      <protection hidden="1"/>
    </xf>
    <xf numFmtId="49" fontId="6" fillId="5" borderId="11" xfId="0" applyNumberFormat="1" applyFont="1" applyFill="1" applyBorder="1" applyAlignment="1" applyProtection="1">
      <alignment horizontal="left" wrapText="1"/>
      <protection locked="0"/>
    </xf>
    <xf numFmtId="49" fontId="6" fillId="5" borderId="12" xfId="0" applyNumberFormat="1" applyFont="1" applyFill="1" applyBorder="1" applyAlignment="1" applyProtection="1">
      <alignment horizontal="left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49" fontId="6" fillId="10" borderId="1" xfId="0" applyNumberFormat="1" applyFont="1" applyFill="1" applyBorder="1" applyAlignment="1" applyProtection="1">
      <alignment horizontal="left" vertical="center" wrapText="1"/>
      <protection hidden="1"/>
    </xf>
    <xf numFmtId="166" fontId="18" fillId="4" borderId="0" xfId="0" applyNumberFormat="1" applyFont="1" applyFill="1" applyBorder="1" applyAlignment="1">
      <alignment horizontal="center" vertical="center" wrapText="1"/>
    </xf>
    <xf numFmtId="0" fontId="11" fillId="4" borderId="0" xfId="0" applyNumberFormat="1" applyFont="1" applyFill="1" applyBorder="1" applyAlignment="1">
      <alignment horizontal="center" vertical="center" wrapText="1"/>
    </xf>
    <xf numFmtId="0" fontId="11" fillId="4" borderId="1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49" fontId="29" fillId="10" borderId="18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3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4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19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5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6" xfId="0" applyNumberFormat="1" applyFont="1" applyFill="1" applyBorder="1" applyAlignment="1" applyProtection="1">
      <alignment horizontal="center" vertical="center" wrapText="1"/>
      <protection hidden="1"/>
    </xf>
    <xf numFmtId="49" fontId="9" fillId="11" borderId="21" xfId="0" applyNumberFormat="1" applyFont="1" applyFill="1" applyBorder="1" applyAlignment="1" applyProtection="1">
      <alignment horizontal="left" vertical="center" wrapText="1"/>
      <protection locked="0"/>
    </xf>
    <xf numFmtId="49" fontId="9" fillId="11" borderId="22" xfId="0" applyNumberFormat="1" applyFont="1" applyFill="1" applyBorder="1" applyAlignment="1" applyProtection="1">
      <alignment horizontal="left" vertical="center" wrapText="1"/>
      <protection locked="0"/>
    </xf>
    <xf numFmtId="0" fontId="9" fillId="11" borderId="21" xfId="0" applyNumberFormat="1" applyFont="1" applyFill="1" applyBorder="1" applyAlignment="1">
      <alignment horizontal="left" vertical="center" wrapText="1"/>
    </xf>
    <xf numFmtId="0" fontId="9" fillId="11" borderId="22" xfId="0" applyNumberFormat="1" applyFont="1" applyFill="1" applyBorder="1" applyAlignment="1">
      <alignment horizontal="left" vertical="center" wrapText="1"/>
    </xf>
    <xf numFmtId="49" fontId="6" fillId="5" borderId="11" xfId="0" applyNumberFormat="1" applyFont="1" applyFill="1" applyBorder="1" applyAlignment="1" applyProtection="1">
      <alignment horizontal="left" wrapText="1"/>
      <protection hidden="1"/>
    </xf>
    <xf numFmtId="49" fontId="6" fillId="5" borderId="12" xfId="0" applyNumberFormat="1" applyFont="1" applyFill="1" applyBorder="1" applyAlignment="1" applyProtection="1">
      <alignment horizontal="left" wrapText="1"/>
      <protection hidden="1"/>
    </xf>
    <xf numFmtId="0" fontId="18" fillId="4" borderId="27" xfId="0" applyFont="1" applyFill="1" applyBorder="1" applyAlignment="1">
      <alignment horizontal="center" wrapText="1"/>
    </xf>
    <xf numFmtId="0" fontId="9" fillId="11" borderId="1" xfId="0" applyFont="1" applyFill="1" applyBorder="1" applyAlignment="1">
      <alignment horizontal="left" vertical="center" wrapText="1"/>
    </xf>
    <xf numFmtId="49" fontId="12" fillId="3" borderId="10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1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>
      <alignment horizontal="center" wrapText="1"/>
    </xf>
    <xf numFmtId="0" fontId="8" fillId="3" borderId="15" xfId="0" applyFont="1" applyFill="1" applyBorder="1" applyAlignment="1">
      <alignment horizontal="center" wrapText="1"/>
    </xf>
    <xf numFmtId="49" fontId="6" fillId="2" borderId="11" xfId="0" applyNumberFormat="1" applyFont="1" applyFill="1" applyBorder="1" applyAlignment="1" applyProtection="1">
      <alignment horizontal="left" wrapText="1"/>
      <protection hidden="1"/>
    </xf>
    <xf numFmtId="49" fontId="6" fillId="2" borderId="12" xfId="0" applyNumberFormat="1" applyFont="1" applyFill="1" applyBorder="1" applyAlignment="1" applyProtection="1">
      <alignment horizontal="left" wrapText="1"/>
      <protection hidden="1"/>
    </xf>
    <xf numFmtId="0" fontId="8" fillId="2" borderId="2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23" fillId="0" borderId="0" xfId="0" applyFont="1" applyAlignment="1">
      <alignment vertical="center"/>
    </xf>
  </cellXfs>
  <cellStyles count="9">
    <cellStyle name="Good" xfId="3" builtinId="26"/>
    <cellStyle name="Hyperlink" xfId="2" builtinId="8"/>
    <cellStyle name="Hyperlink 2" xfId="6" xr:uid="{00000000-0005-0000-0000-000031000000}"/>
    <cellStyle name="Normal" xfId="0" builtinId="0"/>
    <cellStyle name="Normal 2" xfId="1" xr:uid="{00000000-0005-0000-0000-000002000000}"/>
    <cellStyle name="Normal 2 2" xfId="5" xr:uid="{00000000-0005-0000-0000-000032000000}"/>
    <cellStyle name="Normal 3" xfId="4" xr:uid="{00000000-0005-0000-0000-000032000000}"/>
    <cellStyle name="Normal 4" xfId="8" xr:uid="{00000000-0005-0000-0000-000032000000}"/>
    <cellStyle name="Normal 5" xfId="7" xr:uid="{00000000-0005-0000-0000-000035000000}"/>
  </cellStyles>
  <dxfs count="12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  <color theme="0"/>
      </font>
      <numFmt numFmtId="0" formatCode="General"/>
      <fill>
        <patternFill>
          <bgColor rgb="FFF25454"/>
        </patternFill>
      </fill>
    </dxf>
    <dxf>
      <numFmt numFmtId="0" formatCode="General"/>
      <fill>
        <patternFill>
          <bgColor rgb="FFF25454"/>
        </patternFill>
      </fill>
    </dxf>
    <dxf>
      <numFmt numFmtId="166" formatCode=";;;"/>
      <fill>
        <patternFill>
          <bgColor rgb="FF808080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</dxfs>
  <tableStyles count="0" defaultTableStyle="TableStyleMedium2" defaultPivotStyle="PivotStyleLight16"/>
  <colors>
    <mruColors>
      <color rgb="FFF25454"/>
      <color rgb="FF808080"/>
      <color rgb="FFF68686"/>
      <color rgb="FFF46666"/>
      <color rgb="FFFF0000"/>
      <color rgb="FFBDD7EE"/>
      <color rgb="FFDDEBF7"/>
      <color rgb="FFD3E6F5"/>
      <color rgb="FFCCFFFF"/>
      <color rgb="FFF1F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../../../OED/PPPManual/CSO/Shared%20Documents/IP%20Parent%20List.xlsx" TargetMode="External"/><Relationship Id="rId1" Type="http://schemas.openxmlformats.org/officeDocument/2006/relationships/hyperlink" Target="../../../../../../:x:/r/sites/DOC/_layouts/15/Doc.aspx?sourcedoc=%7B9B926C07-CF31-46FB-B920-52A2EA6710DB%7D&amp;file=Parent%20org%20for%20intranet.xlsx&amp;action=default&amp;mobileredirect=true&amp;cid=bd92994d-e64f-41c8-9002-09e2a3cc1bbe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../../../../../OED/PPPManual/CSO/Shared%20Documents/IP%20Parent%20List.xlsx" TargetMode="External"/><Relationship Id="rId1" Type="http://schemas.openxmlformats.org/officeDocument/2006/relationships/hyperlink" Target="https://intranet.unicef.org/pd/csp.nsf/Site%20Pages/page010407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82"/>
  <sheetViews>
    <sheetView tabSelected="1" zoomScaleNormal="100" workbookViewId="0">
      <selection activeCell="E6" sqref="E6"/>
    </sheetView>
  </sheetViews>
  <sheetFormatPr defaultRowHeight="15.75" x14ac:dyDescent="0.25"/>
  <cols>
    <col min="1" max="1" width="2.125" style="65" customWidth="1"/>
    <col min="2" max="2" width="40.25" style="70" customWidth="1"/>
    <col min="3" max="3" width="39" style="70" customWidth="1"/>
    <col min="4" max="4" width="40.25" style="70" customWidth="1"/>
    <col min="5" max="5" width="39" style="70" customWidth="1"/>
    <col min="6" max="6" width="1.875" style="65" customWidth="1"/>
    <col min="7" max="8" width="9" style="65"/>
    <col min="9" max="9" width="13" style="65" customWidth="1"/>
    <col min="10" max="16384" width="9" style="65"/>
  </cols>
  <sheetData>
    <row r="1" spans="1:15" ht="16.5" customHeight="1" x14ac:dyDescent="0.25">
      <c r="A1" s="72"/>
      <c r="B1" s="73"/>
      <c r="C1" s="73"/>
      <c r="D1" s="73"/>
      <c r="E1" s="74"/>
      <c r="F1" s="72"/>
      <c r="I1" s="78"/>
    </row>
    <row r="2" spans="1:15" s="82" customFormat="1" ht="29.25" customHeight="1" x14ac:dyDescent="0.25">
      <c r="A2" s="81"/>
      <c r="B2" s="113" t="s">
        <v>0</v>
      </c>
      <c r="C2" s="113"/>
      <c r="D2" s="113"/>
      <c r="E2" s="114"/>
      <c r="F2" s="81"/>
      <c r="I2" s="78"/>
    </row>
    <row r="3" spans="1:15" ht="61.5" customHeight="1" x14ac:dyDescent="0.25">
      <c r="A3" s="75"/>
      <c r="B3" s="67"/>
      <c r="C3" s="112" t="str">
        <f>VLOOKUP(C7,Request_Type,2,0)</f>
        <v>There are mandatory fields missing for the creation request.
Complete the fields in red background before submission!</v>
      </c>
      <c r="D3" s="112"/>
      <c r="E3" s="76"/>
      <c r="F3" s="75"/>
      <c r="G3" s="82"/>
      <c r="H3" s="82"/>
      <c r="I3" s="82"/>
      <c r="J3" s="82"/>
      <c r="K3" s="82"/>
      <c r="L3" s="82"/>
      <c r="M3" s="82"/>
      <c r="N3" s="82"/>
      <c r="O3" s="82"/>
    </row>
    <row r="4" spans="1:15" ht="24" customHeight="1" x14ac:dyDescent="0.3">
      <c r="A4" s="104" t="s">
        <v>1</v>
      </c>
      <c r="B4" s="104"/>
      <c r="C4" s="104"/>
      <c r="D4" s="104"/>
      <c r="E4" s="115"/>
      <c r="F4" s="75"/>
      <c r="G4" s="82"/>
      <c r="H4" s="82"/>
      <c r="I4" s="82"/>
      <c r="J4" s="82"/>
      <c r="K4" s="82"/>
      <c r="L4" s="82"/>
      <c r="M4" s="82"/>
      <c r="N4" s="82"/>
      <c r="O4" s="82"/>
    </row>
    <row r="5" spans="1:15" ht="15.75" customHeight="1" x14ac:dyDescent="0.25">
      <c r="A5" s="75"/>
      <c r="B5" s="87" t="s">
        <v>2</v>
      </c>
      <c r="C5" s="31"/>
      <c r="D5" s="87" t="s">
        <v>3</v>
      </c>
      <c r="E5" s="31"/>
      <c r="F5" s="80"/>
      <c r="G5" s="82"/>
      <c r="H5" s="82"/>
      <c r="I5" s="82"/>
      <c r="J5" s="82"/>
      <c r="K5" s="82"/>
      <c r="L5" s="82"/>
      <c r="M5" s="82"/>
      <c r="N5" s="82"/>
      <c r="O5" s="82"/>
    </row>
    <row r="6" spans="1:15" ht="15.75" customHeight="1" x14ac:dyDescent="0.25">
      <c r="A6" s="75"/>
      <c r="B6" s="88" t="s">
        <v>4</v>
      </c>
      <c r="C6" s="86" t="s">
        <v>5</v>
      </c>
      <c r="D6" s="89" t="s">
        <v>6</v>
      </c>
      <c r="E6" s="86"/>
      <c r="F6" s="80"/>
      <c r="G6" s="82"/>
      <c r="H6" s="82"/>
      <c r="I6" s="82"/>
      <c r="J6" s="82"/>
      <c r="K6" s="82"/>
      <c r="L6" s="82"/>
      <c r="M6" s="82"/>
      <c r="N6" s="82"/>
      <c r="O6" s="82"/>
    </row>
    <row r="7" spans="1:15" ht="15.75" customHeight="1" x14ac:dyDescent="0.25">
      <c r="A7" s="75"/>
      <c r="B7" s="88" t="s">
        <v>7</v>
      </c>
      <c r="C7" s="86" t="s">
        <v>8</v>
      </c>
      <c r="D7" s="89" t="s">
        <v>9</v>
      </c>
      <c r="E7" s="86"/>
      <c r="F7" s="80"/>
      <c r="G7" s="82"/>
      <c r="H7" s="82"/>
      <c r="I7" s="82"/>
      <c r="J7" s="82"/>
      <c r="K7" s="82"/>
      <c r="L7" s="82"/>
      <c r="M7" s="82"/>
      <c r="N7" s="82"/>
      <c r="O7" s="82"/>
    </row>
    <row r="8" spans="1:15" ht="15.75" customHeight="1" x14ac:dyDescent="0.25">
      <c r="A8" s="75"/>
      <c r="B8" s="88" t="s">
        <v>10</v>
      </c>
      <c r="C8" s="86"/>
      <c r="D8" s="89" t="s">
        <v>11</v>
      </c>
      <c r="E8" s="86"/>
      <c r="F8" s="80"/>
      <c r="G8" s="82"/>
      <c r="H8" s="82"/>
      <c r="I8" s="59"/>
      <c r="J8" s="82"/>
      <c r="K8" s="82"/>
      <c r="L8" s="82"/>
      <c r="M8" s="82"/>
      <c r="N8" s="82"/>
      <c r="O8" s="82"/>
    </row>
    <row r="9" spans="1:15" ht="15.75" customHeight="1" x14ac:dyDescent="0.25">
      <c r="A9" s="75"/>
      <c r="B9" s="88" t="s">
        <v>12</v>
      </c>
      <c r="C9" s="86" t="s">
        <v>5</v>
      </c>
      <c r="D9" s="89" t="s">
        <v>13</v>
      </c>
      <c r="E9" s="86"/>
      <c r="F9" s="80"/>
      <c r="G9" s="82"/>
      <c r="H9" s="82"/>
      <c r="I9" s="82"/>
      <c r="J9" s="82"/>
      <c r="K9" s="82"/>
      <c r="L9" s="82"/>
      <c r="M9" s="82"/>
      <c r="N9" s="82"/>
      <c r="O9" s="82"/>
    </row>
    <row r="10" spans="1:15" ht="15.75" customHeight="1" x14ac:dyDescent="0.25">
      <c r="A10" s="75"/>
      <c r="B10" s="89" t="s">
        <v>14</v>
      </c>
      <c r="C10" s="86" t="s">
        <v>5</v>
      </c>
      <c r="D10" s="89" t="s">
        <v>15</v>
      </c>
      <c r="E10" s="86"/>
      <c r="F10" s="80"/>
      <c r="G10" s="42"/>
      <c r="H10" s="42"/>
      <c r="I10" s="42"/>
      <c r="J10" s="42"/>
      <c r="K10" s="42"/>
      <c r="L10" s="82"/>
      <c r="M10" s="82"/>
      <c r="N10" s="82"/>
      <c r="O10" s="82"/>
    </row>
    <row r="11" spans="1:15" ht="15.75" customHeight="1" x14ac:dyDescent="0.25">
      <c r="A11" s="75"/>
      <c r="B11" s="89" t="s">
        <v>16</v>
      </c>
      <c r="C11" s="40"/>
      <c r="D11" s="89" t="s">
        <v>17</v>
      </c>
      <c r="E11" s="86"/>
      <c r="F11" s="80"/>
      <c r="G11" s="42"/>
      <c r="H11" s="42"/>
      <c r="I11" s="42"/>
      <c r="J11" s="42"/>
      <c r="K11" s="42"/>
      <c r="L11" s="82"/>
      <c r="M11" s="82"/>
      <c r="N11" s="82"/>
      <c r="O11" s="82"/>
    </row>
    <row r="12" spans="1:15" ht="15.75" customHeight="1" x14ac:dyDescent="0.25">
      <c r="A12" s="75"/>
      <c r="B12" s="106" t="s">
        <v>18</v>
      </c>
      <c r="C12" s="122" t="s">
        <v>5</v>
      </c>
      <c r="D12" s="89" t="s">
        <v>19</v>
      </c>
      <c r="E12" s="86" t="s">
        <v>5</v>
      </c>
      <c r="F12" s="80"/>
      <c r="G12" s="42" t="str">
        <f>IF(E12="… Select","…_Select",SUBSTITUTE(RIGHT(E12,LEN(E12)-4)," ","_")&amp;"_Regions")</f>
        <v>…_Select</v>
      </c>
      <c r="H12" s="42"/>
      <c r="I12" s="53"/>
      <c r="J12" s="42"/>
      <c r="K12" s="42"/>
      <c r="L12" s="82"/>
      <c r="M12" s="82"/>
      <c r="N12" s="82"/>
      <c r="O12" s="82"/>
    </row>
    <row r="13" spans="1:15" ht="15.75" customHeight="1" x14ac:dyDescent="0.25">
      <c r="A13" s="75"/>
      <c r="B13" s="107"/>
      <c r="C13" s="123"/>
      <c r="D13" s="89" t="s">
        <v>20</v>
      </c>
      <c r="E13" s="86" t="s">
        <v>5</v>
      </c>
      <c r="F13" s="80"/>
      <c r="G13" s="42" t="str">
        <f>IFERROR(AND(VLOOKUP(E12,Region_Required_Table,2,0)="Yes",C7="Create ",OR(E13="",E13="… Select")),"")</f>
        <v/>
      </c>
      <c r="H13" s="42"/>
      <c r="I13" s="42"/>
      <c r="J13" s="42"/>
      <c r="K13" s="42"/>
      <c r="L13" s="82"/>
      <c r="M13" s="82"/>
      <c r="N13" s="82"/>
      <c r="O13" s="82"/>
    </row>
    <row r="14" spans="1:15" ht="15.75" customHeight="1" x14ac:dyDescent="0.25">
      <c r="A14" s="75"/>
      <c r="B14" s="87" t="s">
        <v>21</v>
      </c>
      <c r="C14" s="31"/>
      <c r="D14" s="89"/>
      <c r="E14" s="31"/>
      <c r="F14" s="80"/>
      <c r="G14" s="42"/>
      <c r="H14" s="42"/>
      <c r="I14" s="42"/>
      <c r="J14" s="42"/>
      <c r="K14" s="42"/>
      <c r="L14" s="82"/>
      <c r="M14" s="82"/>
      <c r="N14" s="82"/>
      <c r="O14" s="82"/>
    </row>
    <row r="15" spans="1:15" ht="15.75" customHeight="1" x14ac:dyDescent="0.25">
      <c r="A15" s="75"/>
      <c r="B15" s="89" t="s">
        <v>22</v>
      </c>
      <c r="C15" s="40"/>
      <c r="D15" s="89"/>
      <c r="E15" s="31"/>
      <c r="F15" s="80"/>
      <c r="G15" s="42"/>
      <c r="H15" s="42"/>
      <c r="I15" s="42"/>
      <c r="J15" s="42"/>
      <c r="K15" s="42"/>
      <c r="L15" s="82"/>
      <c r="M15" s="82"/>
      <c r="N15" s="82"/>
      <c r="O15" s="82"/>
    </row>
    <row r="16" spans="1:15" ht="15.75" customHeight="1" x14ac:dyDescent="0.25">
      <c r="A16" s="75"/>
      <c r="B16" s="89" t="s">
        <v>23</v>
      </c>
      <c r="C16" s="40"/>
      <c r="D16" s="89"/>
      <c r="E16" s="31"/>
      <c r="F16" s="80"/>
      <c r="G16" s="42"/>
      <c r="H16" s="42"/>
      <c r="I16" s="42"/>
      <c r="J16" s="42"/>
      <c r="K16" s="42"/>
      <c r="L16" s="82"/>
      <c r="M16" s="82"/>
      <c r="N16" s="82"/>
      <c r="O16" s="82"/>
    </row>
    <row r="17" spans="1:15" ht="15.75" customHeight="1" x14ac:dyDescent="0.25">
      <c r="A17" s="75"/>
      <c r="B17" s="89" t="s">
        <v>24</v>
      </c>
      <c r="C17" s="40"/>
      <c r="D17" s="89"/>
      <c r="E17" s="31"/>
      <c r="F17" s="80"/>
      <c r="G17" s="42"/>
      <c r="H17" s="42"/>
      <c r="I17" s="42"/>
      <c r="J17" s="42"/>
      <c r="K17" s="42"/>
      <c r="L17" s="82"/>
      <c r="M17" s="82"/>
      <c r="N17" s="82"/>
      <c r="O17" s="82"/>
    </row>
    <row r="18" spans="1:15" ht="15.75" customHeight="1" x14ac:dyDescent="0.25">
      <c r="A18" s="75"/>
      <c r="B18" s="89" t="s">
        <v>25</v>
      </c>
      <c r="C18" s="86"/>
      <c r="D18" s="89"/>
      <c r="E18" s="31"/>
      <c r="F18" s="80"/>
      <c r="G18" s="42"/>
      <c r="H18" s="42"/>
      <c r="I18" s="42"/>
      <c r="J18" s="42"/>
      <c r="K18" s="42"/>
      <c r="L18" s="82"/>
      <c r="M18" s="82"/>
      <c r="N18" s="82"/>
      <c r="O18" s="82"/>
    </row>
    <row r="19" spans="1:15" ht="15.75" customHeight="1" x14ac:dyDescent="0.25">
      <c r="A19" s="75"/>
      <c r="B19" s="89" t="s">
        <v>26</v>
      </c>
      <c r="C19" s="86"/>
      <c r="D19" s="89"/>
      <c r="E19" s="31"/>
      <c r="F19" s="80"/>
      <c r="G19" s="42"/>
      <c r="H19" s="42"/>
      <c r="I19" s="42"/>
      <c r="J19" s="42"/>
      <c r="K19" s="42"/>
      <c r="L19" s="82"/>
      <c r="M19" s="82"/>
      <c r="N19" s="82"/>
      <c r="O19" s="82"/>
    </row>
    <row r="20" spans="1:15" ht="15.75" customHeight="1" x14ac:dyDescent="0.25">
      <c r="A20" s="75"/>
      <c r="B20" s="88" t="s">
        <v>27</v>
      </c>
      <c r="C20" s="86"/>
      <c r="D20" s="89"/>
      <c r="E20" s="31"/>
      <c r="F20" s="80"/>
      <c r="G20" s="42"/>
      <c r="H20" s="42"/>
      <c r="I20" s="42"/>
      <c r="J20" s="42"/>
      <c r="K20" s="42"/>
      <c r="L20" s="82"/>
      <c r="M20" s="82"/>
      <c r="N20" s="82"/>
      <c r="O20" s="82"/>
    </row>
    <row r="21" spans="1:15" ht="15.75" customHeight="1" x14ac:dyDescent="0.25">
      <c r="A21" s="75"/>
      <c r="B21" s="89" t="s">
        <v>28</v>
      </c>
      <c r="C21" s="86"/>
      <c r="D21" s="89" t="s">
        <v>29</v>
      </c>
      <c r="E21" s="40"/>
      <c r="F21" s="80"/>
      <c r="G21" s="42" t="b">
        <f>AND(C7="Create ",E21="",NOT(ISERROR(VLOOKUP(C35,Mandatory_Tax_countries,1,0)="Yes")))</f>
        <v>0</v>
      </c>
      <c r="H21" s="42"/>
      <c r="I21" s="42"/>
      <c r="J21" s="42"/>
      <c r="K21" s="42"/>
      <c r="L21" s="82"/>
      <c r="M21" s="82"/>
      <c r="N21" s="82"/>
      <c r="O21" s="82"/>
    </row>
    <row r="22" spans="1:15" ht="15.75" customHeight="1" x14ac:dyDescent="0.25">
      <c r="A22" s="75"/>
      <c r="B22" s="89"/>
      <c r="C22" s="31"/>
      <c r="D22" s="89"/>
      <c r="E22" s="31"/>
      <c r="F22" s="80"/>
      <c r="G22" s="42"/>
      <c r="H22" s="42"/>
      <c r="I22" s="42"/>
      <c r="J22" s="42"/>
      <c r="K22" s="42"/>
      <c r="L22" s="82"/>
      <c r="M22" s="82"/>
      <c r="N22" s="82"/>
      <c r="O22" s="82"/>
    </row>
    <row r="23" spans="1:15" ht="15.75" customHeight="1" x14ac:dyDescent="0.3">
      <c r="A23" s="104" t="s">
        <v>30</v>
      </c>
      <c r="B23" s="104"/>
      <c r="C23" s="104"/>
      <c r="D23" s="104"/>
      <c r="E23" s="115"/>
      <c r="F23" s="75"/>
      <c r="G23" s="42"/>
      <c r="H23" s="42"/>
      <c r="I23" s="42"/>
      <c r="J23" s="42"/>
      <c r="K23" s="42"/>
      <c r="L23" s="82"/>
      <c r="M23" s="82"/>
      <c r="N23" s="82"/>
      <c r="O23" s="82"/>
    </row>
    <row r="24" spans="1:15" ht="15.75" customHeight="1" x14ac:dyDescent="0.25">
      <c r="A24" s="75"/>
      <c r="B24" s="116" t="s">
        <v>31</v>
      </c>
      <c r="C24" s="117"/>
      <c r="D24" s="117"/>
      <c r="E24" s="118"/>
      <c r="F24" s="80"/>
      <c r="G24" s="91"/>
      <c r="H24" s="42"/>
      <c r="I24" s="42"/>
      <c r="J24" s="42"/>
      <c r="K24" s="42"/>
      <c r="L24" s="82"/>
      <c r="M24" s="82"/>
      <c r="N24" s="82"/>
      <c r="O24" s="82"/>
    </row>
    <row r="25" spans="1:15" ht="15.75" customHeight="1" x14ac:dyDescent="0.25">
      <c r="A25" s="75"/>
      <c r="B25" s="119"/>
      <c r="C25" s="120"/>
      <c r="D25" s="120"/>
      <c r="E25" s="121"/>
      <c r="F25" s="80"/>
      <c r="G25" s="42"/>
      <c r="H25" s="42"/>
      <c r="I25" s="42"/>
      <c r="J25" s="42"/>
      <c r="K25" s="42"/>
      <c r="L25" s="82"/>
      <c r="M25" s="82"/>
      <c r="N25" s="82"/>
      <c r="O25" s="82"/>
    </row>
    <row r="26" spans="1:15" ht="15.75" customHeight="1" x14ac:dyDescent="0.25">
      <c r="A26" s="75"/>
      <c r="B26" s="87" t="s">
        <v>32</v>
      </c>
      <c r="C26" s="31"/>
      <c r="D26" s="87"/>
      <c r="E26" s="31"/>
      <c r="F26" s="80"/>
      <c r="G26" s="42"/>
      <c r="H26" s="42"/>
      <c r="I26" s="42"/>
      <c r="J26" s="42"/>
      <c r="K26" s="42"/>
      <c r="L26" s="82"/>
      <c r="M26" s="82"/>
      <c r="N26" s="82"/>
      <c r="O26" s="82"/>
    </row>
    <row r="27" spans="1:15" ht="15.75" customHeight="1" x14ac:dyDescent="0.25">
      <c r="A27" s="75"/>
      <c r="B27" s="89" t="s">
        <v>33</v>
      </c>
      <c r="C27" s="86" t="s">
        <v>5</v>
      </c>
      <c r="D27" s="89"/>
      <c r="E27" s="31"/>
      <c r="F27" s="80"/>
      <c r="G27" s="42"/>
      <c r="H27" s="42"/>
      <c r="I27" s="42"/>
      <c r="J27" s="42"/>
      <c r="K27" s="42"/>
      <c r="L27" s="82"/>
      <c r="M27" s="82"/>
      <c r="N27" s="82"/>
      <c r="O27" s="82"/>
    </row>
    <row r="28" spans="1:15" ht="15.75" customHeight="1" x14ac:dyDescent="0.25">
      <c r="A28" s="75"/>
      <c r="B28" s="89" t="s">
        <v>34</v>
      </c>
      <c r="C28" s="40"/>
      <c r="D28" s="89"/>
      <c r="E28" s="31"/>
      <c r="F28" s="80"/>
      <c r="G28" s="42"/>
      <c r="H28" s="42"/>
      <c r="I28" s="42"/>
      <c r="J28" s="42"/>
      <c r="K28" s="42"/>
      <c r="L28" s="82"/>
      <c r="M28" s="82"/>
      <c r="N28" s="82"/>
      <c r="O28" s="82"/>
    </row>
    <row r="29" spans="1:15" ht="15.75" customHeight="1" x14ac:dyDescent="0.25">
      <c r="A29" s="75"/>
      <c r="B29" s="89" t="s">
        <v>35</v>
      </c>
      <c r="C29" s="86"/>
      <c r="D29" s="89"/>
      <c r="E29" s="31"/>
      <c r="F29" s="80"/>
      <c r="G29" s="42"/>
      <c r="H29" s="42"/>
      <c r="I29" s="42"/>
      <c r="J29" s="42"/>
      <c r="K29" s="42"/>
      <c r="L29" s="82"/>
      <c r="M29" s="82"/>
      <c r="N29" s="82"/>
      <c r="O29" s="82"/>
    </row>
    <row r="30" spans="1:15" ht="15.75" customHeight="1" x14ac:dyDescent="0.25">
      <c r="A30" s="75"/>
      <c r="B30" s="89" t="s">
        <v>36</v>
      </c>
      <c r="C30" s="86"/>
      <c r="D30" s="89"/>
      <c r="E30" s="31"/>
      <c r="F30" s="80"/>
      <c r="G30" s="42"/>
      <c r="H30" s="42"/>
      <c r="I30" s="42" t="b">
        <f>IF(AND(C7="Create ",C30="",VLOOKUP(C35,IBAN_requirments!A2:B236,2,0)="YES*"),TRUE,FALSE)</f>
        <v>0</v>
      </c>
      <c r="J30" s="42"/>
      <c r="K30" s="42"/>
      <c r="L30" s="82"/>
      <c r="M30" s="82"/>
      <c r="N30" s="82"/>
      <c r="O30" s="82"/>
    </row>
    <row r="31" spans="1:15" x14ac:dyDescent="0.25">
      <c r="A31" s="75"/>
      <c r="B31" s="89" t="s">
        <v>37</v>
      </c>
      <c r="C31" s="86" t="s">
        <v>5</v>
      </c>
      <c r="D31" s="89"/>
      <c r="E31" s="31"/>
      <c r="F31" s="80"/>
      <c r="G31" s="42"/>
      <c r="H31" s="42"/>
      <c r="I31" s="42"/>
      <c r="J31" s="42"/>
      <c r="K31" s="42"/>
      <c r="L31" s="82"/>
      <c r="M31" s="82"/>
      <c r="N31" s="82"/>
      <c r="O31" s="82"/>
    </row>
    <row r="32" spans="1:15" x14ac:dyDescent="0.25">
      <c r="A32" s="75"/>
      <c r="B32" s="87" t="s">
        <v>38</v>
      </c>
      <c r="C32" s="31"/>
      <c r="D32" s="89"/>
      <c r="E32" s="31"/>
      <c r="F32" s="80"/>
      <c r="G32" s="42"/>
      <c r="H32" s="42"/>
      <c r="I32" s="42"/>
      <c r="J32" s="42"/>
      <c r="K32" s="42"/>
      <c r="L32" s="82"/>
      <c r="M32" s="82"/>
      <c r="N32" s="82"/>
      <c r="O32" s="82"/>
    </row>
    <row r="33" spans="1:15" x14ac:dyDescent="0.25">
      <c r="A33" s="75"/>
      <c r="B33" s="89" t="s">
        <v>39</v>
      </c>
      <c r="C33" s="86"/>
      <c r="D33" s="89"/>
      <c r="E33" s="31"/>
      <c r="F33" s="80"/>
      <c r="G33" s="42"/>
      <c r="H33" s="42"/>
      <c r="I33" s="53"/>
      <c r="J33" s="42"/>
      <c r="K33" s="42"/>
      <c r="L33" s="82"/>
      <c r="M33" s="82"/>
      <c r="N33" s="82"/>
      <c r="O33" s="82"/>
    </row>
    <row r="34" spans="1:15" ht="18" customHeight="1" x14ac:dyDescent="0.25">
      <c r="A34" s="75"/>
      <c r="B34" s="45" t="str">
        <f xml:space="preserve">
IF(OR(ISERROR(VLOOKUP($C$6,Business_Area,1,0)),ISERROR(VLOOKUP($C$31,Currency,1,0)),,ISERROR(VLOOKUP($C$35,Bank_Country_Code,1,0))),"Bank key",
IF(OR($C$6="",$C$6="… Select",$C$35="",$C$35="… Select",$C$31="",$C$31="… Select"),"Bank key",
IF(AND(LEFT($C$6,3)=LEFT($C$35,3),OR(VLOOKUP($C$35,List_Local_Currencies,2,0)=INSTITUTIONAL!$C$31,VLOOKUP($C$35,List_Local_Currencies,3,0)=INSTITUTIONAL!$C$31)),
VLOOKUP($C$35,List_Bank_Key_Types,2,0),VLOOKUP($C$35,List_Bank_Key_Types,3,0))))</f>
        <v>Bank key</v>
      </c>
      <c r="C34" s="40"/>
      <c r="D34" s="89"/>
      <c r="E34" s="31"/>
      <c r="F34" s="80"/>
      <c r="G34" s="42"/>
      <c r="H34" s="42"/>
      <c r="I34" s="42"/>
      <c r="J34" s="42"/>
      <c r="K34" s="42"/>
      <c r="L34" s="82"/>
      <c r="M34" s="82"/>
      <c r="N34" s="82"/>
      <c r="O34" s="82"/>
    </row>
    <row r="35" spans="1:15" x14ac:dyDescent="0.25">
      <c r="A35" s="75"/>
      <c r="B35" s="89" t="s">
        <v>40</v>
      </c>
      <c r="C35" s="86" t="s">
        <v>5</v>
      </c>
      <c r="D35" s="89"/>
      <c r="E35" s="31"/>
      <c r="F35" s="80"/>
      <c r="G35" s="42"/>
      <c r="H35" s="42"/>
      <c r="I35" s="42"/>
      <c r="J35" s="42"/>
      <c r="K35" s="42"/>
      <c r="L35" s="82"/>
      <c r="M35" s="82"/>
      <c r="N35" s="82"/>
      <c r="O35" s="82"/>
    </row>
    <row r="36" spans="1:15" x14ac:dyDescent="0.25">
      <c r="A36" s="75"/>
      <c r="B36" s="89" t="s">
        <v>41</v>
      </c>
      <c r="C36" s="86" t="s">
        <v>5</v>
      </c>
      <c r="D36" s="89"/>
      <c r="E36" s="31"/>
      <c r="F36" s="80"/>
      <c r="G36" s="42"/>
      <c r="H36" s="42"/>
      <c r="I36" s="42"/>
      <c r="J36" s="42"/>
      <c r="K36" s="42"/>
      <c r="L36" s="82"/>
      <c r="M36" s="82"/>
      <c r="N36" s="82"/>
      <c r="O36" s="82"/>
    </row>
    <row r="37" spans="1:15" ht="18.75" customHeight="1" x14ac:dyDescent="0.3">
      <c r="A37" s="75"/>
      <c r="B37" s="104" t="s">
        <v>42</v>
      </c>
      <c r="C37" s="104"/>
      <c r="D37" s="104"/>
      <c r="E37" s="104"/>
      <c r="F37" s="80"/>
      <c r="G37" s="42"/>
      <c r="H37" s="42"/>
      <c r="I37" s="42"/>
      <c r="J37" s="42"/>
      <c r="K37" s="42"/>
      <c r="L37" s="82"/>
      <c r="M37" s="82"/>
      <c r="N37" s="82"/>
      <c r="O37" s="82"/>
    </row>
    <row r="38" spans="1:15" ht="25.5" x14ac:dyDescent="0.25">
      <c r="A38" s="75"/>
      <c r="B38" s="21" t="s">
        <v>43</v>
      </c>
      <c r="C38" s="92" t="s">
        <v>5</v>
      </c>
      <c r="D38" s="21" t="s">
        <v>44</v>
      </c>
      <c r="E38" s="96"/>
      <c r="F38" s="80"/>
      <c r="G38" s="42"/>
      <c r="H38" s="42" t="b">
        <f>AND(C7="Create ",C9="PRG2 Implementing Partners",OR(C38="",C38="… Select"))</f>
        <v>0</v>
      </c>
      <c r="I38" s="53" t="b">
        <f>IF(AND(C7="Create ",C9="PRG2 Implementing Partners",OR(C38="CSO - Civil Society Organisations",C38="GOVT - Government"),E38=""),TRUE,FALSE)</f>
        <v>0</v>
      </c>
      <c r="J38" s="42"/>
      <c r="K38" s="42"/>
      <c r="L38" s="82"/>
      <c r="M38" s="82"/>
      <c r="N38" s="82"/>
      <c r="O38" s="82"/>
    </row>
    <row r="39" spans="1:15" ht="51" x14ac:dyDescent="0.25">
      <c r="A39" s="75"/>
      <c r="B39" s="21" t="s">
        <v>45</v>
      </c>
      <c r="C39" s="92" t="s">
        <v>5</v>
      </c>
      <c r="D39" s="21" t="s">
        <v>46</v>
      </c>
      <c r="E39" s="97"/>
      <c r="F39" s="80"/>
      <c r="G39" s="42"/>
      <c r="H39" s="42" t="b">
        <f>AND(C7="Create ",C9="PRG2 Implementing Partners",C38="CSO - Civil Society Organisations",OR(C39="",C39="… Select"))</f>
        <v>0</v>
      </c>
      <c r="I39" s="42" t="b">
        <f>IF(AND(C7="Create ",C9="PRG2 Implementing Partners",C38="CSO - Civil Society Organisations",E39="",C39&lt;&gt;"Intenational NGO"),TRUE,FALSE)</f>
        <v>0</v>
      </c>
      <c r="J39" s="42"/>
      <c r="K39" s="42"/>
      <c r="L39" s="82"/>
      <c r="M39" s="82"/>
      <c r="N39" s="82"/>
      <c r="O39" s="82"/>
    </row>
    <row r="40" spans="1:15" x14ac:dyDescent="0.25">
      <c r="A40" s="75"/>
      <c r="B40" s="21"/>
      <c r="C40" s="24"/>
      <c r="D40" s="21" t="s">
        <v>47</v>
      </c>
      <c r="E40" s="98" t="s">
        <v>5</v>
      </c>
      <c r="F40" s="80"/>
      <c r="G40" s="42"/>
      <c r="H40" s="42"/>
      <c r="I40" s="42" t="b">
        <f>IF(AND(C7="Create ",C9="PRG2 Implementing Partners",OR(C38="CSO - Civil Society Organisations",C38="GOVT - Government"),OR(E40="",E40="… Select")),TRUE,FALSE)</f>
        <v>0</v>
      </c>
      <c r="J40" s="42"/>
      <c r="K40" s="42"/>
      <c r="L40" s="82"/>
      <c r="M40" s="82"/>
      <c r="N40" s="82"/>
      <c r="O40" s="82"/>
    </row>
    <row r="41" spans="1:15" ht="25.5" x14ac:dyDescent="0.25">
      <c r="A41" s="75"/>
      <c r="B41" s="93" t="s">
        <v>48</v>
      </c>
      <c r="C41" s="25"/>
      <c r="D41" s="21" t="s">
        <v>49</v>
      </c>
      <c r="E41" s="92" t="s">
        <v>5</v>
      </c>
      <c r="F41" s="80"/>
      <c r="G41" s="42"/>
      <c r="H41" s="42"/>
      <c r="I41" s="42" t="b">
        <f>IF(AND(C7="Create ",C9="PRG2 Implementing Partners",OR(C38="CSO - Civil Society Organisations",C38="GOVT - Government"),OR(E41="",E41="… Select")),TRUE,FALSE)</f>
        <v>0</v>
      </c>
      <c r="J41" s="42"/>
      <c r="K41" s="42"/>
      <c r="L41" s="82"/>
      <c r="M41" s="82"/>
      <c r="N41" s="82"/>
      <c r="O41" s="82"/>
    </row>
    <row r="42" spans="1:15" ht="25.5" x14ac:dyDescent="0.25">
      <c r="A42" s="75"/>
      <c r="B42" s="93" t="s">
        <v>50</v>
      </c>
      <c r="C42" s="24"/>
      <c r="D42" s="21" t="s">
        <v>51</v>
      </c>
      <c r="E42" s="92"/>
      <c r="F42" s="80"/>
      <c r="G42" s="42"/>
      <c r="H42" s="42"/>
      <c r="I42" s="42" t="b">
        <f>AND(C7="Create ",E6&lt;&gt;"",E9&lt;&gt;"",E11&lt;&gt;"",C15&lt;&gt;"",C20&lt;&gt;"",AND(C9&lt;&gt;"… Select",C9&lt;&gt;""),AND(C6&lt;&gt;"… Select",C6&lt;&gt;""),AND(E12&lt;&gt;"… Select",E12&lt;&gt;""),C28&lt;&gt;"",C29&lt;&gt;"",I30=FALSE,AND(C31&lt;&gt;"… Select",C31&lt;&gt;""),C34&lt;&gt;"",AND(C35&lt;&gt;"… Select",C35&lt;&gt;""),AND(C9="PRG2 Implementing Partners",AND(C38&lt;&gt;"… Select",C38&lt;&gt;"")),AND(C9="PRG2 Implementing Partners",C38&lt;&gt;"CSO - Civil Society Organisations",OR(C39&lt;&gt;"",C39&lt;&gt;"… Select")),I38=FALSE,I39=FALSE,I40=FALSE,I41=FALSE,H43=FALSE,H44=FALSE,H45=FALSE)</f>
        <v>0</v>
      </c>
      <c r="J42" s="42"/>
      <c r="K42" s="42"/>
      <c r="L42" s="82"/>
      <c r="M42" s="82"/>
      <c r="N42" s="82"/>
      <c r="O42" s="82"/>
    </row>
    <row r="43" spans="1:15" ht="38.25" x14ac:dyDescent="0.25">
      <c r="A43" s="75"/>
      <c r="B43" s="23" t="s">
        <v>52</v>
      </c>
      <c r="C43" s="94"/>
      <c r="D43" s="21" t="s">
        <v>53</v>
      </c>
      <c r="E43" s="92"/>
      <c r="F43" s="80"/>
      <c r="G43" s="42"/>
      <c r="H43" s="42" t="b">
        <f>IF(AND(C7="Create ",C9="PRG2 Implementing Partners",OR(AND(C38="CSO - Civil Society Organisations",C39="Intenational NGO"),C38="UN - UN Agency",C38="Bilateral/Multilateral"),C43=""),TRUE,FALSE)</f>
        <v>0</v>
      </c>
      <c r="I43" s="42"/>
      <c r="J43" s="42"/>
      <c r="K43" s="42"/>
      <c r="L43" s="82"/>
      <c r="M43" s="82"/>
      <c r="N43" s="82"/>
      <c r="O43" s="82"/>
    </row>
    <row r="44" spans="1:15" ht="63.75" x14ac:dyDescent="0.25">
      <c r="A44" s="75"/>
      <c r="B44" s="21" t="s">
        <v>54</v>
      </c>
      <c r="C44" s="95"/>
      <c r="D44" s="21" t="s">
        <v>55</v>
      </c>
      <c r="E44" s="92" t="s">
        <v>5</v>
      </c>
      <c r="F44" s="80"/>
      <c r="G44" s="42"/>
      <c r="H44" s="42" t="b">
        <f>IF(AND(C7="Create ",C9="PRG2 Implementing Partners",C38="CSO - Civil Society Organisations",C44=""),TRUE,FALSE)</f>
        <v>0</v>
      </c>
      <c r="I44" s="42"/>
      <c r="J44" s="42"/>
      <c r="K44" s="42"/>
      <c r="L44" s="82"/>
      <c r="M44" s="82"/>
      <c r="N44" s="82"/>
      <c r="O44" s="82"/>
    </row>
    <row r="45" spans="1:15" ht="25.5" x14ac:dyDescent="0.25">
      <c r="A45" s="75"/>
      <c r="B45" s="21" t="s">
        <v>56</v>
      </c>
      <c r="C45" s="92" t="s">
        <v>5</v>
      </c>
      <c r="D45" s="21"/>
      <c r="E45" s="99"/>
      <c r="F45" s="80"/>
      <c r="G45" s="42"/>
      <c r="H45" s="42" t="b">
        <f>IF(AND(C7="Create ",C9="PRG2 Implementing Partners",C38="CSO - Civil Society Organisations",OR(C45="",C45="… Select")),TRUE,FALSE)</f>
        <v>0</v>
      </c>
      <c r="I45" s="42"/>
      <c r="J45" s="42"/>
      <c r="K45" s="42"/>
      <c r="L45" s="82"/>
      <c r="M45" s="82"/>
      <c r="N45" s="82"/>
      <c r="O45" s="82"/>
    </row>
    <row r="46" spans="1:15" ht="18.75" customHeight="1" x14ac:dyDescent="0.3">
      <c r="A46" s="75"/>
      <c r="B46" s="104" t="s">
        <v>57</v>
      </c>
      <c r="C46" s="104"/>
      <c r="D46" s="104"/>
      <c r="E46" s="104"/>
      <c r="F46" s="80"/>
      <c r="G46" s="42"/>
      <c r="H46" s="42"/>
      <c r="I46" s="42"/>
      <c r="J46" s="42"/>
      <c r="K46" s="42"/>
      <c r="L46" s="82"/>
      <c r="M46" s="82"/>
      <c r="N46" s="82"/>
      <c r="O46" s="82"/>
    </row>
    <row r="47" spans="1:15" ht="16.5" thickBot="1" x14ac:dyDescent="0.3">
      <c r="A47" s="77"/>
      <c r="B47" s="21" t="s">
        <v>58</v>
      </c>
      <c r="C47" s="28" t="str">
        <f>C7</f>
        <v xml:space="preserve">Create </v>
      </c>
      <c r="D47" s="21" t="s">
        <v>59</v>
      </c>
      <c r="E47" s="92" t="s">
        <v>5</v>
      </c>
      <c r="F47" s="80"/>
      <c r="G47" s="42"/>
      <c r="H47" s="42"/>
      <c r="I47" s="42"/>
      <c r="J47" s="42"/>
      <c r="K47" s="42"/>
      <c r="L47" s="82"/>
      <c r="M47" s="82"/>
      <c r="N47" s="82"/>
      <c r="O47" s="82"/>
    </row>
    <row r="48" spans="1:15" ht="19.5" thickBot="1" x14ac:dyDescent="0.35">
      <c r="A48" s="77"/>
      <c r="B48" s="104"/>
      <c r="C48" s="104"/>
      <c r="D48" s="104"/>
      <c r="E48" s="104"/>
      <c r="F48" s="80"/>
      <c r="G48" s="42"/>
      <c r="H48" s="42"/>
      <c r="I48" s="42"/>
      <c r="J48" s="42"/>
      <c r="K48" s="42"/>
      <c r="L48" s="82"/>
      <c r="M48" s="82"/>
      <c r="N48" s="82"/>
      <c r="O48" s="82"/>
    </row>
    <row r="49" spans="1:15" x14ac:dyDescent="0.25">
      <c r="A49" s="75"/>
      <c r="B49" s="111" t="s">
        <v>60</v>
      </c>
      <c r="C49" s="110"/>
      <c r="D49" s="110"/>
      <c r="E49" s="110"/>
      <c r="F49" s="80"/>
      <c r="G49" s="42"/>
      <c r="H49" s="42" t="b">
        <f>AND(C7="Block",C49="",AND(E47&lt;&gt;"",E47&lt;&gt;"Inactive, vendor won't be used anymore.",E47&lt;&gt;"… Select"))</f>
        <v>0</v>
      </c>
      <c r="I49" s="42"/>
      <c r="J49" s="42"/>
      <c r="K49" s="42"/>
      <c r="L49" s="82"/>
      <c r="M49" s="82"/>
      <c r="N49" s="82"/>
      <c r="O49" s="82"/>
    </row>
    <row r="50" spans="1:15" ht="16.5" thickBot="1" x14ac:dyDescent="0.3">
      <c r="A50" s="77"/>
      <c r="B50" s="111"/>
      <c r="C50" s="110"/>
      <c r="D50" s="110"/>
      <c r="E50" s="110"/>
      <c r="F50" s="80"/>
      <c r="G50" s="42"/>
      <c r="H50" s="42"/>
      <c r="I50" s="42"/>
      <c r="J50" s="42"/>
      <c r="K50" s="42"/>
      <c r="L50" s="82"/>
      <c r="M50" s="82"/>
      <c r="N50" s="82"/>
      <c r="O50" s="82"/>
    </row>
    <row r="51" spans="1:15" ht="21" customHeight="1" thickBot="1" x14ac:dyDescent="0.35">
      <c r="A51" s="77"/>
      <c r="B51" s="104"/>
      <c r="C51" s="104"/>
      <c r="D51" s="104"/>
      <c r="E51" s="105"/>
      <c r="F51" s="75"/>
      <c r="G51" s="42"/>
      <c r="H51" s="42"/>
      <c r="I51" s="42"/>
      <c r="J51" s="42"/>
      <c r="K51" s="42"/>
      <c r="L51" s="82"/>
      <c r="M51" s="82"/>
      <c r="N51" s="82"/>
      <c r="O51" s="82"/>
    </row>
    <row r="52" spans="1:15" ht="11.45" customHeight="1" thickBot="1" x14ac:dyDescent="0.3">
      <c r="B52" s="79"/>
      <c r="C52" s="68"/>
      <c r="D52" s="69"/>
      <c r="E52" s="69"/>
      <c r="G52" s="42"/>
      <c r="H52" s="42"/>
      <c r="I52" s="42"/>
      <c r="J52" s="42"/>
      <c r="K52" s="42"/>
      <c r="L52" s="82"/>
      <c r="M52" s="82"/>
      <c r="N52" s="82"/>
      <c r="O52" s="82"/>
    </row>
    <row r="53" spans="1:15" ht="16.5" thickBot="1" x14ac:dyDescent="0.3">
      <c r="A53" s="66"/>
      <c r="B53" s="71" t="s">
        <v>61</v>
      </c>
      <c r="C53" s="108"/>
      <c r="D53" s="108"/>
      <c r="E53" s="109"/>
      <c r="G53" s="42"/>
      <c r="H53" s="42"/>
      <c r="I53" s="42"/>
      <c r="J53" s="42"/>
      <c r="K53" s="42"/>
      <c r="L53" s="82"/>
      <c r="M53" s="82"/>
      <c r="N53" s="82"/>
      <c r="O53" s="82"/>
    </row>
    <row r="54" spans="1:15" ht="18" customHeight="1" thickBot="1" x14ac:dyDescent="0.3">
      <c r="A54" s="66"/>
      <c r="B54" s="71" t="s">
        <v>62</v>
      </c>
      <c r="C54" s="108"/>
      <c r="D54" s="108"/>
      <c r="E54" s="109"/>
      <c r="G54" s="82"/>
      <c r="H54" s="82"/>
      <c r="I54" s="82"/>
      <c r="J54" s="82"/>
      <c r="K54" s="82"/>
      <c r="L54" s="82"/>
      <c r="M54" s="82"/>
      <c r="N54" s="82"/>
      <c r="O54" s="82"/>
    </row>
    <row r="55" spans="1:15" x14ac:dyDescent="0.25">
      <c r="G55" s="82"/>
      <c r="H55" s="82"/>
      <c r="I55" s="82"/>
      <c r="J55" s="82"/>
      <c r="K55" s="82"/>
      <c r="L55" s="82"/>
      <c r="M55" s="82"/>
      <c r="N55" s="82"/>
      <c r="O55" s="82"/>
    </row>
    <row r="56" spans="1:15" ht="18.75" x14ac:dyDescent="0.3">
      <c r="A56" s="75"/>
      <c r="B56" s="104" t="s">
        <v>63</v>
      </c>
      <c r="C56" s="104"/>
      <c r="D56" s="104"/>
      <c r="E56" s="104"/>
      <c r="F56" s="75"/>
      <c r="G56" s="82"/>
      <c r="H56" s="82"/>
      <c r="I56" s="82"/>
      <c r="J56" s="82"/>
      <c r="K56" s="82"/>
      <c r="L56" s="82"/>
      <c r="M56" s="82"/>
      <c r="N56" s="82"/>
      <c r="O56" s="82"/>
    </row>
    <row r="57" spans="1:15" x14ac:dyDescent="0.25">
      <c r="A57" s="75"/>
      <c r="B57" s="18" t="s">
        <v>64</v>
      </c>
      <c r="C57" s="83"/>
      <c r="D57" s="83"/>
      <c r="E57" s="83"/>
      <c r="F57" s="75"/>
      <c r="G57" s="82"/>
      <c r="H57" s="82"/>
      <c r="I57" s="82"/>
      <c r="J57" s="82"/>
      <c r="K57" s="82"/>
      <c r="L57" s="82"/>
      <c r="M57" s="82"/>
      <c r="N57" s="82"/>
      <c r="O57" s="82"/>
    </row>
    <row r="58" spans="1:15" x14ac:dyDescent="0.25">
      <c r="A58" s="75"/>
      <c r="B58" s="19" t="s">
        <v>65</v>
      </c>
      <c r="C58" s="83"/>
      <c r="D58" s="84"/>
      <c r="E58" s="84"/>
      <c r="F58" s="75"/>
      <c r="G58" s="82"/>
      <c r="H58" s="82"/>
      <c r="I58" s="82"/>
      <c r="J58" s="82"/>
      <c r="K58" s="82"/>
      <c r="L58" s="82"/>
      <c r="M58" s="82"/>
      <c r="N58" s="82"/>
      <c r="O58" s="82"/>
    </row>
    <row r="59" spans="1:15" x14ac:dyDescent="0.25">
      <c r="A59" s="75"/>
      <c r="B59" s="18" t="s">
        <v>66</v>
      </c>
      <c r="C59" s="83" t="s">
        <v>67</v>
      </c>
      <c r="D59" s="83"/>
      <c r="E59" s="83"/>
      <c r="F59" s="75"/>
      <c r="G59" s="82"/>
      <c r="H59" s="82"/>
      <c r="I59" s="82"/>
      <c r="J59" s="82"/>
      <c r="K59" s="82"/>
      <c r="L59" s="82"/>
      <c r="M59" s="82"/>
      <c r="N59" s="82"/>
      <c r="O59" s="82"/>
    </row>
    <row r="60" spans="1:15" x14ac:dyDescent="0.25">
      <c r="A60" s="75"/>
      <c r="B60" s="19" t="s">
        <v>68</v>
      </c>
      <c r="C60" s="84" t="s">
        <v>69</v>
      </c>
      <c r="D60" s="20" t="s">
        <v>70</v>
      </c>
      <c r="E60" s="85">
        <f ca="1">TODAY()</f>
        <v>45083</v>
      </c>
      <c r="F60" s="75"/>
      <c r="G60" s="82"/>
      <c r="H60" s="82"/>
      <c r="I60" s="82"/>
      <c r="J60" s="82"/>
      <c r="K60" s="82"/>
      <c r="L60" s="82"/>
      <c r="M60" s="82"/>
      <c r="N60" s="82"/>
      <c r="O60" s="82"/>
    </row>
    <row r="61" spans="1:15" ht="14.25" customHeight="1" x14ac:dyDescent="0.3">
      <c r="A61" s="75"/>
      <c r="B61" s="104"/>
      <c r="C61" s="104"/>
      <c r="D61" s="104"/>
      <c r="E61" s="104"/>
      <c r="F61" s="75"/>
      <c r="G61" s="82"/>
      <c r="H61" s="82"/>
      <c r="I61" s="82"/>
      <c r="J61" s="82"/>
      <c r="K61" s="82"/>
      <c r="L61" s="82"/>
      <c r="M61" s="82"/>
      <c r="N61" s="82"/>
      <c r="O61" s="82"/>
    </row>
    <row r="62" spans="1:15" x14ac:dyDescent="0.25">
      <c r="G62" s="82"/>
      <c r="H62" s="82"/>
      <c r="I62" s="82"/>
      <c r="J62" s="82"/>
      <c r="K62" s="82"/>
      <c r="L62" s="82"/>
      <c r="M62" s="82"/>
      <c r="N62" s="82"/>
      <c r="O62" s="82"/>
    </row>
    <row r="63" spans="1:15" x14ac:dyDescent="0.25">
      <c r="G63" s="82"/>
      <c r="H63" s="82"/>
      <c r="I63" s="82"/>
      <c r="J63" s="82"/>
      <c r="K63" s="82"/>
      <c r="L63" s="82"/>
      <c r="M63" s="82"/>
      <c r="N63" s="82"/>
      <c r="O63" s="82"/>
    </row>
    <row r="64" spans="1:15" x14ac:dyDescent="0.25">
      <c r="G64" s="82"/>
      <c r="H64" s="82"/>
      <c r="I64" s="82"/>
      <c r="J64" s="82"/>
      <c r="K64" s="82"/>
      <c r="L64" s="82"/>
      <c r="M64" s="82"/>
      <c r="N64" s="82"/>
      <c r="O64" s="82"/>
    </row>
    <row r="65" spans="7:15" x14ac:dyDescent="0.25">
      <c r="G65" s="82"/>
      <c r="H65" s="82"/>
      <c r="I65" s="82"/>
      <c r="J65" s="82"/>
      <c r="K65" s="82"/>
      <c r="L65" s="82"/>
      <c r="M65" s="82"/>
      <c r="N65" s="82"/>
      <c r="O65" s="82"/>
    </row>
    <row r="66" spans="7:15" x14ac:dyDescent="0.25">
      <c r="G66" s="82"/>
      <c r="H66" s="82"/>
      <c r="I66" s="82"/>
      <c r="J66" s="82"/>
      <c r="K66" s="82"/>
      <c r="L66" s="82"/>
      <c r="M66" s="82"/>
      <c r="N66" s="82"/>
      <c r="O66" s="82"/>
    </row>
    <row r="67" spans="7:15" x14ac:dyDescent="0.25">
      <c r="G67" s="82"/>
      <c r="H67" s="82"/>
      <c r="I67" s="82"/>
      <c r="J67" s="82"/>
      <c r="K67" s="82"/>
      <c r="L67" s="82"/>
      <c r="M67" s="82"/>
      <c r="N67" s="82"/>
      <c r="O67" s="82"/>
    </row>
    <row r="68" spans="7:15" x14ac:dyDescent="0.25">
      <c r="G68" s="82"/>
      <c r="H68" s="82"/>
      <c r="I68" s="82"/>
      <c r="J68" s="82"/>
      <c r="K68" s="82"/>
      <c r="L68" s="82"/>
      <c r="M68" s="82"/>
      <c r="N68" s="82"/>
      <c r="O68" s="82"/>
    </row>
    <row r="69" spans="7:15" x14ac:dyDescent="0.25">
      <c r="G69" s="82"/>
      <c r="H69" s="82"/>
      <c r="I69" s="82"/>
      <c r="J69" s="82"/>
      <c r="K69" s="82"/>
      <c r="L69" s="82"/>
      <c r="M69" s="82"/>
      <c r="N69" s="82"/>
      <c r="O69" s="82"/>
    </row>
    <row r="70" spans="7:15" x14ac:dyDescent="0.25">
      <c r="G70" s="82"/>
      <c r="H70" s="82"/>
      <c r="I70" s="82"/>
      <c r="J70" s="82"/>
      <c r="K70" s="82"/>
      <c r="L70" s="82"/>
      <c r="M70" s="82"/>
      <c r="N70" s="82"/>
      <c r="O70" s="82"/>
    </row>
    <row r="71" spans="7:15" x14ac:dyDescent="0.25">
      <c r="G71" s="82"/>
      <c r="H71" s="82"/>
      <c r="I71" s="82"/>
      <c r="J71" s="82"/>
      <c r="K71" s="82"/>
      <c r="L71" s="82"/>
      <c r="M71" s="82"/>
      <c r="N71" s="82"/>
      <c r="O71" s="82"/>
    </row>
    <row r="72" spans="7:15" x14ac:dyDescent="0.25">
      <c r="G72" s="82"/>
      <c r="H72" s="82"/>
      <c r="I72" s="82"/>
      <c r="J72" s="82"/>
      <c r="K72" s="82"/>
      <c r="L72" s="82"/>
      <c r="M72" s="82"/>
      <c r="N72" s="82"/>
      <c r="O72" s="82"/>
    </row>
    <row r="73" spans="7:15" x14ac:dyDescent="0.25">
      <c r="G73" s="82"/>
      <c r="H73" s="82"/>
      <c r="I73" s="82"/>
      <c r="J73" s="82"/>
      <c r="K73" s="82"/>
      <c r="L73" s="82"/>
      <c r="M73" s="82"/>
      <c r="N73" s="82"/>
      <c r="O73" s="82"/>
    </row>
    <row r="74" spans="7:15" x14ac:dyDescent="0.25">
      <c r="G74" s="82"/>
      <c r="H74" s="82"/>
      <c r="I74" s="82"/>
      <c r="J74" s="82"/>
      <c r="K74" s="82"/>
      <c r="L74" s="82"/>
      <c r="M74" s="82"/>
      <c r="N74" s="82"/>
      <c r="O74" s="82"/>
    </row>
    <row r="75" spans="7:15" x14ac:dyDescent="0.25">
      <c r="G75" s="82"/>
      <c r="H75" s="82"/>
      <c r="I75" s="82"/>
      <c r="J75" s="82"/>
      <c r="K75" s="82"/>
      <c r="L75" s="82"/>
      <c r="M75" s="82"/>
      <c r="N75" s="82"/>
      <c r="O75" s="82"/>
    </row>
    <row r="76" spans="7:15" x14ac:dyDescent="0.25">
      <c r="G76" s="82"/>
      <c r="H76" s="82"/>
      <c r="I76" s="82"/>
      <c r="J76" s="82"/>
      <c r="K76" s="82"/>
      <c r="L76" s="82"/>
      <c r="M76" s="82"/>
      <c r="N76" s="82"/>
      <c r="O76" s="82"/>
    </row>
    <row r="77" spans="7:15" x14ac:dyDescent="0.25">
      <c r="I77" s="78"/>
    </row>
    <row r="78" spans="7:15" x14ac:dyDescent="0.25">
      <c r="I78" s="78"/>
    </row>
    <row r="79" spans="7:15" x14ac:dyDescent="0.25">
      <c r="I79" s="78"/>
    </row>
    <row r="80" spans="7:15" x14ac:dyDescent="0.25">
      <c r="I80" s="78"/>
    </row>
    <row r="82" spans="9:9" x14ac:dyDescent="0.25">
      <c r="I82" s="78"/>
    </row>
  </sheetData>
  <sheetProtection algorithmName="SHA-512" hashValue="2OkNRpJKTD4tOeCoQa0NoMV9YVwvlss47C+wIdEyeZ5UdlRx0whe2RDsynEUp4jIveAseC1/tcQerQLRDx5HIw==" saltValue="L+yB+DDZO0xgcckbmSb3ug==" spinCount="100000" sheet="1" selectLockedCells="1"/>
  <protectedRanges>
    <protectedRange sqref="C40:C42 C49:E50 C53:E54 E47:E48 C47:C48 C59:C60 E21 E57:E59 C29 C13:C22 E44:E45 C44:C45 E5:E19 C6:C11 C35" name="Range1"/>
    <protectedRange sqref="E46 C46" name="Range1_1"/>
    <protectedRange sqref="C38:C39 C43 E38:E43" name="Range2"/>
    <protectedRange sqref="C12 C26:C27 C30:C31 C33:C34 E26:E36 E20 E22 C36" name="Range1_3"/>
    <protectedRange sqref="C24:C25 E24:E25" name="Range1_3_1_1"/>
    <protectedRange sqref="C57:C58" name="Range2_1"/>
    <protectedRange sqref="E60" name="Range1_1_1"/>
  </protectedRanges>
  <dataConsolidate/>
  <mergeCells count="17">
    <mergeCell ref="C3:D3"/>
    <mergeCell ref="B2:E2"/>
    <mergeCell ref="A4:E4"/>
    <mergeCell ref="A23:E23"/>
    <mergeCell ref="B24:E25"/>
    <mergeCell ref="C12:C13"/>
    <mergeCell ref="B51:E51"/>
    <mergeCell ref="B46:E46"/>
    <mergeCell ref="B12:B13"/>
    <mergeCell ref="B56:E56"/>
    <mergeCell ref="B61:E61"/>
    <mergeCell ref="C54:E54"/>
    <mergeCell ref="C53:E53"/>
    <mergeCell ref="B37:E37"/>
    <mergeCell ref="C49:E50"/>
    <mergeCell ref="B49:B50"/>
    <mergeCell ref="B48:E48"/>
  </mergeCells>
  <conditionalFormatting sqref="D38:D39 D41:D45 B38:B45">
    <cfRule type="expression" dxfId="119" priority="78">
      <formula>$C$9="PRG2 Implementing Partners"</formula>
    </cfRule>
  </conditionalFormatting>
  <conditionalFormatting sqref="D47 B47">
    <cfRule type="expression" dxfId="118" priority="59">
      <formula>$C$7= "Block"</formula>
    </cfRule>
    <cfRule type="expression" dxfId="117" priority="61">
      <formula>$C$7= "Mark for Deletion"</formula>
    </cfRule>
  </conditionalFormatting>
  <conditionalFormatting sqref="C47 E47">
    <cfRule type="expression" dxfId="116" priority="55">
      <formula>$C$7= "Block"</formula>
    </cfRule>
    <cfRule type="expression" dxfId="115" priority="57">
      <formula>$C$7= "Mark for Deletion"</formula>
    </cfRule>
  </conditionalFormatting>
  <conditionalFormatting sqref="C38:C45 E38:E39 E41:E43">
    <cfRule type="expression" dxfId="114" priority="52">
      <formula>$C$9="PRG2 Implementing Partners"</formula>
    </cfRule>
  </conditionalFormatting>
  <conditionalFormatting sqref="D38">
    <cfRule type="expression" dxfId="113" priority="49">
      <formula>$C$9="PRG2 Implementing Partners"</formula>
    </cfRule>
  </conditionalFormatting>
  <conditionalFormatting sqref="E38">
    <cfRule type="expression" dxfId="112" priority="15">
      <formula>AND(C7="Create ",C9="PRG2 Implementing Partners",OR(C38="CSO - Civil Society Organisations",C38="GOVT - Government"),E38="")</formula>
    </cfRule>
    <cfRule type="expression" dxfId="111" priority="48">
      <formula>$C$9="PRG2 Implementing Partners"</formula>
    </cfRule>
  </conditionalFormatting>
  <conditionalFormatting sqref="D40">
    <cfRule type="expression" dxfId="110" priority="47">
      <formula>$C$9="PRG2 Implementing Partners"</formula>
    </cfRule>
  </conditionalFormatting>
  <conditionalFormatting sqref="E40">
    <cfRule type="expression" dxfId="109" priority="14">
      <formula>AND(C7="Create ",C9="PRG2 Implementing Partners",OR(C38="CSO - Civil Society Organisations",C38="GOVT - Government"),OR(E40="",E40="… Select"))</formula>
    </cfRule>
    <cfRule type="expression" dxfId="108" priority="46">
      <formula>$C$9="PRG2 Implementing Partners"</formula>
    </cfRule>
  </conditionalFormatting>
  <conditionalFormatting sqref="D41">
    <cfRule type="expression" dxfId="107" priority="45">
      <formula>$C$9="PRG2 Implementing Partners"</formula>
    </cfRule>
  </conditionalFormatting>
  <conditionalFormatting sqref="E41">
    <cfRule type="expression" dxfId="106" priority="13">
      <formula>AND(C7="Create ",C9="PRG2 Implementing Partners",OR(C38="CSO - Civil Society Organisations",C38="GOVT - Government"),OR(E41="",E41="… Select"))</formula>
    </cfRule>
    <cfRule type="expression" dxfId="105" priority="44">
      <formula>$C$9="PRG2 Implementing Partners"</formula>
    </cfRule>
  </conditionalFormatting>
  <conditionalFormatting sqref="D39">
    <cfRule type="expression" dxfId="104" priority="43">
      <formula>$C$9="PRG2 Implementing Partners"</formula>
    </cfRule>
  </conditionalFormatting>
  <conditionalFormatting sqref="E39">
    <cfRule type="expression" dxfId="103" priority="17">
      <formula>AND(C7="Create ",C9="PRG2 Implementing Partners",C38="CSO - Civil Society Organisations",E39="",C39&lt;&gt;"Intenational NGO")</formula>
    </cfRule>
    <cfRule type="expression" dxfId="102" priority="42">
      <formula>$C$9="PRG2 Implementing Partners"</formula>
    </cfRule>
  </conditionalFormatting>
  <conditionalFormatting sqref="D40">
    <cfRule type="expression" dxfId="101" priority="41">
      <formula>$C$9="PRG2 Implementing Partners"</formula>
    </cfRule>
  </conditionalFormatting>
  <conditionalFormatting sqref="E40">
    <cfRule type="expression" dxfId="100" priority="40">
      <formula>$C$9="PRG2 Implementing Partners"</formula>
    </cfRule>
  </conditionalFormatting>
  <conditionalFormatting sqref="E44:E45">
    <cfRule type="expression" dxfId="99" priority="39">
      <formula>$C$9="PRG2 Implementing Partners"</formula>
    </cfRule>
  </conditionalFormatting>
  <conditionalFormatting sqref="E6">
    <cfRule type="expression" dxfId="98" priority="36">
      <formula>AND(C7="Create ",E6="")</formula>
    </cfRule>
  </conditionalFormatting>
  <conditionalFormatting sqref="E9">
    <cfRule type="expression" dxfId="97" priority="35">
      <formula>AND(C7="Create ",E9="")</formula>
    </cfRule>
  </conditionalFormatting>
  <conditionalFormatting sqref="E11">
    <cfRule type="expression" dxfId="96" priority="34">
      <formula>AND(C7="Create ",E11="")</formula>
    </cfRule>
  </conditionalFormatting>
  <conditionalFormatting sqref="E12">
    <cfRule type="expression" dxfId="95" priority="33">
      <formula>AND(C7="Create ",OR(E12="",E12="… Select"))</formula>
    </cfRule>
  </conditionalFormatting>
  <conditionalFormatting sqref="C15">
    <cfRule type="expression" dxfId="94" priority="32">
      <formula>AND(C7="Create ",C15="")</formula>
    </cfRule>
  </conditionalFormatting>
  <conditionalFormatting sqref="C20">
    <cfRule type="expression" dxfId="93" priority="31">
      <formula>AND(C7="Create ",C20="")</formula>
    </cfRule>
  </conditionalFormatting>
  <conditionalFormatting sqref="C6">
    <cfRule type="expression" dxfId="92" priority="30">
      <formula>AND(C7="Create ",OR(C6="",C6="… Select"))</formula>
    </cfRule>
  </conditionalFormatting>
  <conditionalFormatting sqref="C9">
    <cfRule type="expression" dxfId="91" priority="29">
      <formula>AND(C7="Create ",OR(C9="",C9="… Select"))</formula>
    </cfRule>
  </conditionalFormatting>
  <conditionalFormatting sqref="C3:D3">
    <cfRule type="expression" dxfId="90" priority="6">
      <formula>AND(C7="Unblock",C8="")</formula>
    </cfRule>
    <cfRule type="expression" dxfId="89" priority="9">
      <formula>AND(C7="Block",OR(C8="",OR(E47="",E47="… Select"),C49=""))</formula>
    </cfRule>
    <cfRule type="expression" dxfId="88" priority="11">
      <formula>AND(C7="Update",C8="")</formula>
    </cfRule>
    <cfRule type="expression" dxfId="87" priority="27">
      <formula>AND(C7="Create ",E6&lt;&gt;"",E9&lt;&gt;"",E11&lt;&gt;"",C15&lt;&gt;"",C20&lt;&gt;"",AND(C9&lt;&gt;"… Select",C9&lt;&gt;""),AND(C6&lt;&gt;"… Select",C6&lt;&gt;""),AND(E12&lt;&gt;"… Select",E12&lt;&gt;""),C28&lt;&gt;"",C29&lt;&gt;"",I30=FALSE,AND(C31&lt;&gt;"… Select",C31&lt;&gt;""),C34&lt;&gt;"",AND(C35&lt;&gt;"… Select",C35&lt;&gt;""),G13=FALSE,H38=FALSE,H39=FALSE,I38=FALSE,G21=FALSE,I39=FALSE,I40=FALSE,I41=FALSE,H43=FALSE)</formula>
    </cfRule>
    <cfRule type="expression" dxfId="86" priority="28">
      <formula>C7="Create "</formula>
    </cfRule>
    <cfRule type="expression" dxfId="85" priority="1">
      <formula>$C$7=""</formula>
    </cfRule>
  </conditionalFormatting>
  <conditionalFormatting sqref="C34">
    <cfRule type="expression" dxfId="84" priority="25">
      <formula>AND(C7="Create ",C34="")</formula>
    </cfRule>
  </conditionalFormatting>
  <conditionalFormatting sqref="C29">
    <cfRule type="expression" dxfId="83" priority="24">
      <formula>AND(C7="Create ",C29="")</formula>
    </cfRule>
  </conditionalFormatting>
  <conditionalFormatting sqref="C28">
    <cfRule type="expression" dxfId="82" priority="23">
      <formula>AND(C7="Create ",C28="")</formula>
    </cfRule>
  </conditionalFormatting>
  <conditionalFormatting sqref="C31">
    <cfRule type="expression" dxfId="81" priority="22">
      <formula>AND(C7="Create ",OR(C31="",C31="… Select"))</formula>
    </cfRule>
  </conditionalFormatting>
  <conditionalFormatting sqref="C35">
    <cfRule type="expression" dxfId="80" priority="21">
      <formula>AND(C7="Create ",OR(C35="",C35="… Select"))</formula>
    </cfRule>
  </conditionalFormatting>
  <conditionalFormatting sqref="C38">
    <cfRule type="expression" dxfId="79" priority="20">
      <formula>AND(C7="Create ",C9="PRG2 Implementing Partners",OR(C38="",C38="… Select"))</formula>
    </cfRule>
  </conditionalFormatting>
  <conditionalFormatting sqref="C39">
    <cfRule type="expression" dxfId="78" priority="19">
      <formula>AND(C7="Create ",C9="PRG2 Implementing Partners",C38="CSO - Civil Society Organisations",OR(C39="",C39="… Select"))</formula>
    </cfRule>
  </conditionalFormatting>
  <conditionalFormatting sqref="C43">
    <cfRule type="expression" dxfId="77" priority="12">
      <formula>AND(C7="Create ",C9="PRG2 Implementing Partners",OR(AND(C38="CSO - Civil Society Organisations",C39="Intenational NGO"),C38="UN - UN Agency",C38="Bilateral/Multilateral"),C43="")</formula>
    </cfRule>
  </conditionalFormatting>
  <conditionalFormatting sqref="C8">
    <cfRule type="expression" dxfId="76" priority="7">
      <formula>AND(C7="Unblock",C8="")</formula>
    </cfRule>
    <cfRule type="expression" dxfId="75" priority="8">
      <formula>AND(C7="Block",C8="")</formula>
    </cfRule>
    <cfRule type="expression" dxfId="74" priority="10">
      <formula>AND(C7="Update",C8="")</formula>
    </cfRule>
  </conditionalFormatting>
  <conditionalFormatting sqref="E47">
    <cfRule type="expression" dxfId="73" priority="5">
      <formula>AND(C7="Block",E47="")</formula>
    </cfRule>
  </conditionalFormatting>
  <conditionalFormatting sqref="C49:E50">
    <cfRule type="expression" dxfId="72" priority="4">
      <formula>AND(C7="Block",C49="",AND(E47&lt;&gt;"",E47&lt;&gt;"Inactive, vendor won't be used anymore."))</formula>
    </cfRule>
  </conditionalFormatting>
  <conditionalFormatting sqref="E13">
    <cfRule type="expression" dxfId="71" priority="3">
      <formula>AND(VLOOKUP(E12,Region_Required_Table,2,0)="Yes",C7="Create ",OR(E13="",E13="… Select"))</formula>
    </cfRule>
  </conditionalFormatting>
  <conditionalFormatting sqref="E21">
    <cfRule type="expression" dxfId="70" priority="2">
      <formula>AND(C7="Create ",E21="",NOT(ISERROR(VLOOKUP(C35,Mandatory_Tax_countries,1,0)="Yes")))</formula>
    </cfRule>
  </conditionalFormatting>
  <dataValidations xWindow="523" yWindow="767" count="8">
    <dataValidation allowBlank="1" showInputMessage="1" sqref="B58 B44:B45 D38:D41" xr:uid="{763709BE-57DD-42A5-8737-816D8DBD87D2}"/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39" xr:uid="{EC13768E-1C4F-4555-85DD-856070A998C3}">
      <formula1>AND(DATEVALUE(SUBSTITUTE(MID(E39,4,2)&amp;"."&amp;LEFT(E39,2)&amp;RIGHT(E39,5),".","/"))&gt;DATE(YEAR(TODAY())-5,MONTH(TODAY()),DAY(TODAY())),DATEVALUE(SUBSTITUTE(MID(E39,4,2)&amp;"."&amp;LEFT(E39,2)&amp;RIGHT(E39,5),".","/"))&lt;=TODAY())</formula1>
    </dataValidation>
    <dataValidation allowBlank="1" showInputMessage="1" showErrorMessage="1" prompt="Enter with no punctuation – no dots, dashes or spaces." sqref="C28" xr:uid="{8454713E-3D90-4304-BE03-768017740428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D1DDC076-DEC8-4709-9CEA-7785A396639C}"/>
    <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3" xr:uid="{75A9961A-D2FB-4E58-81C3-0D4B07223F58}">
      <formula1>INDIRECT($G$12)</formula1>
    </dataValidation>
    <dataValidation errorStyle="information" allowBlank="1" prompt="default setting of the payment method is BCLNTU" sqref="E45" xr:uid="{5268FB6E-5E6C-44EF-9CC2-28D3BAE17198}"/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38" xr:uid="{FA5ECB16-5415-464B-912B-905B841EC54E}">
      <formula1>AND(DATEVALUE(SUBSTITUTE(MID(E38,4,2)&amp;"."&amp;LEFT(E38,2)&amp;RIGHT(E38,5),".","/"))&gt;DATE(YEAR(TODAY())-5,MONTH(TODAY()),DAY(TODAY())),DATEVALUE(SUBSTITUTE(MID(E38,4,2)&amp;"."&amp;LEFT(E38,2)&amp;RIGHT(E38,5),".","/"))&lt;=TODAY())</formula1>
    </dataValidation>
    <dataValidation type="custom" allowBlank="1" showInputMessage="1" showErrorMessage="1" errorTitle="Invalid date!" error="Please always insert the date format in the following way XX.XX.XXXX (DAY.MONTH.YEAR). The valid Assessment dates must be provided between 5 years ago and today`s date." sqref="C44" xr:uid="{06D78BB5-AD43-46DB-84C9-7CB610DBB568}">
      <formula1>AND(DATEVALUE(SUBSTITUTE(MID(C44,4,2)&amp;"."&amp;LEFT(C44,2)&amp;RIGHT(C44,5),".","/"))&gt;DATE(YEAR(TODAY())-5,MONTH(TODAY()),DAY(TODAY())),DATEVALUE(SUBSTITUTE(MID(C44,4,2)&amp;"."&amp;LEFT(C44,2)&amp;RIGHT(C44,5),".","/"))&lt;=TODAY())</formula1>
    </dataValidation>
  </dataValidations>
  <hyperlinks>
    <hyperlink ref="B41" r:id="rId1" display="INGO Parent List" xr:uid="{00000000-0004-0000-0000-000000000000}"/>
    <hyperlink ref="B42" r:id="rId2" display="https://unicef.sharepoint.com/teams/OED/PPPManual/CSO/Shared Documents/IP Parent List.xlsx" xr:uid="{00000000-0004-0000-0000-000001000000}"/>
  </hyperlinks>
  <pageMargins left="0.25" right="0.25" top="0.5" bottom="0.5" header="0" footer="0"/>
  <pageSetup paperSize="9" scale="59" fitToHeight="0" orientation="portrait"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1A9F4A88-BA79-4EF3-A7C7-FC06D6DA4A50}">
            <xm:f>AND(C7="Create ",C30="",VLOOKUP(C35,IBAN_requirments!$A:$B,2,0)="YES*")</xm:f>
            <x14:dxf>
              <font>
                <b/>
                <i val="0"/>
              </font>
              <fill>
                <patternFill>
                  <bgColor rgb="FFF25454"/>
                </patternFill>
              </fill>
            </x14:dxf>
          </x14:cfRule>
          <xm:sqref>C30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23" yWindow="767" count="20">
        <x14:dataValidation type="list" allowBlank="1" showErrorMessage="1" prompt="e.g. vendor to be created for long term agreement, for tendering, for low value procurement, for office rent etc." xr:uid="{9C96C198-CAAD-43E6-B8F9-A1F84AF39FAB}">
          <x14:formula1>
            <xm:f>DD!$A$49:$A$56</xm:f>
          </x14:formula1>
          <xm:sqref>C12:C13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3301B89D-E566-4C0C-9F4B-3E43824457A2}">
          <x14:formula1>
            <xm:f>DD!$D$2:$D$235</xm:f>
          </x14:formula1>
          <xm:sqref>E12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Vendor #, Vendor name and only those fields have to be filled in that need to be updated." xr:uid="{BCCB87DD-340E-441A-B5C7-F918051E96AE}">
          <x14:formula1>
            <xm:f>DD!$A$25:$A$28</xm:f>
          </x14:formula1>
          <xm:sqref>C7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B70D0069-05E8-4BA7-A40F-ECF13F54EE9F}">
          <x14:formula1>
            <xm:f>DD!$S$2:$S$6</xm:f>
          </x14:formula1>
          <xm:sqref>C38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Only if Partner type is CSO" xr:uid="{75E05C2E-26AD-46CF-A745-0EFA26E353E5}">
          <x14:formula1>
            <xm:f>DD!$T$2:$T$6</xm:f>
          </x14:formula1>
          <xm:sqref>C39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C6D2E737-8A92-4521-AFB8-8CD8E906C5AC}">
          <x14:formula1>
            <xm:f>DD!$V$2:$V$7</xm:f>
          </x14:formula1>
          <xm:sqref>E41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6F77A6D4-45B0-40CC-A07B-5F3AFDC5C8F9}">
          <x14:formula1>
            <xm:f>DD!$Q$2:$Q$4</xm:f>
          </x14:formula1>
          <xm:sqref>C27</xm:sqref>
        </x14:dataValidation>
        <x14:dataValidation type="list" allowBlank="1" showInputMessage="1" showErrorMessage="1" xr:uid="{9FD5A6DB-688A-40B7-987C-ADE6FEDB8357}">
          <x14:formula1>
            <xm:f>DD!$A$31:$A$33</xm:f>
          </x14:formula1>
          <xm:sqref>C40</xm:sqref>
        </x14:dataValidation>
        <x14:dataValidation type="list" allowBlank="1" showInputMessage="1" showErrorMessage="1" xr:uid="{083F8E9A-1932-491C-8B90-6BD31CA96AD9}">
          <x14:formula1>
            <xm:f>DD!$M$49:$M$164</xm:f>
          </x14:formula1>
          <xm:sqref>C60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EF1F211-AF7D-431F-BD7E-7528504CCB0F}">
          <x14:formula1>
            <xm:f>DD!$I$2:$I$9</xm:f>
          </x14:formula1>
          <xm:sqref>C9</xm:sqref>
        </x14:dataValidation>
        <x14:dataValidation type="list" allowBlank="1" showInputMessage="1" showErrorMessage="1" xr:uid="{0CF41C05-0129-4980-8FBB-3CE9FE6016E8}">
          <x14:formula1>
            <xm:f>DD!$Q$8:$Q$10</xm:f>
          </x14:formula1>
          <xm:sqref>C36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E37342EA-928A-4393-807E-5F2E7A6DBD6F}">
          <x14:formula1>
            <xm:f>DD!$U$2:$U$7</xm:f>
          </x14:formula1>
          <xm:sqref>E40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F4FBF83E-3528-4825-9192-D051D128D7A5}">
          <x14:formula1>
            <xm:f>DD!$G$3:$G$157</xm:f>
          </x14:formula1>
          <xm:sqref>C31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EE49883E-2C41-43E6-87FA-A5A46A694CE6}">
          <x14:formula1>
            <xm:f>DD!$AI$2:$AI$8</xm:f>
          </x14:formula1>
          <xm:sqref>C45</xm:sqref>
        </x14:dataValidation>
        <x14:dataValidation type="list" errorStyle="information" allowBlank="1" showInputMessage="1" prompt="default setting of the payment method is BCLNTU" xr:uid="{E370ED33-B757-42E5-B879-B507E7F77416}">
          <x14:formula1>
            <xm:f>DD!$N$3:$N$23</xm:f>
          </x14:formula1>
          <xm:sqref>C59</xm:sqref>
        </x14:dataValidation>
        <x14:dataValidation type="list"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default setting of the payment method is BCLNTU" xr:uid="{B4FCF2A7-9BD9-4B59-A711-AD59E82FE9A1}">
          <x14:formula1>
            <xm:f>DD!$N$2:$N$9</xm:f>
          </x14:formula1>
          <xm:sqref>E44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5E14FB30-8F9B-4356-A513-D5E8AFC9E1EB}">
          <x14:formula1>
            <xm:f>DD!$D$2:$D$231</xm:f>
          </x14:formula1>
          <xm:sqref>C35</xm:sqref>
        </x14:dataValidation>
        <x14:dataValidation type="list" allowBlank="1" showInputMessage="1" showErrorMessage="1" xr:uid="{07FDBD9E-C069-4F70-A9CF-33EE6AB85B61}">
          <x14:formula1>
            <xm:f>DD!$A$58:$A$63</xm:f>
          </x14:formula1>
          <xm:sqref>E47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0F3850E-F0DC-4A34-9566-84EAC561C728}">
          <x14:formula1>
            <xm:f>DD!$A$31:$A$33</xm:f>
          </x14:formula1>
          <xm:sqref>C10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99D9737D-0F54-4ACD-8CC3-2165EE83DD82}">
          <x14:formula1>
            <xm:f>DD!$K$3:$K$162</xm:f>
          </x14:formula1>
          <xm:sqref>C6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D21"/>
  <sheetViews>
    <sheetView workbookViewId="0">
      <selection activeCell="D2" sqref="D2"/>
    </sheetView>
  </sheetViews>
  <sheetFormatPr defaultRowHeight="15.75" x14ac:dyDescent="0.25"/>
  <cols>
    <col min="1" max="1" width="30.875" customWidth="1"/>
    <col min="2" max="2" width="21.25" customWidth="1"/>
    <col min="3" max="3" width="38.25" customWidth="1"/>
    <col min="4" max="4" width="22.625" customWidth="1"/>
  </cols>
  <sheetData>
    <row r="1" spans="1:4" ht="19.5" thickBot="1" x14ac:dyDescent="0.3">
      <c r="A1" s="130" t="s">
        <v>5247</v>
      </c>
      <c r="B1" s="131"/>
      <c r="C1" s="131"/>
      <c r="D1" s="132"/>
    </row>
    <row r="2" spans="1:4" ht="27.75" customHeight="1" x14ac:dyDescent="0.25">
      <c r="A2" s="3" t="s">
        <v>5248</v>
      </c>
      <c r="B2" s="4" t="s">
        <v>5249</v>
      </c>
      <c r="C2" s="5" t="s">
        <v>5250</v>
      </c>
      <c r="D2" s="6" t="s">
        <v>5251</v>
      </c>
    </row>
    <row r="3" spans="1:4" ht="25.5" customHeight="1" x14ac:dyDescent="0.25">
      <c r="A3" s="3" t="s">
        <v>5252</v>
      </c>
      <c r="B3" s="4" t="s">
        <v>5253</v>
      </c>
      <c r="C3" s="5" t="s">
        <v>5254</v>
      </c>
      <c r="D3" s="7"/>
    </row>
    <row r="4" spans="1:4" ht="36" customHeight="1" x14ac:dyDescent="0.25">
      <c r="A4" s="3" t="s">
        <v>5255</v>
      </c>
      <c r="B4" s="4"/>
      <c r="C4" s="3" t="s">
        <v>5256</v>
      </c>
      <c r="D4" s="8"/>
    </row>
    <row r="5" spans="1:4" ht="36.75" customHeight="1" x14ac:dyDescent="0.25">
      <c r="A5" s="3" t="s">
        <v>5257</v>
      </c>
      <c r="B5" s="4" t="s">
        <v>5258</v>
      </c>
      <c r="C5" s="3" t="s">
        <v>5259</v>
      </c>
      <c r="D5" s="6" t="s">
        <v>5260</v>
      </c>
    </row>
    <row r="6" spans="1:4" ht="34.5" customHeight="1" x14ac:dyDescent="0.25">
      <c r="A6" s="3" t="s">
        <v>5261</v>
      </c>
      <c r="B6" s="4" t="s">
        <v>5262</v>
      </c>
      <c r="C6" s="3" t="s">
        <v>5263</v>
      </c>
      <c r="D6" s="7" t="s">
        <v>5264</v>
      </c>
    </row>
    <row r="7" spans="1:4" x14ac:dyDescent="0.25">
      <c r="A7" s="3" t="s">
        <v>5265</v>
      </c>
      <c r="B7" s="4" t="s">
        <v>5266</v>
      </c>
      <c r="C7" s="3" t="s">
        <v>5267</v>
      </c>
      <c r="D7" s="7" t="s">
        <v>5268</v>
      </c>
    </row>
    <row r="8" spans="1:4" ht="18" customHeight="1" x14ac:dyDescent="0.25">
      <c r="A8" s="3" t="s">
        <v>5269</v>
      </c>
      <c r="B8" s="4" t="s">
        <v>5266</v>
      </c>
      <c r="C8" s="3" t="s">
        <v>5270</v>
      </c>
      <c r="D8" s="9" t="s">
        <v>5271</v>
      </c>
    </row>
    <row r="9" spans="1:4" ht="31.5" customHeight="1" x14ac:dyDescent="0.25">
      <c r="A9" s="3" t="s">
        <v>5272</v>
      </c>
      <c r="B9" s="4" t="s">
        <v>5266</v>
      </c>
      <c r="C9" s="3" t="s">
        <v>5273</v>
      </c>
      <c r="D9" s="6" t="s">
        <v>5274</v>
      </c>
    </row>
    <row r="10" spans="1:4" ht="39.75" customHeight="1" x14ac:dyDescent="0.25">
      <c r="A10" s="3" t="s">
        <v>5275</v>
      </c>
      <c r="B10" s="4" t="s">
        <v>5276</v>
      </c>
      <c r="C10" s="3" t="s">
        <v>5277</v>
      </c>
      <c r="D10" s="6" t="s">
        <v>1764</v>
      </c>
    </row>
    <row r="11" spans="1:4" ht="21" customHeight="1" x14ac:dyDescent="0.25">
      <c r="A11" s="3" t="s">
        <v>5278</v>
      </c>
      <c r="B11" s="4">
        <v>2128114</v>
      </c>
      <c r="C11" s="10" t="s">
        <v>5279</v>
      </c>
      <c r="D11" s="6" t="s">
        <v>1764</v>
      </c>
    </row>
    <row r="12" spans="1:4" ht="30" customHeight="1" x14ac:dyDescent="0.25">
      <c r="A12" s="3" t="s">
        <v>5280</v>
      </c>
      <c r="B12" s="4">
        <v>2150501</v>
      </c>
      <c r="C12" s="3" t="s">
        <v>5281</v>
      </c>
      <c r="D12" s="6"/>
    </row>
    <row r="13" spans="1:4" x14ac:dyDescent="0.25">
      <c r="A13" s="3" t="s">
        <v>5282</v>
      </c>
      <c r="B13" s="4"/>
      <c r="C13" s="3" t="s">
        <v>5272</v>
      </c>
      <c r="D13" s="6" t="s">
        <v>1764</v>
      </c>
    </row>
    <row r="14" spans="1:4" ht="37.5" customHeight="1" x14ac:dyDescent="0.25">
      <c r="A14" s="3" t="s">
        <v>5283</v>
      </c>
      <c r="B14" s="4" t="s">
        <v>5253</v>
      </c>
      <c r="C14" s="3" t="s">
        <v>5284</v>
      </c>
      <c r="D14" s="6" t="s">
        <v>5285</v>
      </c>
    </row>
    <row r="15" spans="1:4" ht="34.5" customHeight="1" x14ac:dyDescent="0.25">
      <c r="A15" s="3" t="s">
        <v>5286</v>
      </c>
      <c r="B15" s="11"/>
      <c r="C15" s="3"/>
      <c r="D15" s="6"/>
    </row>
    <row r="16" spans="1:4" ht="47.25" customHeight="1" x14ac:dyDescent="0.25">
      <c r="A16" s="3" t="s">
        <v>5287</v>
      </c>
      <c r="B16" s="11"/>
      <c r="C16" s="5" t="s">
        <v>5288</v>
      </c>
      <c r="D16" s="6"/>
    </row>
    <row r="17" spans="1:4" ht="24.75" customHeight="1" x14ac:dyDescent="0.25">
      <c r="A17" s="3" t="s">
        <v>5289</v>
      </c>
      <c r="B17" s="4"/>
      <c r="C17" s="5"/>
      <c r="D17" s="6"/>
    </row>
    <row r="18" spans="1:4" ht="16.5" thickBot="1" x14ac:dyDescent="0.3">
      <c r="A18" s="3" t="s">
        <v>5290</v>
      </c>
      <c r="B18" s="4"/>
      <c r="C18" s="133" t="s">
        <v>5291</v>
      </c>
      <c r="D18" s="134"/>
    </row>
    <row r="19" spans="1:4" ht="51.75" customHeight="1" thickBot="1" x14ac:dyDescent="0.3">
      <c r="A19" s="71" t="s">
        <v>5292</v>
      </c>
      <c r="B19" s="135" t="s">
        <v>5293</v>
      </c>
      <c r="C19" s="135"/>
      <c r="D19" s="136"/>
    </row>
    <row r="20" spans="1:4" x14ac:dyDescent="0.25">
      <c r="A20" s="137" t="s">
        <v>5294</v>
      </c>
      <c r="B20" s="139"/>
      <c r="C20" s="139"/>
      <c r="D20" s="140"/>
    </row>
    <row r="21" spans="1:4" ht="16.5" thickBot="1" x14ac:dyDescent="0.3">
      <c r="A21" s="138"/>
      <c r="B21" s="141"/>
      <c r="C21" s="141"/>
      <c r="D21" s="142"/>
    </row>
  </sheetData>
  <protectedRanges>
    <protectedRange sqref="C1:D1 D2:D16 B2:B18" name="Range1_14"/>
    <protectedRange sqref="B19:D21" name="Range1_1_5"/>
  </protectedRanges>
  <mergeCells count="5">
    <mergeCell ref="A1:D1"/>
    <mergeCell ref="C18:D18"/>
    <mergeCell ref="B19:D19"/>
    <mergeCell ref="A20:A21"/>
    <mergeCell ref="B20:D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1699"/>
  <sheetViews>
    <sheetView workbookViewId="0">
      <selection activeCell="C1" sqref="C1"/>
    </sheetView>
  </sheetViews>
  <sheetFormatPr defaultRowHeight="15.75" x14ac:dyDescent="0.25"/>
  <cols>
    <col min="1" max="1" width="31" style="2" bestFit="1" customWidth="1"/>
    <col min="2" max="2" width="47" style="2" bestFit="1" customWidth="1"/>
    <col min="3" max="6" width="22.25" style="2" customWidth="1"/>
    <col min="7" max="7" width="20.125" style="2" customWidth="1"/>
    <col min="11" max="11" width="15.5" bestFit="1" customWidth="1"/>
    <col min="12" max="12" width="39.875" bestFit="1" customWidth="1"/>
    <col min="13" max="13" width="31" style="2" bestFit="1" customWidth="1"/>
  </cols>
  <sheetData>
    <row r="1" spans="1:13" x14ac:dyDescent="0.25">
      <c r="A1" s="78" t="s">
        <v>5295</v>
      </c>
      <c r="B1" s="78" t="s">
        <v>5296</v>
      </c>
      <c r="C1" s="78"/>
      <c r="D1" s="78"/>
      <c r="E1" s="78"/>
      <c r="F1" s="78"/>
      <c r="G1" s="78"/>
      <c r="H1" s="65"/>
      <c r="I1" s="65"/>
      <c r="J1" s="65"/>
      <c r="K1" s="65"/>
      <c r="L1" s="65"/>
      <c r="M1" s="78" t="s">
        <v>5295</v>
      </c>
    </row>
    <row r="2" spans="1:13" x14ac:dyDescent="0.25">
      <c r="A2" s="78" t="s">
        <v>5</v>
      </c>
      <c r="B2" s="78" t="s">
        <v>5</v>
      </c>
      <c r="C2" s="78"/>
      <c r="D2" s="78"/>
      <c r="E2" s="78"/>
      <c r="F2" s="78"/>
      <c r="G2" s="78"/>
      <c r="H2" s="65"/>
      <c r="I2" s="65"/>
      <c r="J2" s="65"/>
      <c r="K2" s="65" t="s">
        <v>259</v>
      </c>
      <c r="L2" s="65" t="s">
        <v>5297</v>
      </c>
      <c r="M2" s="78" t="s">
        <v>5</v>
      </c>
    </row>
    <row r="3" spans="1:13" x14ac:dyDescent="0.25">
      <c r="A3" s="78" t="s">
        <v>162</v>
      </c>
      <c r="B3" s="78" t="s">
        <v>5298</v>
      </c>
      <c r="C3" s="78" t="s">
        <v>5299</v>
      </c>
      <c r="D3" s="78" t="s">
        <v>1337</v>
      </c>
      <c r="E3" s="78" t="s">
        <v>5300</v>
      </c>
      <c r="F3" s="78" t="s">
        <v>5301</v>
      </c>
      <c r="G3" s="78"/>
      <c r="H3" s="65"/>
      <c r="I3" s="65"/>
      <c r="J3" s="65"/>
      <c r="K3" s="65"/>
      <c r="L3" s="143"/>
      <c r="M3" s="78" t="s">
        <v>162</v>
      </c>
    </row>
    <row r="4" spans="1:13" x14ac:dyDescent="0.25">
      <c r="A4" s="78" t="s">
        <v>162</v>
      </c>
      <c r="B4" s="78" t="s">
        <v>5302</v>
      </c>
      <c r="C4" s="78" t="s">
        <v>5303</v>
      </c>
      <c r="D4" s="78" t="s">
        <v>1337</v>
      </c>
      <c r="E4" s="78" t="s">
        <v>5304</v>
      </c>
      <c r="F4" s="78" t="s">
        <v>5305</v>
      </c>
      <c r="G4" s="78"/>
      <c r="H4" s="65"/>
      <c r="I4" s="65"/>
      <c r="J4" s="65"/>
      <c r="K4" s="65"/>
      <c r="L4" s="143"/>
      <c r="M4" s="78" t="s">
        <v>180</v>
      </c>
    </row>
    <row r="5" spans="1:13" x14ac:dyDescent="0.25">
      <c r="A5" s="78" t="s">
        <v>162</v>
      </c>
      <c r="B5" s="78" t="s">
        <v>5306</v>
      </c>
      <c r="C5" s="78" t="s">
        <v>5307</v>
      </c>
      <c r="D5" s="78" t="s">
        <v>1337</v>
      </c>
      <c r="E5" s="78" t="s">
        <v>5308</v>
      </c>
      <c r="F5" s="78" t="s">
        <v>5309</v>
      </c>
      <c r="G5" s="78"/>
      <c r="H5" s="65"/>
      <c r="I5" s="65"/>
      <c r="J5" s="65"/>
      <c r="K5" s="65"/>
      <c r="L5" s="65"/>
      <c r="M5" s="78" t="s">
        <v>194</v>
      </c>
    </row>
    <row r="6" spans="1:13" x14ac:dyDescent="0.25">
      <c r="A6" s="78" t="s">
        <v>162</v>
      </c>
      <c r="B6" s="78" t="s">
        <v>5310</v>
      </c>
      <c r="C6" s="78" t="s">
        <v>5311</v>
      </c>
      <c r="D6" s="78" t="s">
        <v>1337</v>
      </c>
      <c r="E6" s="78" t="s">
        <v>5312</v>
      </c>
      <c r="F6" s="78" t="s">
        <v>5313</v>
      </c>
      <c r="G6" s="78"/>
      <c r="H6" s="65"/>
      <c r="I6" s="65"/>
      <c r="J6" s="65"/>
      <c r="K6" s="65"/>
      <c r="L6" s="65"/>
      <c r="M6" s="78" t="s">
        <v>208</v>
      </c>
    </row>
    <row r="7" spans="1:13" x14ac:dyDescent="0.25">
      <c r="A7" s="78" t="s">
        <v>162</v>
      </c>
      <c r="B7" s="78" t="s">
        <v>5314</v>
      </c>
      <c r="C7" s="78" t="s">
        <v>5315</v>
      </c>
      <c r="D7" s="78" t="s">
        <v>1337</v>
      </c>
      <c r="E7" s="78" t="s">
        <v>5316</v>
      </c>
      <c r="F7" s="78" t="s">
        <v>5317</v>
      </c>
      <c r="G7" s="78"/>
      <c r="H7" s="65"/>
      <c r="I7" s="65"/>
      <c r="J7" s="65"/>
      <c r="K7" s="65"/>
      <c r="L7" s="65"/>
      <c r="M7" s="78" t="s">
        <v>223</v>
      </c>
    </row>
    <row r="8" spans="1:13" x14ac:dyDescent="0.25">
      <c r="A8" s="78" t="s">
        <v>162</v>
      </c>
      <c r="B8" s="78" t="s">
        <v>5318</v>
      </c>
      <c r="C8" s="78" t="s">
        <v>5319</v>
      </c>
      <c r="D8" s="78" t="s">
        <v>1337</v>
      </c>
      <c r="E8" s="78" t="s">
        <v>5320</v>
      </c>
      <c r="F8" s="78" t="s">
        <v>5321</v>
      </c>
      <c r="G8" s="78"/>
      <c r="H8" s="65"/>
      <c r="I8" s="65"/>
      <c r="J8" s="65"/>
      <c r="K8" s="65"/>
      <c r="L8" s="65"/>
      <c r="M8" s="78" t="s">
        <v>233</v>
      </c>
    </row>
    <row r="9" spans="1:13" x14ac:dyDescent="0.25">
      <c r="A9" s="78" t="s">
        <v>162</v>
      </c>
      <c r="B9" s="78" t="s">
        <v>5322</v>
      </c>
      <c r="C9" s="78" t="s">
        <v>5323</v>
      </c>
      <c r="D9" s="78" t="s">
        <v>1337</v>
      </c>
      <c r="E9" s="78" t="s">
        <v>5320</v>
      </c>
      <c r="F9" s="78" t="s">
        <v>5324</v>
      </c>
      <c r="G9" s="78"/>
      <c r="H9" s="65"/>
      <c r="I9" s="65"/>
      <c r="J9" s="65"/>
      <c r="K9" s="65"/>
      <c r="L9" s="65"/>
      <c r="M9" s="78" t="s">
        <v>240</v>
      </c>
    </row>
    <row r="10" spans="1:13" x14ac:dyDescent="0.25">
      <c r="A10" s="78" t="s">
        <v>162</v>
      </c>
      <c r="B10" s="78" t="s">
        <v>5325</v>
      </c>
      <c r="C10" s="78" t="s">
        <v>5326</v>
      </c>
      <c r="D10" s="78" t="s">
        <v>1337</v>
      </c>
      <c r="E10" s="78" t="s">
        <v>5327</v>
      </c>
      <c r="F10" s="78" t="s">
        <v>5328</v>
      </c>
      <c r="G10" s="78"/>
      <c r="H10" s="65"/>
      <c r="I10" s="65"/>
      <c r="J10" s="65"/>
      <c r="K10" s="65"/>
      <c r="L10" s="65"/>
      <c r="M10" s="78" t="s">
        <v>247</v>
      </c>
    </row>
    <row r="11" spans="1:13" x14ac:dyDescent="0.25">
      <c r="A11" s="78" t="s">
        <v>162</v>
      </c>
      <c r="B11" s="78" t="s">
        <v>5329</v>
      </c>
      <c r="C11" s="78" t="s">
        <v>5330</v>
      </c>
      <c r="D11" s="78" t="s">
        <v>1337</v>
      </c>
      <c r="E11" s="78" t="s">
        <v>5331</v>
      </c>
      <c r="F11" s="78" t="s">
        <v>5332</v>
      </c>
      <c r="G11" s="78"/>
      <c r="H11" s="65"/>
      <c r="I11" s="65"/>
      <c r="J11" s="65"/>
      <c r="K11" s="65"/>
      <c r="L11" s="65"/>
      <c r="M11" s="78" t="s">
        <v>253</v>
      </c>
    </row>
    <row r="12" spans="1:13" x14ac:dyDescent="0.25">
      <c r="A12" s="78" t="s">
        <v>162</v>
      </c>
      <c r="B12" s="78" t="s">
        <v>5333</v>
      </c>
      <c r="C12" s="78" t="s">
        <v>5334</v>
      </c>
      <c r="D12" s="78" t="s">
        <v>1337</v>
      </c>
      <c r="E12" s="78" t="s">
        <v>5335</v>
      </c>
      <c r="F12" s="78" t="s">
        <v>5336</v>
      </c>
      <c r="G12" s="78"/>
      <c r="H12" s="65"/>
      <c r="I12" s="65"/>
      <c r="J12" s="65"/>
      <c r="K12" s="65"/>
      <c r="L12" s="65"/>
      <c r="M12" s="78" t="s">
        <v>259</v>
      </c>
    </row>
    <row r="13" spans="1:13" x14ac:dyDescent="0.25">
      <c r="A13" s="78" t="s">
        <v>162</v>
      </c>
      <c r="B13" s="78" t="s">
        <v>5337</v>
      </c>
      <c r="C13" s="78" t="s">
        <v>5338</v>
      </c>
      <c r="D13" s="78" t="s">
        <v>1337</v>
      </c>
      <c r="E13" s="78" t="s">
        <v>5339</v>
      </c>
      <c r="F13" s="78" t="s">
        <v>5340</v>
      </c>
      <c r="G13" s="78"/>
      <c r="H13" s="65"/>
      <c r="I13" s="65"/>
      <c r="J13" s="65"/>
      <c r="K13" s="65"/>
      <c r="L13" s="65"/>
      <c r="M13" s="78" t="s">
        <v>263</v>
      </c>
    </row>
    <row r="14" spans="1:13" x14ac:dyDescent="0.25">
      <c r="A14" s="78" t="s">
        <v>162</v>
      </c>
      <c r="B14" s="78" t="s">
        <v>5341</v>
      </c>
      <c r="C14" s="78" t="s">
        <v>5342</v>
      </c>
      <c r="D14" s="78" t="s">
        <v>1337</v>
      </c>
      <c r="E14" s="78" t="s">
        <v>5320</v>
      </c>
      <c r="F14" s="78" t="s">
        <v>5343</v>
      </c>
      <c r="G14" s="78"/>
      <c r="H14" s="65"/>
      <c r="I14" s="65"/>
      <c r="J14" s="65"/>
      <c r="K14" s="65"/>
      <c r="L14" s="65"/>
      <c r="M14" s="78" t="s">
        <v>267</v>
      </c>
    </row>
    <row r="15" spans="1:13" x14ac:dyDescent="0.25">
      <c r="A15" s="78" t="s">
        <v>162</v>
      </c>
      <c r="B15" s="78" t="s">
        <v>5344</v>
      </c>
      <c r="C15" s="78" t="s">
        <v>5345</v>
      </c>
      <c r="D15" s="78" t="s">
        <v>1337</v>
      </c>
      <c r="E15" s="78" t="s">
        <v>5346</v>
      </c>
      <c r="F15" s="78" t="s">
        <v>5347</v>
      </c>
      <c r="G15" s="78"/>
      <c r="H15" s="65"/>
      <c r="I15" s="65"/>
      <c r="J15" s="65"/>
      <c r="K15" s="65"/>
      <c r="L15" s="65"/>
      <c r="M15" s="78" t="s">
        <v>272</v>
      </c>
    </row>
    <row r="16" spans="1:13" x14ac:dyDescent="0.25">
      <c r="A16" s="78" t="s">
        <v>162</v>
      </c>
      <c r="B16" s="78" t="s">
        <v>5348</v>
      </c>
      <c r="C16" s="78" t="s">
        <v>5349</v>
      </c>
      <c r="D16" s="78" t="s">
        <v>1337</v>
      </c>
      <c r="E16" s="78" t="s">
        <v>5350</v>
      </c>
      <c r="F16" s="78" t="s">
        <v>5351</v>
      </c>
      <c r="G16" s="78"/>
      <c r="H16" s="65"/>
      <c r="I16" s="65"/>
      <c r="J16" s="65"/>
      <c r="K16" s="65"/>
      <c r="L16" s="65"/>
      <c r="M16" s="78" t="s">
        <v>277</v>
      </c>
    </row>
    <row r="17" spans="1:13" x14ac:dyDescent="0.25">
      <c r="A17" s="78" t="s">
        <v>162</v>
      </c>
      <c r="B17" s="78" t="s">
        <v>5352</v>
      </c>
      <c r="C17" s="78" t="s">
        <v>5353</v>
      </c>
      <c r="D17" s="78" t="s">
        <v>1337</v>
      </c>
      <c r="E17" s="78" t="s">
        <v>5354</v>
      </c>
      <c r="F17" s="78" t="s">
        <v>5355</v>
      </c>
      <c r="G17" s="78"/>
      <c r="H17" s="65"/>
      <c r="I17" s="65"/>
      <c r="J17" s="65"/>
      <c r="K17" s="65"/>
      <c r="L17" s="65"/>
      <c r="M17" s="78" t="s">
        <v>283</v>
      </c>
    </row>
    <row r="18" spans="1:13" x14ac:dyDescent="0.25">
      <c r="A18" s="78" t="s">
        <v>162</v>
      </c>
      <c r="B18" s="78" t="s">
        <v>5356</v>
      </c>
      <c r="C18" s="78" t="s">
        <v>5357</v>
      </c>
      <c r="D18" s="78" t="s">
        <v>1337</v>
      </c>
      <c r="E18" s="78" t="s">
        <v>5358</v>
      </c>
      <c r="F18" s="78" t="s">
        <v>5359</v>
      </c>
      <c r="G18" s="78"/>
      <c r="H18" s="65"/>
      <c r="I18" s="65"/>
      <c r="J18" s="65"/>
      <c r="K18" s="65"/>
      <c r="L18" s="65"/>
      <c r="M18" s="78" t="s">
        <v>288</v>
      </c>
    </row>
    <row r="19" spans="1:13" x14ac:dyDescent="0.25">
      <c r="A19" s="78" t="s">
        <v>180</v>
      </c>
      <c r="B19" s="78" t="s">
        <v>5360</v>
      </c>
      <c r="C19" s="78" t="s">
        <v>5361</v>
      </c>
      <c r="D19" s="78" t="s">
        <v>1341</v>
      </c>
      <c r="E19" s="78" t="s">
        <v>5362</v>
      </c>
      <c r="F19" s="78" t="s">
        <v>5363</v>
      </c>
      <c r="G19" s="78"/>
      <c r="H19" s="65"/>
      <c r="I19" s="65"/>
      <c r="J19" s="65"/>
      <c r="K19" s="65"/>
      <c r="L19" s="65"/>
      <c r="M19" s="78" t="s">
        <v>294</v>
      </c>
    </row>
    <row r="20" spans="1:13" x14ac:dyDescent="0.25">
      <c r="A20" s="78" t="s">
        <v>180</v>
      </c>
      <c r="B20" s="78" t="s">
        <v>5364</v>
      </c>
      <c r="C20" s="78" t="s">
        <v>5365</v>
      </c>
      <c r="D20" s="78" t="s">
        <v>1341</v>
      </c>
      <c r="E20" s="78" t="s">
        <v>5362</v>
      </c>
      <c r="F20" s="78" t="s">
        <v>5366</v>
      </c>
      <c r="G20" s="78"/>
      <c r="H20" s="65"/>
      <c r="I20" s="65"/>
      <c r="J20" s="65"/>
      <c r="K20" s="65"/>
      <c r="L20" s="65"/>
      <c r="M20" s="78" t="s">
        <v>299</v>
      </c>
    </row>
    <row r="21" spans="1:13" x14ac:dyDescent="0.25">
      <c r="A21" s="78" t="s">
        <v>194</v>
      </c>
      <c r="B21" s="78" t="s">
        <v>5367</v>
      </c>
      <c r="C21" s="78" t="s">
        <v>5368</v>
      </c>
      <c r="D21" s="78" t="s">
        <v>1345</v>
      </c>
      <c r="E21" s="78" t="s">
        <v>5369</v>
      </c>
      <c r="F21" s="78" t="s">
        <v>5370</v>
      </c>
      <c r="G21" s="78"/>
      <c r="H21" s="65"/>
      <c r="I21" s="65"/>
      <c r="J21" s="65"/>
      <c r="K21" s="65"/>
      <c r="L21" s="65"/>
      <c r="M21" s="78" t="s">
        <v>305</v>
      </c>
    </row>
    <row r="22" spans="1:13" x14ac:dyDescent="0.25">
      <c r="A22" s="78" t="s">
        <v>194</v>
      </c>
      <c r="B22" s="78" t="s">
        <v>5371</v>
      </c>
      <c r="C22" s="78" t="s">
        <v>5372</v>
      </c>
      <c r="D22" s="78" t="s">
        <v>1345</v>
      </c>
      <c r="E22" s="78" t="s">
        <v>5369</v>
      </c>
      <c r="F22" s="78" t="s">
        <v>5373</v>
      </c>
      <c r="G22" s="78"/>
      <c r="H22" s="65"/>
      <c r="I22" s="65"/>
      <c r="J22" s="65"/>
      <c r="K22" s="65"/>
      <c r="L22" s="65"/>
      <c r="M22" s="78" t="s">
        <v>311</v>
      </c>
    </row>
    <row r="23" spans="1:13" x14ac:dyDescent="0.25">
      <c r="A23" s="78" t="s">
        <v>208</v>
      </c>
      <c r="B23" s="78" t="s">
        <v>5374</v>
      </c>
      <c r="C23" s="78" t="s">
        <v>5375</v>
      </c>
      <c r="D23" s="78" t="s">
        <v>1364</v>
      </c>
      <c r="E23" s="78" t="s">
        <v>5376</v>
      </c>
      <c r="F23" s="78" t="s">
        <v>5377</v>
      </c>
      <c r="G23" s="78"/>
      <c r="H23" s="65"/>
      <c r="I23" s="65"/>
      <c r="J23" s="65"/>
      <c r="K23" s="65"/>
      <c r="L23" s="65"/>
      <c r="M23" s="78" t="s">
        <v>318</v>
      </c>
    </row>
    <row r="24" spans="1:13" x14ac:dyDescent="0.25">
      <c r="A24" s="78" t="s">
        <v>208</v>
      </c>
      <c r="B24" s="78" t="s">
        <v>5378</v>
      </c>
      <c r="C24" s="78" t="s">
        <v>5379</v>
      </c>
      <c r="D24" s="78" t="s">
        <v>1364</v>
      </c>
      <c r="E24" s="78" t="s">
        <v>5376</v>
      </c>
      <c r="F24" s="78" t="s">
        <v>5380</v>
      </c>
      <c r="G24" s="78"/>
      <c r="H24" s="65"/>
      <c r="I24" s="65"/>
      <c r="J24" s="65"/>
      <c r="K24" s="65"/>
      <c r="L24" s="65"/>
      <c r="M24" s="78" t="s">
        <v>325</v>
      </c>
    </row>
    <row r="25" spans="1:13" x14ac:dyDescent="0.25">
      <c r="A25" s="78" t="s">
        <v>208</v>
      </c>
      <c r="B25" s="78" t="s">
        <v>5381</v>
      </c>
      <c r="C25" s="78" t="s">
        <v>5382</v>
      </c>
      <c r="D25" s="78" t="s">
        <v>1364</v>
      </c>
      <c r="E25" s="78" t="s">
        <v>5376</v>
      </c>
      <c r="F25" s="78" t="s">
        <v>5383</v>
      </c>
      <c r="G25" s="78"/>
      <c r="H25" s="65"/>
      <c r="I25" s="65"/>
      <c r="J25" s="65"/>
      <c r="K25" s="65"/>
      <c r="L25" s="65"/>
      <c r="M25" s="78" t="s">
        <v>333</v>
      </c>
    </row>
    <row r="26" spans="1:13" x14ac:dyDescent="0.25">
      <c r="A26" s="78" t="s">
        <v>223</v>
      </c>
      <c r="B26" s="78" t="s">
        <v>5384</v>
      </c>
      <c r="C26" s="78" t="s">
        <v>5385</v>
      </c>
      <c r="D26" s="78" t="s">
        <v>1368</v>
      </c>
      <c r="E26" s="78" t="s">
        <v>5386</v>
      </c>
      <c r="F26" s="78" t="s">
        <v>5387</v>
      </c>
      <c r="G26" s="78"/>
      <c r="H26" s="65"/>
      <c r="I26" s="65"/>
      <c r="J26" s="65"/>
      <c r="K26" s="65"/>
      <c r="L26" s="65"/>
      <c r="M26" s="78" t="s">
        <v>340</v>
      </c>
    </row>
    <row r="27" spans="1:13" x14ac:dyDescent="0.25">
      <c r="A27" s="78" t="s">
        <v>223</v>
      </c>
      <c r="B27" s="78" t="s">
        <v>5388</v>
      </c>
      <c r="C27" s="78" t="s">
        <v>5389</v>
      </c>
      <c r="D27" s="78" t="s">
        <v>1368</v>
      </c>
      <c r="E27" s="78" t="s">
        <v>5386</v>
      </c>
      <c r="F27" s="78" t="s">
        <v>5390</v>
      </c>
      <c r="G27" s="78"/>
      <c r="H27" s="65"/>
      <c r="I27" s="65"/>
      <c r="J27" s="65"/>
      <c r="K27" s="65"/>
      <c r="L27" s="65"/>
      <c r="M27" s="78" t="s">
        <v>351</v>
      </c>
    </row>
    <row r="28" spans="1:13" x14ac:dyDescent="0.25">
      <c r="A28" s="78" t="s">
        <v>233</v>
      </c>
      <c r="B28" s="78" t="s">
        <v>5391</v>
      </c>
      <c r="C28" s="78" t="s">
        <v>5392</v>
      </c>
      <c r="D28" s="78" t="s">
        <v>1384</v>
      </c>
      <c r="E28" s="78" t="s">
        <v>5393</v>
      </c>
      <c r="F28" s="78" t="s">
        <v>5394</v>
      </c>
      <c r="G28" s="78"/>
      <c r="H28" s="65"/>
      <c r="I28" s="65"/>
      <c r="J28" s="65"/>
      <c r="K28" s="65"/>
      <c r="L28" s="65"/>
      <c r="M28" s="78" t="s">
        <v>362</v>
      </c>
    </row>
    <row r="29" spans="1:13" x14ac:dyDescent="0.25">
      <c r="A29" s="78" t="s">
        <v>233</v>
      </c>
      <c r="B29" s="78" t="s">
        <v>5395</v>
      </c>
      <c r="C29" s="78" t="s">
        <v>5396</v>
      </c>
      <c r="D29" s="78" t="s">
        <v>1384</v>
      </c>
      <c r="E29" s="78" t="s">
        <v>5393</v>
      </c>
      <c r="F29" s="78" t="s">
        <v>5397</v>
      </c>
      <c r="G29" s="78"/>
      <c r="H29" s="65"/>
      <c r="I29" s="65"/>
      <c r="J29" s="65"/>
      <c r="K29" s="65"/>
      <c r="L29" s="65"/>
      <c r="M29" s="78" t="s">
        <v>373</v>
      </c>
    </row>
    <row r="30" spans="1:13" x14ac:dyDescent="0.25">
      <c r="A30" s="78" t="s">
        <v>240</v>
      </c>
      <c r="B30" s="78" t="s">
        <v>5398</v>
      </c>
      <c r="C30" s="78" t="s">
        <v>5399</v>
      </c>
      <c r="D30" s="78" t="s">
        <v>1397</v>
      </c>
      <c r="E30" s="78" t="s">
        <v>5400</v>
      </c>
      <c r="F30" s="78" t="s">
        <v>5401</v>
      </c>
      <c r="G30" s="78"/>
      <c r="H30" s="65"/>
      <c r="I30" s="65"/>
      <c r="J30" s="65"/>
      <c r="K30" s="65"/>
      <c r="L30" s="65"/>
      <c r="M30" s="78" t="s">
        <v>383</v>
      </c>
    </row>
    <row r="31" spans="1:13" x14ac:dyDescent="0.25">
      <c r="A31" s="78" t="s">
        <v>240</v>
      </c>
      <c r="B31" s="78" t="s">
        <v>5402</v>
      </c>
      <c r="C31" s="78" t="s">
        <v>5403</v>
      </c>
      <c r="D31" s="78" t="s">
        <v>1397</v>
      </c>
      <c r="E31" s="78" t="s">
        <v>5400</v>
      </c>
      <c r="F31" s="78" t="s">
        <v>5404</v>
      </c>
      <c r="G31" s="78"/>
      <c r="H31" s="65"/>
      <c r="I31" s="65"/>
      <c r="J31" s="65"/>
      <c r="K31" s="65"/>
      <c r="L31" s="65"/>
      <c r="M31" s="78" t="s">
        <v>393</v>
      </c>
    </row>
    <row r="32" spans="1:13" x14ac:dyDescent="0.25">
      <c r="A32" s="78" t="s">
        <v>240</v>
      </c>
      <c r="B32" s="78" t="s">
        <v>5405</v>
      </c>
      <c r="C32" s="78" t="s">
        <v>5406</v>
      </c>
      <c r="D32" s="78" t="s">
        <v>2710</v>
      </c>
      <c r="E32" s="78" t="s">
        <v>5407</v>
      </c>
      <c r="F32" s="78" t="s">
        <v>5408</v>
      </c>
      <c r="G32" s="78"/>
      <c r="H32" s="65"/>
      <c r="I32" s="65"/>
      <c r="J32" s="65"/>
      <c r="K32" s="65"/>
      <c r="L32" s="65"/>
      <c r="M32" s="78" t="s">
        <v>401</v>
      </c>
    </row>
    <row r="33" spans="1:13" x14ac:dyDescent="0.25">
      <c r="A33" s="78" t="s">
        <v>247</v>
      </c>
      <c r="B33" s="78" t="s">
        <v>5409</v>
      </c>
      <c r="C33" s="78" t="s">
        <v>5410</v>
      </c>
      <c r="D33" s="78" t="s">
        <v>1418</v>
      </c>
      <c r="E33" s="78" t="s">
        <v>5411</v>
      </c>
      <c r="F33" s="78" t="s">
        <v>5412</v>
      </c>
      <c r="G33" s="78"/>
      <c r="H33" s="65"/>
      <c r="I33" s="65"/>
      <c r="J33" s="65"/>
      <c r="K33" s="65"/>
      <c r="L33" s="65"/>
      <c r="M33" s="78" t="s">
        <v>409</v>
      </c>
    </row>
    <row r="34" spans="1:13" x14ac:dyDescent="0.25">
      <c r="A34" s="78" t="s">
        <v>247</v>
      </c>
      <c r="B34" s="78" t="s">
        <v>5413</v>
      </c>
      <c r="C34" s="78" t="s">
        <v>5414</v>
      </c>
      <c r="D34" s="78" t="s">
        <v>1418</v>
      </c>
      <c r="E34" s="78" t="s">
        <v>5411</v>
      </c>
      <c r="F34" s="78" t="s">
        <v>5415</v>
      </c>
      <c r="G34" s="78"/>
      <c r="H34" s="65"/>
      <c r="I34" s="65"/>
      <c r="J34" s="65"/>
      <c r="K34" s="65"/>
      <c r="L34" s="65"/>
      <c r="M34" s="78" t="s">
        <v>418</v>
      </c>
    </row>
    <row r="35" spans="1:13" x14ac:dyDescent="0.25">
      <c r="A35" s="78" t="s">
        <v>253</v>
      </c>
      <c r="B35" s="78" t="s">
        <v>5416</v>
      </c>
      <c r="C35" s="78" t="s">
        <v>5417</v>
      </c>
      <c r="D35" s="78" t="s">
        <v>1422</v>
      </c>
      <c r="E35" s="78" t="s">
        <v>5418</v>
      </c>
      <c r="F35" s="78" t="s">
        <v>5419</v>
      </c>
      <c r="G35" s="78"/>
      <c r="H35" s="65"/>
      <c r="I35" s="65"/>
      <c r="J35" s="65"/>
      <c r="K35" s="65"/>
      <c r="L35" s="65"/>
      <c r="M35" s="78" t="s">
        <v>428</v>
      </c>
    </row>
    <row r="36" spans="1:13" x14ac:dyDescent="0.25">
      <c r="A36" s="78" t="s">
        <v>253</v>
      </c>
      <c r="B36" s="78" t="s">
        <v>5420</v>
      </c>
      <c r="C36" s="78" t="s">
        <v>5421</v>
      </c>
      <c r="D36" s="78" t="s">
        <v>1422</v>
      </c>
      <c r="E36" s="78" t="s">
        <v>5422</v>
      </c>
      <c r="F36" s="78" t="s">
        <v>5423</v>
      </c>
      <c r="G36" s="78"/>
      <c r="H36" s="65"/>
      <c r="I36" s="65"/>
      <c r="J36" s="65"/>
      <c r="K36" s="65"/>
      <c r="L36" s="65"/>
      <c r="M36" s="78" t="s">
        <v>440</v>
      </c>
    </row>
    <row r="37" spans="1:13" x14ac:dyDescent="0.25">
      <c r="A37" s="78" t="s">
        <v>253</v>
      </c>
      <c r="B37" s="78" t="s">
        <v>5424</v>
      </c>
      <c r="C37" s="78" t="s">
        <v>5425</v>
      </c>
      <c r="D37" s="78" t="s">
        <v>1422</v>
      </c>
      <c r="E37" s="78" t="s">
        <v>5426</v>
      </c>
      <c r="F37" s="78" t="s">
        <v>5427</v>
      </c>
      <c r="G37" s="78"/>
      <c r="H37" s="65"/>
      <c r="I37" s="65"/>
      <c r="J37" s="65"/>
      <c r="K37" s="65"/>
      <c r="L37" s="65"/>
      <c r="M37" s="78" t="s">
        <v>449</v>
      </c>
    </row>
    <row r="38" spans="1:13" x14ac:dyDescent="0.25">
      <c r="A38" s="78" t="s">
        <v>253</v>
      </c>
      <c r="B38" s="78" t="s">
        <v>5428</v>
      </c>
      <c r="C38" s="78" t="s">
        <v>5429</v>
      </c>
      <c r="D38" s="78" t="s">
        <v>1422</v>
      </c>
      <c r="E38" s="78" t="s">
        <v>5426</v>
      </c>
      <c r="F38" s="78" t="s">
        <v>5430</v>
      </c>
      <c r="G38" s="78"/>
      <c r="H38" s="65"/>
      <c r="I38" s="65"/>
      <c r="J38" s="65"/>
      <c r="K38" s="65"/>
      <c r="L38" s="65"/>
      <c r="M38" s="78" t="s">
        <v>459</v>
      </c>
    </row>
    <row r="39" spans="1:13" x14ac:dyDescent="0.25">
      <c r="A39" s="78" t="s">
        <v>253</v>
      </c>
      <c r="B39" s="78" t="s">
        <v>5431</v>
      </c>
      <c r="C39" s="78" t="s">
        <v>5432</v>
      </c>
      <c r="D39" s="78" t="s">
        <v>1422</v>
      </c>
      <c r="E39" s="78" t="s">
        <v>5422</v>
      </c>
      <c r="F39" s="78" t="s">
        <v>5433</v>
      </c>
      <c r="G39" s="78"/>
      <c r="H39" s="65"/>
      <c r="I39" s="65"/>
      <c r="J39" s="65"/>
      <c r="K39" s="65"/>
      <c r="L39" s="65"/>
      <c r="M39" s="78" t="s">
        <v>469</v>
      </c>
    </row>
    <row r="40" spans="1:13" x14ac:dyDescent="0.25">
      <c r="A40" s="78" t="s">
        <v>259</v>
      </c>
      <c r="B40" s="78" t="s">
        <v>5434</v>
      </c>
      <c r="C40" s="78" t="s">
        <v>5435</v>
      </c>
      <c r="D40" s="78" t="s">
        <v>1430</v>
      </c>
      <c r="E40" s="78" t="s">
        <v>5436</v>
      </c>
      <c r="F40" s="78" t="s">
        <v>5437</v>
      </c>
      <c r="G40" s="78"/>
      <c r="H40" s="65"/>
      <c r="I40" s="65"/>
      <c r="J40" s="65"/>
      <c r="K40" s="65"/>
      <c r="L40" s="65"/>
      <c r="M40" s="78" t="s">
        <v>479</v>
      </c>
    </row>
    <row r="41" spans="1:13" x14ac:dyDescent="0.25">
      <c r="A41" s="78" t="s">
        <v>259</v>
      </c>
      <c r="B41" s="78" t="s">
        <v>5438</v>
      </c>
      <c r="C41" s="78" t="s">
        <v>5439</v>
      </c>
      <c r="D41" s="78" t="s">
        <v>1430</v>
      </c>
      <c r="E41" s="78" t="s">
        <v>5436</v>
      </c>
      <c r="F41" s="78" t="s">
        <v>5440</v>
      </c>
      <c r="G41" s="78"/>
      <c r="H41" s="65"/>
      <c r="I41" s="65"/>
      <c r="J41" s="65"/>
      <c r="K41" s="65"/>
      <c r="L41" s="65"/>
      <c r="M41" s="78" t="s">
        <v>489</v>
      </c>
    </row>
    <row r="42" spans="1:13" x14ac:dyDescent="0.25">
      <c r="A42" s="78" t="s">
        <v>263</v>
      </c>
      <c r="B42" s="78" t="s">
        <v>5441</v>
      </c>
      <c r="C42" s="78" t="s">
        <v>5442</v>
      </c>
      <c r="D42" s="78" t="s">
        <v>1426</v>
      </c>
      <c r="E42" s="78" t="s">
        <v>5443</v>
      </c>
      <c r="F42" s="78" t="s">
        <v>5444</v>
      </c>
      <c r="G42" s="78"/>
      <c r="H42" s="65"/>
      <c r="I42" s="65"/>
      <c r="J42" s="65"/>
      <c r="K42" s="65"/>
      <c r="L42" s="65"/>
      <c r="M42" s="78" t="s">
        <v>500</v>
      </c>
    </row>
    <row r="43" spans="1:13" x14ac:dyDescent="0.25">
      <c r="A43" s="78" t="s">
        <v>263</v>
      </c>
      <c r="B43" s="78" t="s">
        <v>5445</v>
      </c>
      <c r="C43" s="78" t="s">
        <v>5446</v>
      </c>
      <c r="D43" s="78" t="s">
        <v>1426</v>
      </c>
      <c r="E43" s="78" t="s">
        <v>5447</v>
      </c>
      <c r="F43" s="78" t="s">
        <v>5448</v>
      </c>
      <c r="G43" s="78"/>
      <c r="H43" s="65"/>
      <c r="I43" s="65"/>
      <c r="J43" s="65"/>
      <c r="K43" s="65"/>
      <c r="L43" s="65"/>
      <c r="M43" s="78" t="s">
        <v>510</v>
      </c>
    </row>
    <row r="44" spans="1:13" x14ac:dyDescent="0.25">
      <c r="A44" s="78" t="s">
        <v>263</v>
      </c>
      <c r="B44" s="78" t="s">
        <v>5449</v>
      </c>
      <c r="C44" s="78" t="s">
        <v>5450</v>
      </c>
      <c r="D44" s="78" t="s">
        <v>1426</v>
      </c>
      <c r="E44" s="78" t="s">
        <v>5447</v>
      </c>
      <c r="F44" s="78" t="s">
        <v>5451</v>
      </c>
      <c r="G44" s="78"/>
      <c r="H44" s="65"/>
      <c r="I44" s="65"/>
      <c r="J44" s="65"/>
      <c r="K44" s="65"/>
      <c r="L44" s="65"/>
      <c r="M44" s="78" t="s">
        <v>520</v>
      </c>
    </row>
    <row r="45" spans="1:13" x14ac:dyDescent="0.25">
      <c r="A45" s="78" t="s">
        <v>267</v>
      </c>
      <c r="B45" s="78" t="s">
        <v>5452</v>
      </c>
      <c r="C45" s="78" t="s">
        <v>5453</v>
      </c>
      <c r="D45" s="78" t="s">
        <v>1434</v>
      </c>
      <c r="E45" s="78" t="s">
        <v>5454</v>
      </c>
      <c r="F45" s="78" t="s">
        <v>5455</v>
      </c>
      <c r="G45" s="78"/>
      <c r="H45" s="65"/>
      <c r="I45" s="65"/>
      <c r="J45" s="65"/>
      <c r="K45" s="65"/>
      <c r="L45" s="65"/>
      <c r="M45" s="78" t="s">
        <v>530</v>
      </c>
    </row>
    <row r="46" spans="1:13" x14ac:dyDescent="0.25">
      <c r="A46" s="78" t="s">
        <v>267</v>
      </c>
      <c r="B46" s="78" t="s">
        <v>5456</v>
      </c>
      <c r="C46" s="78" t="s">
        <v>5457</v>
      </c>
      <c r="D46" s="78" t="s">
        <v>1434</v>
      </c>
      <c r="E46" s="78" t="s">
        <v>5458</v>
      </c>
      <c r="F46" s="78" t="s">
        <v>5459</v>
      </c>
      <c r="G46" s="78"/>
      <c r="H46" s="65"/>
      <c r="I46" s="65"/>
      <c r="J46" s="65"/>
      <c r="K46" s="65"/>
      <c r="L46" s="65"/>
      <c r="M46" s="78" t="s">
        <v>539</v>
      </c>
    </row>
    <row r="47" spans="1:13" x14ac:dyDescent="0.25">
      <c r="A47" s="78" t="s">
        <v>267</v>
      </c>
      <c r="B47" s="78" t="s">
        <v>5460</v>
      </c>
      <c r="C47" s="78" t="s">
        <v>5461</v>
      </c>
      <c r="D47" s="78" t="s">
        <v>1434</v>
      </c>
      <c r="E47" s="78" t="s">
        <v>5462</v>
      </c>
      <c r="F47" s="78" t="s">
        <v>5463</v>
      </c>
      <c r="G47" s="78"/>
      <c r="H47" s="65"/>
      <c r="I47" s="65"/>
      <c r="J47" s="65"/>
      <c r="K47" s="65"/>
      <c r="L47" s="65"/>
      <c r="M47" s="78" t="s">
        <v>547</v>
      </c>
    </row>
    <row r="48" spans="1:13" x14ac:dyDescent="0.25">
      <c r="A48" s="78" t="s">
        <v>267</v>
      </c>
      <c r="B48" s="78" t="s">
        <v>5464</v>
      </c>
      <c r="C48" s="78" t="s">
        <v>5465</v>
      </c>
      <c r="D48" s="78" t="s">
        <v>1434</v>
      </c>
      <c r="E48" s="78" t="s">
        <v>5466</v>
      </c>
      <c r="F48" s="78" t="s">
        <v>5467</v>
      </c>
      <c r="G48" s="78"/>
      <c r="H48" s="65"/>
      <c r="I48" s="65"/>
      <c r="J48" s="65"/>
      <c r="K48" s="65"/>
      <c r="L48" s="65"/>
      <c r="M48" s="78" t="s">
        <v>556</v>
      </c>
    </row>
    <row r="49" spans="1:13" x14ac:dyDescent="0.25">
      <c r="A49" s="78" t="s">
        <v>267</v>
      </c>
      <c r="B49" s="78" t="s">
        <v>5468</v>
      </c>
      <c r="C49" s="78" t="s">
        <v>5469</v>
      </c>
      <c r="D49" s="78" t="s">
        <v>1434</v>
      </c>
      <c r="E49" s="78" t="s">
        <v>5470</v>
      </c>
      <c r="F49" s="78" t="s">
        <v>5471</v>
      </c>
      <c r="G49" s="78"/>
      <c r="H49" s="65"/>
      <c r="I49" s="65"/>
      <c r="J49" s="65"/>
      <c r="K49" s="65"/>
      <c r="L49" s="65"/>
      <c r="M49" s="78" t="s">
        <v>5472</v>
      </c>
    </row>
    <row r="50" spans="1:13" x14ac:dyDescent="0.25">
      <c r="A50" s="78" t="s">
        <v>267</v>
      </c>
      <c r="B50" s="78" t="s">
        <v>5473</v>
      </c>
      <c r="C50" s="78" t="s">
        <v>5474</v>
      </c>
      <c r="D50" s="78" t="s">
        <v>1434</v>
      </c>
      <c r="E50" s="78" t="s">
        <v>5475</v>
      </c>
      <c r="F50" s="78" t="s">
        <v>5476</v>
      </c>
      <c r="G50" s="78"/>
      <c r="H50" s="65"/>
      <c r="I50" s="65"/>
      <c r="J50" s="65"/>
      <c r="K50" s="65"/>
      <c r="L50" s="65"/>
      <c r="M50" s="78" t="s">
        <v>575</v>
      </c>
    </row>
    <row r="51" spans="1:13" x14ac:dyDescent="0.25">
      <c r="A51" s="78" t="s">
        <v>267</v>
      </c>
      <c r="B51" s="78" t="s">
        <v>5477</v>
      </c>
      <c r="C51" s="78" t="s">
        <v>5478</v>
      </c>
      <c r="D51" s="78" t="s">
        <v>1434</v>
      </c>
      <c r="E51" s="78" t="s">
        <v>5479</v>
      </c>
      <c r="F51" s="78" t="s">
        <v>5480</v>
      </c>
      <c r="G51" s="78"/>
      <c r="H51" s="65"/>
      <c r="I51" s="65"/>
      <c r="J51" s="65"/>
      <c r="K51" s="65"/>
      <c r="L51" s="65"/>
      <c r="M51" s="78" t="s">
        <v>583</v>
      </c>
    </row>
    <row r="52" spans="1:13" x14ac:dyDescent="0.25">
      <c r="A52" s="78" t="s">
        <v>267</v>
      </c>
      <c r="B52" s="78" t="s">
        <v>5481</v>
      </c>
      <c r="C52" s="78" t="s">
        <v>5482</v>
      </c>
      <c r="D52" s="78" t="s">
        <v>1434</v>
      </c>
      <c r="E52" s="78" t="s">
        <v>5483</v>
      </c>
      <c r="F52" s="78" t="s">
        <v>5484</v>
      </c>
      <c r="G52" s="78"/>
      <c r="H52" s="65"/>
      <c r="I52" s="65"/>
      <c r="J52" s="65"/>
      <c r="K52" s="65"/>
      <c r="L52" s="65"/>
      <c r="M52" s="78" t="s">
        <v>592</v>
      </c>
    </row>
    <row r="53" spans="1:13" x14ac:dyDescent="0.25">
      <c r="A53" s="78" t="s">
        <v>267</v>
      </c>
      <c r="B53" s="78" t="s">
        <v>5485</v>
      </c>
      <c r="C53" s="78" t="s">
        <v>5486</v>
      </c>
      <c r="D53" s="78" t="s">
        <v>1434</v>
      </c>
      <c r="E53" s="78" t="s">
        <v>5483</v>
      </c>
      <c r="F53" s="78" t="s">
        <v>5487</v>
      </c>
      <c r="G53" s="78"/>
      <c r="H53" s="65"/>
      <c r="I53" s="65"/>
      <c r="J53" s="65"/>
      <c r="K53" s="65"/>
      <c r="L53" s="65"/>
      <c r="M53" s="78" t="s">
        <v>603</v>
      </c>
    </row>
    <row r="54" spans="1:13" x14ac:dyDescent="0.25">
      <c r="A54" s="78" t="s">
        <v>267</v>
      </c>
      <c r="B54" s="78" t="s">
        <v>5488</v>
      </c>
      <c r="C54" s="78" t="s">
        <v>5489</v>
      </c>
      <c r="D54" s="78" t="s">
        <v>1434</v>
      </c>
      <c r="E54" s="78" t="s">
        <v>5490</v>
      </c>
      <c r="F54" s="78" t="s">
        <v>5491</v>
      </c>
      <c r="G54" s="78"/>
      <c r="H54" s="65"/>
      <c r="I54" s="65"/>
      <c r="J54" s="65"/>
      <c r="K54" s="65"/>
      <c r="L54" s="65"/>
      <c r="M54" s="78" t="s">
        <v>612</v>
      </c>
    </row>
    <row r="55" spans="1:13" x14ac:dyDescent="0.25">
      <c r="A55" s="78" t="s">
        <v>272</v>
      </c>
      <c r="B55" s="78" t="s">
        <v>5492</v>
      </c>
      <c r="C55" s="78" t="s">
        <v>5493</v>
      </c>
      <c r="D55" s="78" t="s">
        <v>1444</v>
      </c>
      <c r="E55" s="78" t="s">
        <v>5494</v>
      </c>
      <c r="F55" s="78" t="s">
        <v>5495</v>
      </c>
      <c r="G55" s="78"/>
      <c r="H55" s="65"/>
      <c r="I55" s="65"/>
      <c r="J55" s="65"/>
      <c r="K55" s="65"/>
      <c r="L55" s="65"/>
      <c r="M55" s="78" t="s">
        <v>621</v>
      </c>
    </row>
    <row r="56" spans="1:13" x14ac:dyDescent="0.25">
      <c r="A56" s="78" t="s">
        <v>272</v>
      </c>
      <c r="B56" s="78" t="s">
        <v>5496</v>
      </c>
      <c r="C56" s="78" t="s">
        <v>5497</v>
      </c>
      <c r="D56" s="78" t="s">
        <v>1444</v>
      </c>
      <c r="E56" s="78" t="s">
        <v>5494</v>
      </c>
      <c r="F56" s="78" t="s">
        <v>5498</v>
      </c>
      <c r="G56" s="78"/>
      <c r="H56" s="65"/>
      <c r="I56" s="65"/>
      <c r="J56" s="65"/>
      <c r="K56" s="65"/>
      <c r="L56" s="65"/>
      <c r="M56" s="78" t="s">
        <v>629</v>
      </c>
    </row>
    <row r="57" spans="1:13" x14ac:dyDescent="0.25">
      <c r="A57" s="78" t="s">
        <v>277</v>
      </c>
      <c r="B57" s="78" t="s">
        <v>5499</v>
      </c>
      <c r="C57" s="78" t="s">
        <v>5500</v>
      </c>
      <c r="D57" s="78" t="s">
        <v>1724</v>
      </c>
      <c r="E57" s="78" t="s">
        <v>5501</v>
      </c>
      <c r="F57" s="78" t="s">
        <v>5502</v>
      </c>
      <c r="G57" s="78"/>
      <c r="H57" s="65"/>
      <c r="I57" s="65"/>
      <c r="J57" s="65"/>
      <c r="K57" s="65"/>
      <c r="L57" s="65"/>
      <c r="M57" s="78" t="s">
        <v>636</v>
      </c>
    </row>
    <row r="58" spans="1:13" x14ac:dyDescent="0.25">
      <c r="A58" s="78" t="s">
        <v>277</v>
      </c>
      <c r="B58" s="78" t="s">
        <v>5503</v>
      </c>
      <c r="C58" s="78" t="s">
        <v>5504</v>
      </c>
      <c r="D58" s="78" t="s">
        <v>1724</v>
      </c>
      <c r="E58" s="78" t="s">
        <v>5505</v>
      </c>
      <c r="F58" s="78" t="s">
        <v>5506</v>
      </c>
      <c r="G58" s="78"/>
      <c r="H58" s="65"/>
      <c r="I58" s="65"/>
      <c r="J58" s="65"/>
      <c r="K58" s="65"/>
      <c r="L58" s="65"/>
      <c r="M58" s="78" t="s">
        <v>645</v>
      </c>
    </row>
    <row r="59" spans="1:13" x14ac:dyDescent="0.25">
      <c r="A59" s="78" t="s">
        <v>277</v>
      </c>
      <c r="B59" s="78" t="s">
        <v>5507</v>
      </c>
      <c r="C59" s="78" t="s">
        <v>5508</v>
      </c>
      <c r="D59" s="78" t="s">
        <v>1724</v>
      </c>
      <c r="E59" s="78" t="s">
        <v>5509</v>
      </c>
      <c r="F59" s="78" t="s">
        <v>5510</v>
      </c>
      <c r="G59" s="78"/>
      <c r="H59" s="65"/>
      <c r="I59" s="65"/>
      <c r="J59" s="65"/>
      <c r="K59" s="65"/>
      <c r="L59" s="65"/>
      <c r="M59" s="78" t="s">
        <v>654</v>
      </c>
    </row>
    <row r="60" spans="1:13" x14ac:dyDescent="0.25">
      <c r="A60" s="78" t="s">
        <v>277</v>
      </c>
      <c r="B60" s="78" t="s">
        <v>5511</v>
      </c>
      <c r="C60" s="78" t="s">
        <v>5512</v>
      </c>
      <c r="D60" s="78" t="s">
        <v>1724</v>
      </c>
      <c r="E60" s="78" t="s">
        <v>5513</v>
      </c>
      <c r="F60" s="78" t="s">
        <v>5514</v>
      </c>
      <c r="G60" s="78"/>
      <c r="H60" s="65"/>
      <c r="I60" s="65"/>
      <c r="J60" s="65"/>
      <c r="K60" s="65"/>
      <c r="L60" s="65"/>
      <c r="M60" s="78" t="s">
        <v>663</v>
      </c>
    </row>
    <row r="61" spans="1:13" x14ac:dyDescent="0.25">
      <c r="A61" s="78" t="s">
        <v>277</v>
      </c>
      <c r="B61" s="78" t="s">
        <v>5515</v>
      </c>
      <c r="C61" s="78" t="s">
        <v>5516</v>
      </c>
      <c r="D61" s="78" t="s">
        <v>1724</v>
      </c>
      <c r="E61" s="78" t="s">
        <v>5517</v>
      </c>
      <c r="F61" s="78" t="s">
        <v>5518</v>
      </c>
      <c r="G61" s="78"/>
      <c r="H61" s="65"/>
      <c r="I61" s="65"/>
      <c r="J61" s="65"/>
      <c r="K61" s="65"/>
      <c r="L61" s="65"/>
      <c r="M61" s="78" t="s">
        <v>672</v>
      </c>
    </row>
    <row r="62" spans="1:13" x14ac:dyDescent="0.25">
      <c r="A62" s="78" t="s">
        <v>277</v>
      </c>
      <c r="B62" s="78" t="s">
        <v>5519</v>
      </c>
      <c r="C62" s="78" t="s">
        <v>5520</v>
      </c>
      <c r="D62" s="78" t="s">
        <v>1724</v>
      </c>
      <c r="E62" s="78" t="s">
        <v>5521</v>
      </c>
      <c r="F62" s="78" t="s">
        <v>5522</v>
      </c>
      <c r="G62" s="78"/>
      <c r="H62" s="65"/>
      <c r="I62" s="65"/>
      <c r="J62" s="65"/>
      <c r="K62" s="65"/>
      <c r="L62" s="65"/>
      <c r="M62" s="78" t="s">
        <v>680</v>
      </c>
    </row>
    <row r="63" spans="1:13" x14ac:dyDescent="0.25">
      <c r="A63" s="78" t="s">
        <v>277</v>
      </c>
      <c r="B63" s="78" t="s">
        <v>5523</v>
      </c>
      <c r="C63" s="78" t="s">
        <v>5524</v>
      </c>
      <c r="D63" s="78" t="s">
        <v>1724</v>
      </c>
      <c r="E63" s="78" t="s">
        <v>5525</v>
      </c>
      <c r="F63" s="78" t="s">
        <v>5526</v>
      </c>
      <c r="G63" s="78"/>
      <c r="H63" s="65"/>
      <c r="I63" s="65"/>
      <c r="J63" s="65"/>
      <c r="K63" s="65"/>
      <c r="L63" s="65"/>
      <c r="M63" s="78" t="s">
        <v>688</v>
      </c>
    </row>
    <row r="64" spans="1:13" x14ac:dyDescent="0.25">
      <c r="A64" s="78" t="s">
        <v>277</v>
      </c>
      <c r="B64" s="78" t="s">
        <v>5527</v>
      </c>
      <c r="C64" s="78" t="s">
        <v>5528</v>
      </c>
      <c r="D64" s="78" t="s">
        <v>1724</v>
      </c>
      <c r="E64" s="78" t="s">
        <v>5501</v>
      </c>
      <c r="F64" s="78" t="s">
        <v>5529</v>
      </c>
      <c r="G64" s="78"/>
      <c r="H64" s="65"/>
      <c r="I64" s="65"/>
      <c r="J64" s="65"/>
      <c r="K64" s="65"/>
      <c r="L64" s="65"/>
      <c r="M64" s="78" t="s">
        <v>694</v>
      </c>
    </row>
    <row r="65" spans="1:13" x14ac:dyDescent="0.25">
      <c r="A65" s="78" t="s">
        <v>277</v>
      </c>
      <c r="B65" s="78" t="s">
        <v>5530</v>
      </c>
      <c r="C65" s="78" t="s">
        <v>5531</v>
      </c>
      <c r="D65" s="78" t="s">
        <v>1724</v>
      </c>
      <c r="E65" s="78" t="s">
        <v>5532</v>
      </c>
      <c r="F65" s="78" t="s">
        <v>5533</v>
      </c>
      <c r="G65" s="78"/>
      <c r="H65" s="65"/>
      <c r="I65" s="65"/>
      <c r="J65" s="65"/>
      <c r="K65" s="65"/>
      <c r="L65" s="65"/>
      <c r="M65" s="78" t="s">
        <v>701</v>
      </c>
    </row>
    <row r="66" spans="1:13" x14ac:dyDescent="0.25">
      <c r="A66" s="78" t="s">
        <v>277</v>
      </c>
      <c r="B66" s="78" t="s">
        <v>5534</v>
      </c>
      <c r="C66" s="78" t="s">
        <v>5535</v>
      </c>
      <c r="D66" s="78" t="s">
        <v>1724</v>
      </c>
      <c r="E66" s="78" t="s">
        <v>5536</v>
      </c>
      <c r="F66" s="78" t="s">
        <v>5537</v>
      </c>
      <c r="G66" s="78"/>
      <c r="H66" s="65"/>
      <c r="I66" s="65"/>
      <c r="J66" s="65"/>
      <c r="K66" s="65"/>
      <c r="L66" s="65"/>
      <c r="M66" s="78" t="s">
        <v>708</v>
      </c>
    </row>
    <row r="67" spans="1:13" x14ac:dyDescent="0.25">
      <c r="A67" s="78" t="s">
        <v>277</v>
      </c>
      <c r="B67" s="78" t="s">
        <v>5538</v>
      </c>
      <c r="C67" s="78" t="s">
        <v>5539</v>
      </c>
      <c r="D67" s="78" t="s">
        <v>1724</v>
      </c>
      <c r="E67" s="78" t="s">
        <v>5540</v>
      </c>
      <c r="F67" s="78" t="s">
        <v>5541</v>
      </c>
      <c r="G67" s="78"/>
      <c r="H67" s="65"/>
      <c r="I67" s="65"/>
      <c r="J67" s="65"/>
      <c r="K67" s="65"/>
      <c r="L67" s="65"/>
      <c r="M67" s="78" t="s">
        <v>716</v>
      </c>
    </row>
    <row r="68" spans="1:13" x14ac:dyDescent="0.25">
      <c r="A68" s="78" t="s">
        <v>277</v>
      </c>
      <c r="B68" s="78" t="s">
        <v>5542</v>
      </c>
      <c r="C68" s="78" t="s">
        <v>5543</v>
      </c>
      <c r="D68" s="78" t="s">
        <v>1724</v>
      </c>
      <c r="E68" s="78" t="s">
        <v>5544</v>
      </c>
      <c r="F68" s="78" t="s">
        <v>5545</v>
      </c>
      <c r="G68" s="78"/>
      <c r="H68" s="65"/>
      <c r="I68" s="65"/>
      <c r="J68" s="65"/>
      <c r="K68" s="65"/>
      <c r="L68" s="65"/>
      <c r="M68" s="78" t="s">
        <v>723</v>
      </c>
    </row>
    <row r="69" spans="1:13" x14ac:dyDescent="0.25">
      <c r="A69" s="78" t="s">
        <v>277</v>
      </c>
      <c r="B69" s="78" t="s">
        <v>5546</v>
      </c>
      <c r="C69" s="78" t="s">
        <v>5547</v>
      </c>
      <c r="D69" s="78" t="s">
        <v>1724</v>
      </c>
      <c r="E69" s="78" t="s">
        <v>5548</v>
      </c>
      <c r="F69" s="78" t="s">
        <v>5549</v>
      </c>
      <c r="G69" s="78"/>
      <c r="H69" s="65"/>
      <c r="I69" s="65"/>
      <c r="J69" s="65"/>
      <c r="K69" s="65"/>
      <c r="L69" s="65"/>
      <c r="M69" s="78" t="s">
        <v>5550</v>
      </c>
    </row>
    <row r="70" spans="1:13" x14ac:dyDescent="0.25">
      <c r="A70" s="78" t="s">
        <v>283</v>
      </c>
      <c r="B70" s="78" t="s">
        <v>5551</v>
      </c>
      <c r="C70" s="78" t="s">
        <v>5552</v>
      </c>
      <c r="D70" s="78" t="s">
        <v>1451</v>
      </c>
      <c r="E70" s="78" t="s">
        <v>5553</v>
      </c>
      <c r="F70" s="78" t="s">
        <v>5554</v>
      </c>
      <c r="G70" s="78"/>
      <c r="H70" s="65"/>
      <c r="I70" s="65"/>
      <c r="J70" s="65"/>
      <c r="K70" s="65"/>
      <c r="L70" s="65"/>
      <c r="M70" s="78" t="s">
        <v>737</v>
      </c>
    </row>
    <row r="71" spans="1:13" x14ac:dyDescent="0.25">
      <c r="A71" s="78" t="s">
        <v>283</v>
      </c>
      <c r="B71" s="78" t="s">
        <v>5555</v>
      </c>
      <c r="C71" s="78" t="s">
        <v>5556</v>
      </c>
      <c r="D71" s="78" t="s">
        <v>1451</v>
      </c>
      <c r="E71" s="78" t="s">
        <v>5553</v>
      </c>
      <c r="F71" s="78" t="s">
        <v>5557</v>
      </c>
      <c r="G71" s="78"/>
      <c r="H71" s="65"/>
      <c r="I71" s="65"/>
      <c r="J71" s="65"/>
      <c r="K71" s="65"/>
      <c r="L71" s="65"/>
      <c r="M71" s="78" t="s">
        <v>745</v>
      </c>
    </row>
    <row r="72" spans="1:13" x14ac:dyDescent="0.25">
      <c r="A72" s="78" t="s">
        <v>283</v>
      </c>
      <c r="B72" s="78" t="s">
        <v>5558</v>
      </c>
      <c r="C72" s="78" t="s">
        <v>5559</v>
      </c>
      <c r="D72" s="78" t="s">
        <v>1451</v>
      </c>
      <c r="E72" s="78" t="s">
        <v>5560</v>
      </c>
      <c r="F72" s="78" t="s">
        <v>5561</v>
      </c>
      <c r="G72" s="78"/>
      <c r="H72" s="65"/>
      <c r="I72" s="65"/>
      <c r="J72" s="65"/>
      <c r="K72" s="65"/>
      <c r="L72" s="65"/>
      <c r="M72" s="78" t="s">
        <v>751</v>
      </c>
    </row>
    <row r="73" spans="1:13" x14ac:dyDescent="0.25">
      <c r="A73" s="78" t="s">
        <v>288</v>
      </c>
      <c r="B73" s="78" t="s">
        <v>5562</v>
      </c>
      <c r="C73" s="78" t="s">
        <v>5563</v>
      </c>
      <c r="D73" s="78" t="s">
        <v>1401</v>
      </c>
      <c r="E73" s="78" t="s">
        <v>5564</v>
      </c>
      <c r="F73" s="78" t="s">
        <v>5565</v>
      </c>
      <c r="G73" s="78"/>
      <c r="H73" s="65"/>
      <c r="I73" s="65"/>
      <c r="J73" s="65"/>
      <c r="K73" s="65"/>
      <c r="L73" s="65"/>
      <c r="M73" s="78" t="s">
        <v>757</v>
      </c>
    </row>
    <row r="74" spans="1:13" x14ac:dyDescent="0.25">
      <c r="A74" s="78" t="s">
        <v>288</v>
      </c>
      <c r="B74" s="78" t="s">
        <v>5566</v>
      </c>
      <c r="C74" s="78" t="s">
        <v>5567</v>
      </c>
      <c r="D74" s="78" t="s">
        <v>1401</v>
      </c>
      <c r="E74" s="78" t="s">
        <v>5564</v>
      </c>
      <c r="F74" s="78" t="s">
        <v>5568</v>
      </c>
      <c r="G74" s="78"/>
      <c r="H74" s="65"/>
      <c r="I74" s="65"/>
      <c r="J74" s="65"/>
      <c r="K74" s="65"/>
      <c r="L74" s="65"/>
      <c r="M74" s="78" t="s">
        <v>762</v>
      </c>
    </row>
    <row r="75" spans="1:13" x14ac:dyDescent="0.25">
      <c r="A75" s="78" t="s">
        <v>294</v>
      </c>
      <c r="B75" s="78" t="s">
        <v>5569</v>
      </c>
      <c r="C75" s="78" t="s">
        <v>5570</v>
      </c>
      <c r="D75" s="78" t="s">
        <v>1458</v>
      </c>
      <c r="E75" s="78" t="s">
        <v>5571</v>
      </c>
      <c r="F75" s="78" t="s">
        <v>5572</v>
      </c>
      <c r="G75" s="78"/>
      <c r="H75" s="65"/>
      <c r="I75" s="65"/>
      <c r="J75" s="65"/>
      <c r="K75" s="65"/>
      <c r="L75" s="65"/>
      <c r="M75" s="78" t="s">
        <v>768</v>
      </c>
    </row>
    <row r="76" spans="1:13" x14ac:dyDescent="0.25">
      <c r="A76" s="78" t="s">
        <v>294</v>
      </c>
      <c r="B76" s="78" t="s">
        <v>5573</v>
      </c>
      <c r="C76" s="78" t="s">
        <v>5574</v>
      </c>
      <c r="D76" s="78" t="s">
        <v>1458</v>
      </c>
      <c r="E76" s="78" t="s">
        <v>5575</v>
      </c>
      <c r="F76" s="78" t="s">
        <v>5576</v>
      </c>
      <c r="G76" s="78"/>
      <c r="H76" s="65"/>
      <c r="I76" s="65"/>
      <c r="J76" s="65"/>
      <c r="K76" s="65"/>
      <c r="L76" s="65"/>
      <c r="M76" s="78" t="s">
        <v>774</v>
      </c>
    </row>
    <row r="77" spans="1:13" x14ac:dyDescent="0.25">
      <c r="A77" s="78" t="s">
        <v>294</v>
      </c>
      <c r="B77" s="78" t="s">
        <v>5577</v>
      </c>
      <c r="C77" s="78" t="s">
        <v>5578</v>
      </c>
      <c r="D77" s="78" t="s">
        <v>1458</v>
      </c>
      <c r="E77" s="78" t="s">
        <v>5579</v>
      </c>
      <c r="F77" s="78" t="s">
        <v>5580</v>
      </c>
      <c r="G77" s="78"/>
      <c r="H77" s="65"/>
      <c r="I77" s="65"/>
      <c r="J77" s="65"/>
      <c r="K77" s="65"/>
      <c r="L77" s="65"/>
      <c r="M77" s="78" t="s">
        <v>780</v>
      </c>
    </row>
    <row r="78" spans="1:13" x14ac:dyDescent="0.25">
      <c r="A78" s="78" t="s">
        <v>294</v>
      </c>
      <c r="B78" s="78" t="s">
        <v>5581</v>
      </c>
      <c r="C78" s="78" t="s">
        <v>5582</v>
      </c>
      <c r="D78" s="78" t="s">
        <v>1458</v>
      </c>
      <c r="E78" s="78" t="s">
        <v>5583</v>
      </c>
      <c r="F78" s="78" t="s">
        <v>5584</v>
      </c>
      <c r="G78" s="78"/>
      <c r="H78" s="65"/>
      <c r="I78" s="65"/>
      <c r="J78" s="65"/>
      <c r="K78" s="65"/>
      <c r="L78" s="65"/>
      <c r="M78" s="78" t="s">
        <v>785</v>
      </c>
    </row>
    <row r="79" spans="1:13" x14ac:dyDescent="0.25">
      <c r="A79" s="78" t="s">
        <v>294</v>
      </c>
      <c r="B79" s="78" t="s">
        <v>5585</v>
      </c>
      <c r="C79" s="78" t="s">
        <v>5586</v>
      </c>
      <c r="D79" s="78" t="s">
        <v>1458</v>
      </c>
      <c r="E79" s="78" t="s">
        <v>5579</v>
      </c>
      <c r="F79" s="78" t="s">
        <v>5587</v>
      </c>
      <c r="G79" s="78"/>
      <c r="H79" s="65"/>
      <c r="I79" s="65"/>
      <c r="J79" s="65"/>
      <c r="K79" s="65"/>
      <c r="L79" s="65"/>
      <c r="M79" s="78" t="s">
        <v>791</v>
      </c>
    </row>
    <row r="80" spans="1:13" x14ac:dyDescent="0.25">
      <c r="A80" s="78" t="s">
        <v>294</v>
      </c>
      <c r="B80" s="78" t="s">
        <v>5588</v>
      </c>
      <c r="C80" s="78" t="s">
        <v>5589</v>
      </c>
      <c r="D80" s="78" t="s">
        <v>1458</v>
      </c>
      <c r="E80" s="78" t="s">
        <v>5575</v>
      </c>
      <c r="F80" s="78" t="s">
        <v>5590</v>
      </c>
      <c r="G80" s="78"/>
      <c r="H80" s="65"/>
      <c r="I80" s="65"/>
      <c r="J80" s="65"/>
      <c r="K80" s="65"/>
      <c r="L80" s="65"/>
      <c r="M80" s="78" t="s">
        <v>796</v>
      </c>
    </row>
    <row r="81" spans="1:13" x14ac:dyDescent="0.25">
      <c r="A81" s="78" t="s">
        <v>294</v>
      </c>
      <c r="B81" s="78" t="s">
        <v>5591</v>
      </c>
      <c r="C81" s="78" t="s">
        <v>5592</v>
      </c>
      <c r="D81" s="78" t="s">
        <v>1458</v>
      </c>
      <c r="E81" s="78" t="s">
        <v>5575</v>
      </c>
      <c r="F81" s="78" t="s">
        <v>5593</v>
      </c>
      <c r="G81" s="78"/>
      <c r="H81" s="65"/>
      <c r="I81" s="65"/>
      <c r="J81" s="65"/>
      <c r="K81" s="65"/>
      <c r="L81" s="65"/>
      <c r="M81" s="78" t="s">
        <v>803</v>
      </c>
    </row>
    <row r="82" spans="1:13" x14ac:dyDescent="0.25">
      <c r="A82" s="78" t="s">
        <v>299</v>
      </c>
      <c r="B82" s="78" t="s">
        <v>5594</v>
      </c>
      <c r="C82" s="78" t="s">
        <v>5595</v>
      </c>
      <c r="D82" s="78" t="s">
        <v>1462</v>
      </c>
      <c r="E82" s="78" t="s">
        <v>5596</v>
      </c>
      <c r="F82" s="78" t="s">
        <v>5597</v>
      </c>
      <c r="G82" s="78"/>
      <c r="H82" s="65"/>
      <c r="I82" s="65"/>
      <c r="J82" s="65"/>
      <c r="K82" s="65"/>
      <c r="L82" s="65"/>
      <c r="M82" s="78" t="s">
        <v>808</v>
      </c>
    </row>
    <row r="83" spans="1:13" x14ac:dyDescent="0.25">
      <c r="A83" s="78" t="s">
        <v>299</v>
      </c>
      <c r="B83" s="78" t="s">
        <v>5598</v>
      </c>
      <c r="C83" s="78" t="s">
        <v>5599</v>
      </c>
      <c r="D83" s="78" t="s">
        <v>1462</v>
      </c>
      <c r="E83" s="78" t="s">
        <v>5600</v>
      </c>
      <c r="F83" s="78" t="s">
        <v>5601</v>
      </c>
      <c r="G83" s="78"/>
      <c r="H83" s="65"/>
      <c r="I83" s="65"/>
      <c r="J83" s="65"/>
      <c r="K83" s="65"/>
      <c r="L83" s="65"/>
      <c r="M83" s="78" t="s">
        <v>814</v>
      </c>
    </row>
    <row r="84" spans="1:13" x14ac:dyDescent="0.25">
      <c r="A84" s="78" t="s">
        <v>299</v>
      </c>
      <c r="B84" s="78" t="s">
        <v>5602</v>
      </c>
      <c r="C84" s="78" t="s">
        <v>5603</v>
      </c>
      <c r="D84" s="78" t="s">
        <v>1462</v>
      </c>
      <c r="E84" s="78" t="s">
        <v>5596</v>
      </c>
      <c r="F84" s="78" t="s">
        <v>5604</v>
      </c>
      <c r="G84" s="78"/>
      <c r="H84" s="65"/>
      <c r="I84" s="65"/>
      <c r="J84" s="65"/>
      <c r="K84" s="65"/>
      <c r="L84" s="65"/>
      <c r="M84" s="78" t="s">
        <v>819</v>
      </c>
    </row>
    <row r="85" spans="1:13" x14ac:dyDescent="0.25">
      <c r="A85" s="78" t="s">
        <v>299</v>
      </c>
      <c r="B85" s="78" t="s">
        <v>5605</v>
      </c>
      <c r="C85" s="78" t="s">
        <v>5606</v>
      </c>
      <c r="D85" s="78" t="s">
        <v>1462</v>
      </c>
      <c r="E85" s="78" t="s">
        <v>5607</v>
      </c>
      <c r="F85" s="78" t="s">
        <v>5608</v>
      </c>
      <c r="G85" s="78"/>
      <c r="H85" s="65"/>
      <c r="I85" s="65"/>
      <c r="J85" s="65"/>
      <c r="K85" s="65"/>
      <c r="L85" s="65"/>
      <c r="M85" s="78" t="s">
        <v>824</v>
      </c>
    </row>
    <row r="86" spans="1:13" x14ac:dyDescent="0.25">
      <c r="A86" s="78" t="s">
        <v>299</v>
      </c>
      <c r="B86" s="78" t="s">
        <v>5609</v>
      </c>
      <c r="C86" s="78" t="s">
        <v>5610</v>
      </c>
      <c r="D86" s="78" t="s">
        <v>1462</v>
      </c>
      <c r="E86" s="78" t="s">
        <v>5611</v>
      </c>
      <c r="F86" s="78" t="s">
        <v>5612</v>
      </c>
      <c r="G86" s="78"/>
      <c r="H86" s="65"/>
      <c r="I86" s="65"/>
      <c r="J86" s="65"/>
      <c r="K86" s="65"/>
      <c r="L86" s="65"/>
      <c r="M86" s="78" t="s">
        <v>830</v>
      </c>
    </row>
    <row r="87" spans="1:13" x14ac:dyDescent="0.25">
      <c r="A87" s="78" t="s">
        <v>305</v>
      </c>
      <c r="B87" s="78" t="s">
        <v>5613</v>
      </c>
      <c r="C87" s="78" t="s">
        <v>5614</v>
      </c>
      <c r="D87" s="78" t="s">
        <v>1477</v>
      </c>
      <c r="E87" s="78" t="s">
        <v>5615</v>
      </c>
      <c r="F87" s="78" t="s">
        <v>5616</v>
      </c>
      <c r="G87" s="78"/>
      <c r="H87" s="65"/>
      <c r="I87" s="65"/>
      <c r="J87" s="65"/>
      <c r="K87" s="65"/>
      <c r="L87" s="65"/>
      <c r="M87" s="78" t="s">
        <v>836</v>
      </c>
    </row>
    <row r="88" spans="1:13" x14ac:dyDescent="0.25">
      <c r="A88" s="78" t="s">
        <v>305</v>
      </c>
      <c r="B88" s="78" t="s">
        <v>5617</v>
      </c>
      <c r="C88" s="78" t="s">
        <v>5618</v>
      </c>
      <c r="D88" s="78" t="s">
        <v>1477</v>
      </c>
      <c r="E88" s="78" t="s">
        <v>5619</v>
      </c>
      <c r="F88" s="78" t="s">
        <v>5620</v>
      </c>
      <c r="G88" s="78"/>
      <c r="H88" s="65"/>
      <c r="I88" s="65"/>
      <c r="J88" s="65"/>
      <c r="K88" s="65"/>
      <c r="L88" s="65"/>
      <c r="M88" s="78" t="s">
        <v>841</v>
      </c>
    </row>
    <row r="89" spans="1:13" x14ac:dyDescent="0.25">
      <c r="A89" s="78" t="s">
        <v>305</v>
      </c>
      <c r="B89" s="78" t="s">
        <v>5621</v>
      </c>
      <c r="C89" s="78" t="s">
        <v>5622</v>
      </c>
      <c r="D89" s="78" t="s">
        <v>1477</v>
      </c>
      <c r="E89" s="78" t="s">
        <v>5623</v>
      </c>
      <c r="F89" s="78" t="s">
        <v>5624</v>
      </c>
      <c r="G89" s="78"/>
      <c r="H89" s="65"/>
      <c r="I89" s="65"/>
      <c r="J89" s="65"/>
      <c r="K89" s="65"/>
      <c r="L89" s="65"/>
      <c r="M89" s="78" t="s">
        <v>846</v>
      </c>
    </row>
    <row r="90" spans="1:13" x14ac:dyDescent="0.25">
      <c r="A90" s="78" t="s">
        <v>305</v>
      </c>
      <c r="B90" s="78" t="s">
        <v>5625</v>
      </c>
      <c r="C90" s="78" t="s">
        <v>5626</v>
      </c>
      <c r="D90" s="78" t="s">
        <v>1477</v>
      </c>
      <c r="E90" s="78" t="s">
        <v>5627</v>
      </c>
      <c r="F90" s="78" t="s">
        <v>5628</v>
      </c>
      <c r="G90" s="78"/>
      <c r="H90" s="65"/>
      <c r="I90" s="65"/>
      <c r="J90" s="65"/>
      <c r="K90" s="65"/>
      <c r="L90" s="65"/>
      <c r="M90" s="78" t="s">
        <v>851</v>
      </c>
    </row>
    <row r="91" spans="1:13" x14ac:dyDescent="0.25">
      <c r="A91" s="78" t="s">
        <v>305</v>
      </c>
      <c r="B91" s="78" t="s">
        <v>5629</v>
      </c>
      <c r="C91" s="78" t="s">
        <v>5630</v>
      </c>
      <c r="D91" s="78" t="s">
        <v>1477</v>
      </c>
      <c r="E91" s="78" t="s">
        <v>5631</v>
      </c>
      <c r="F91" s="78" t="s">
        <v>5632</v>
      </c>
      <c r="G91" s="78"/>
      <c r="H91" s="65"/>
      <c r="I91" s="65"/>
      <c r="J91" s="65"/>
      <c r="K91" s="65"/>
      <c r="L91" s="65"/>
      <c r="M91" s="78" t="s">
        <v>856</v>
      </c>
    </row>
    <row r="92" spans="1:13" x14ac:dyDescent="0.25">
      <c r="A92" s="78" t="s">
        <v>305</v>
      </c>
      <c r="B92" s="78" t="s">
        <v>5633</v>
      </c>
      <c r="C92" s="78" t="s">
        <v>5634</v>
      </c>
      <c r="D92" s="78" t="s">
        <v>1477</v>
      </c>
      <c r="E92" s="78" t="s">
        <v>5635</v>
      </c>
      <c r="F92" s="78" t="s">
        <v>5636</v>
      </c>
      <c r="G92" s="78"/>
      <c r="H92" s="65"/>
      <c r="I92" s="65"/>
      <c r="J92" s="65"/>
      <c r="K92" s="65"/>
      <c r="L92" s="65"/>
      <c r="M92" s="78" t="s">
        <v>863</v>
      </c>
    </row>
    <row r="93" spans="1:13" x14ac:dyDescent="0.25">
      <c r="A93" s="78" t="s">
        <v>305</v>
      </c>
      <c r="B93" s="78" t="s">
        <v>5637</v>
      </c>
      <c r="C93" s="78" t="s">
        <v>5638</v>
      </c>
      <c r="D93" s="78" t="s">
        <v>1477</v>
      </c>
      <c r="E93" s="78" t="s">
        <v>5619</v>
      </c>
      <c r="F93" s="78" t="s">
        <v>5639</v>
      </c>
      <c r="G93" s="78"/>
      <c r="H93" s="65"/>
      <c r="I93" s="65"/>
      <c r="J93" s="65"/>
      <c r="K93" s="65"/>
      <c r="L93" s="65"/>
      <c r="M93" s="78" t="s">
        <v>869</v>
      </c>
    </row>
    <row r="94" spans="1:13" x14ac:dyDescent="0.25">
      <c r="A94" s="78" t="s">
        <v>305</v>
      </c>
      <c r="B94" s="78" t="s">
        <v>5640</v>
      </c>
      <c r="C94" s="78" t="s">
        <v>5641</v>
      </c>
      <c r="D94" s="78" t="s">
        <v>1477</v>
      </c>
      <c r="E94" s="78" t="s">
        <v>5642</v>
      </c>
      <c r="F94" s="78" t="s">
        <v>5643</v>
      </c>
      <c r="G94" s="78"/>
      <c r="H94" s="65"/>
      <c r="I94" s="65"/>
      <c r="J94" s="65"/>
      <c r="K94" s="65"/>
      <c r="L94" s="65"/>
      <c r="M94" s="78" t="s">
        <v>875</v>
      </c>
    </row>
    <row r="95" spans="1:13" x14ac:dyDescent="0.25">
      <c r="A95" s="78" t="s">
        <v>311</v>
      </c>
      <c r="B95" s="78" t="s">
        <v>5644</v>
      </c>
      <c r="C95" s="78" t="s">
        <v>5645</v>
      </c>
      <c r="D95" s="78" t="s">
        <v>1829</v>
      </c>
      <c r="E95" s="78" t="s">
        <v>5646</v>
      </c>
      <c r="F95" s="78" t="s">
        <v>5647</v>
      </c>
      <c r="G95" s="78"/>
      <c r="H95" s="65"/>
      <c r="I95" s="65"/>
      <c r="J95" s="65"/>
      <c r="K95" s="65"/>
      <c r="L95" s="65"/>
      <c r="M95" s="78" t="s">
        <v>881</v>
      </c>
    </row>
    <row r="96" spans="1:13" x14ac:dyDescent="0.25">
      <c r="A96" s="78" t="s">
        <v>311</v>
      </c>
      <c r="B96" s="78" t="s">
        <v>5648</v>
      </c>
      <c r="C96" s="78" t="s">
        <v>5649</v>
      </c>
      <c r="D96" s="78" t="s">
        <v>1829</v>
      </c>
      <c r="E96" s="78" t="s">
        <v>5646</v>
      </c>
      <c r="F96" s="78" t="s">
        <v>5650</v>
      </c>
      <c r="G96" s="78"/>
      <c r="H96" s="65"/>
      <c r="I96" s="65"/>
      <c r="J96" s="65"/>
      <c r="K96" s="65"/>
      <c r="L96" s="65"/>
      <c r="M96" s="78" t="s">
        <v>886</v>
      </c>
    </row>
    <row r="97" spans="1:13" x14ac:dyDescent="0.25">
      <c r="A97" s="78" t="s">
        <v>311</v>
      </c>
      <c r="B97" s="78" t="s">
        <v>5651</v>
      </c>
      <c r="C97" s="78" t="s">
        <v>5652</v>
      </c>
      <c r="D97" s="78" t="s">
        <v>1829</v>
      </c>
      <c r="E97" s="78" t="s">
        <v>5653</v>
      </c>
      <c r="F97" s="78" t="s">
        <v>5654</v>
      </c>
      <c r="G97" s="78"/>
      <c r="H97" s="65"/>
      <c r="I97" s="65"/>
      <c r="J97" s="65"/>
      <c r="K97" s="65"/>
      <c r="L97" s="65"/>
      <c r="M97" s="78" t="s">
        <v>890</v>
      </c>
    </row>
    <row r="98" spans="1:13" x14ac:dyDescent="0.25">
      <c r="A98" s="78" t="s">
        <v>311</v>
      </c>
      <c r="B98" s="78" t="s">
        <v>5655</v>
      </c>
      <c r="C98" s="78" t="s">
        <v>5656</v>
      </c>
      <c r="D98" s="78" t="s">
        <v>1829</v>
      </c>
      <c r="E98" s="78" t="s">
        <v>5657</v>
      </c>
      <c r="F98" s="78" t="s">
        <v>5658</v>
      </c>
      <c r="G98" s="78"/>
      <c r="H98" s="65"/>
      <c r="I98" s="65"/>
      <c r="J98" s="65"/>
      <c r="K98" s="65"/>
      <c r="L98" s="65"/>
      <c r="M98" s="78" t="s">
        <v>894</v>
      </c>
    </row>
    <row r="99" spans="1:13" x14ac:dyDescent="0.25">
      <c r="A99" s="78" t="s">
        <v>318</v>
      </c>
      <c r="B99" s="78" t="s">
        <v>5659</v>
      </c>
      <c r="C99" s="78" t="s">
        <v>5660</v>
      </c>
      <c r="D99" s="78" t="s">
        <v>1481</v>
      </c>
      <c r="E99" s="78" t="s">
        <v>5661</v>
      </c>
      <c r="F99" s="78" t="s">
        <v>5662</v>
      </c>
      <c r="G99" s="78"/>
      <c r="H99" s="65"/>
      <c r="I99" s="65"/>
      <c r="J99" s="65"/>
      <c r="K99" s="65"/>
      <c r="L99" s="65"/>
      <c r="M99" s="78" t="s">
        <v>900</v>
      </c>
    </row>
    <row r="100" spans="1:13" x14ac:dyDescent="0.25">
      <c r="A100" s="78" t="s">
        <v>318</v>
      </c>
      <c r="B100" s="78" t="s">
        <v>5663</v>
      </c>
      <c r="C100" s="78" t="s">
        <v>5664</v>
      </c>
      <c r="D100" s="78" t="s">
        <v>1481</v>
      </c>
      <c r="E100" s="78" t="s">
        <v>5665</v>
      </c>
      <c r="F100" s="78" t="s">
        <v>5666</v>
      </c>
      <c r="G100" s="78"/>
      <c r="H100" s="65"/>
      <c r="I100" s="65"/>
      <c r="J100" s="65"/>
      <c r="K100" s="65"/>
      <c r="L100" s="65"/>
      <c r="M100" s="78" t="s">
        <v>5667</v>
      </c>
    </row>
    <row r="101" spans="1:13" x14ac:dyDescent="0.25">
      <c r="A101" s="78" t="s">
        <v>318</v>
      </c>
      <c r="B101" s="78" t="s">
        <v>5668</v>
      </c>
      <c r="C101" s="78" t="s">
        <v>5669</v>
      </c>
      <c r="D101" s="78" t="s">
        <v>1481</v>
      </c>
      <c r="E101" s="78" t="s">
        <v>5670</v>
      </c>
      <c r="F101" s="78" t="s">
        <v>5671</v>
      </c>
      <c r="G101" s="78"/>
      <c r="H101" s="65"/>
      <c r="I101" s="65"/>
      <c r="J101" s="65"/>
      <c r="K101" s="65"/>
      <c r="L101" s="65"/>
      <c r="M101" s="78" t="s">
        <v>910</v>
      </c>
    </row>
    <row r="102" spans="1:13" x14ac:dyDescent="0.25">
      <c r="A102" s="78" t="s">
        <v>318</v>
      </c>
      <c r="B102" s="78" t="s">
        <v>5672</v>
      </c>
      <c r="C102" s="78" t="s">
        <v>5673</v>
      </c>
      <c r="D102" s="78" t="s">
        <v>1481</v>
      </c>
      <c r="E102" s="78" t="s">
        <v>5670</v>
      </c>
      <c r="F102" s="78" t="s">
        <v>5674</v>
      </c>
      <c r="G102" s="78"/>
      <c r="H102" s="65"/>
      <c r="I102" s="65"/>
      <c r="J102" s="65"/>
      <c r="K102" s="65"/>
      <c r="L102" s="65"/>
      <c r="M102" s="78" t="s">
        <v>914</v>
      </c>
    </row>
    <row r="103" spans="1:13" x14ac:dyDescent="0.25">
      <c r="A103" s="78" t="s">
        <v>318</v>
      </c>
      <c r="B103" s="78" t="s">
        <v>5675</v>
      </c>
      <c r="C103" s="78" t="s">
        <v>5676</v>
      </c>
      <c r="D103" s="78" t="s">
        <v>1481</v>
      </c>
      <c r="E103" s="78" t="s">
        <v>5661</v>
      </c>
      <c r="F103" s="78" t="s">
        <v>5677</v>
      </c>
      <c r="G103" s="78"/>
      <c r="H103" s="65"/>
      <c r="I103" s="65"/>
      <c r="J103" s="65"/>
      <c r="K103" s="65"/>
      <c r="L103" s="65"/>
      <c r="M103" s="78" t="s">
        <v>918</v>
      </c>
    </row>
    <row r="104" spans="1:13" x14ac:dyDescent="0.25">
      <c r="A104" s="78" t="s">
        <v>318</v>
      </c>
      <c r="B104" s="78" t="s">
        <v>5678</v>
      </c>
      <c r="C104" s="78" t="s">
        <v>5679</v>
      </c>
      <c r="D104" s="78" t="s">
        <v>1481</v>
      </c>
      <c r="E104" s="78" t="s">
        <v>5680</v>
      </c>
      <c r="F104" s="78" t="s">
        <v>5681</v>
      </c>
      <c r="G104" s="78"/>
      <c r="H104" s="65"/>
      <c r="I104" s="65"/>
      <c r="J104" s="65"/>
      <c r="K104" s="65"/>
      <c r="L104" s="65"/>
      <c r="M104" s="78" t="s">
        <v>922</v>
      </c>
    </row>
    <row r="105" spans="1:13" x14ac:dyDescent="0.25">
      <c r="A105" s="78" t="s">
        <v>318</v>
      </c>
      <c r="B105" s="78" t="s">
        <v>5682</v>
      </c>
      <c r="C105" s="78" t="s">
        <v>5683</v>
      </c>
      <c r="D105" s="78" t="s">
        <v>1481</v>
      </c>
      <c r="E105" s="78" t="s">
        <v>5684</v>
      </c>
      <c r="F105" s="78" t="s">
        <v>5685</v>
      </c>
      <c r="G105" s="78"/>
      <c r="H105" s="65"/>
      <c r="I105" s="65"/>
      <c r="J105" s="65"/>
      <c r="K105" s="65"/>
      <c r="L105" s="65"/>
      <c r="M105" s="78" t="s">
        <v>926</v>
      </c>
    </row>
    <row r="106" spans="1:13" x14ac:dyDescent="0.25">
      <c r="A106" s="78" t="s">
        <v>318</v>
      </c>
      <c r="B106" s="78" t="s">
        <v>5686</v>
      </c>
      <c r="C106" s="78" t="s">
        <v>5687</v>
      </c>
      <c r="D106" s="78" t="s">
        <v>1481</v>
      </c>
      <c r="E106" s="78" t="s">
        <v>5688</v>
      </c>
      <c r="F106" s="78" t="s">
        <v>5689</v>
      </c>
      <c r="G106" s="78"/>
      <c r="H106" s="65"/>
      <c r="I106" s="65"/>
      <c r="J106" s="65"/>
      <c r="K106" s="65"/>
      <c r="L106" s="65"/>
      <c r="M106" s="78" t="s">
        <v>931</v>
      </c>
    </row>
    <row r="107" spans="1:13" x14ac:dyDescent="0.25">
      <c r="A107" s="78" t="s">
        <v>318</v>
      </c>
      <c r="B107" s="78" t="s">
        <v>5690</v>
      </c>
      <c r="C107" s="78" t="s">
        <v>5691</v>
      </c>
      <c r="D107" s="78" t="s">
        <v>1481</v>
      </c>
      <c r="E107" s="78" t="s">
        <v>5692</v>
      </c>
      <c r="F107" s="78" t="s">
        <v>5693</v>
      </c>
      <c r="G107" s="78"/>
      <c r="H107" s="65"/>
      <c r="I107" s="65"/>
      <c r="J107" s="65"/>
      <c r="K107" s="65"/>
      <c r="L107" s="65"/>
      <c r="M107" s="78" t="s">
        <v>936</v>
      </c>
    </row>
    <row r="108" spans="1:13" x14ac:dyDescent="0.25">
      <c r="A108" s="78" t="s">
        <v>325</v>
      </c>
      <c r="B108" s="78" t="s">
        <v>5694</v>
      </c>
      <c r="C108" s="78" t="s">
        <v>5695</v>
      </c>
      <c r="D108" s="78" t="s">
        <v>1485</v>
      </c>
      <c r="E108" s="78" t="s">
        <v>5696</v>
      </c>
      <c r="F108" s="78" t="s">
        <v>5697</v>
      </c>
      <c r="G108" s="78"/>
      <c r="H108" s="65"/>
      <c r="I108" s="65"/>
      <c r="J108" s="65"/>
      <c r="K108" s="65"/>
      <c r="L108" s="65"/>
      <c r="M108" s="78" t="s">
        <v>941</v>
      </c>
    </row>
    <row r="109" spans="1:13" x14ac:dyDescent="0.25">
      <c r="A109" s="78" t="s">
        <v>325</v>
      </c>
      <c r="B109" s="78" t="s">
        <v>5698</v>
      </c>
      <c r="C109" s="78" t="s">
        <v>5699</v>
      </c>
      <c r="D109" s="78" t="s">
        <v>1485</v>
      </c>
      <c r="E109" s="78" t="s">
        <v>5696</v>
      </c>
      <c r="F109" s="78" t="s">
        <v>5700</v>
      </c>
      <c r="G109" s="78"/>
      <c r="H109" s="65"/>
      <c r="I109" s="65"/>
      <c r="J109" s="65"/>
      <c r="K109" s="65"/>
      <c r="L109" s="65"/>
      <c r="M109" s="78" t="s">
        <v>947</v>
      </c>
    </row>
    <row r="110" spans="1:13" x14ac:dyDescent="0.25">
      <c r="A110" s="78" t="s">
        <v>333</v>
      </c>
      <c r="B110" s="78" t="s">
        <v>5701</v>
      </c>
      <c r="C110" s="78" t="s">
        <v>5702</v>
      </c>
      <c r="D110" s="78" t="s">
        <v>1489</v>
      </c>
      <c r="E110" s="78" t="s">
        <v>5703</v>
      </c>
      <c r="F110" s="78" t="s">
        <v>5704</v>
      </c>
      <c r="G110" s="78"/>
      <c r="H110" s="65"/>
      <c r="I110" s="65"/>
      <c r="J110" s="65"/>
      <c r="K110" s="65"/>
      <c r="L110" s="65"/>
      <c r="M110" s="78" t="s">
        <v>953</v>
      </c>
    </row>
    <row r="111" spans="1:13" x14ac:dyDescent="0.25">
      <c r="A111" s="78" t="s">
        <v>333</v>
      </c>
      <c r="B111" s="78" t="s">
        <v>5705</v>
      </c>
      <c r="C111" s="78" t="s">
        <v>5706</v>
      </c>
      <c r="D111" s="78" t="s">
        <v>1489</v>
      </c>
      <c r="E111" s="78" t="s">
        <v>5703</v>
      </c>
      <c r="F111" s="78" t="s">
        <v>5707</v>
      </c>
      <c r="G111" s="78"/>
      <c r="H111" s="65"/>
      <c r="I111" s="65"/>
      <c r="J111" s="65"/>
      <c r="K111" s="65"/>
      <c r="L111" s="65"/>
      <c r="M111" s="78" t="s">
        <v>957</v>
      </c>
    </row>
    <row r="112" spans="1:13" x14ac:dyDescent="0.25">
      <c r="A112" s="78" t="s">
        <v>333</v>
      </c>
      <c r="B112" s="78" t="s">
        <v>5708</v>
      </c>
      <c r="C112" s="78" t="s">
        <v>5709</v>
      </c>
      <c r="D112" s="78" t="s">
        <v>1489</v>
      </c>
      <c r="E112" s="78" t="s">
        <v>5710</v>
      </c>
      <c r="F112" s="78" t="s">
        <v>5711</v>
      </c>
      <c r="G112" s="78"/>
      <c r="H112" s="65"/>
      <c r="I112" s="65"/>
      <c r="J112" s="65"/>
      <c r="K112" s="65"/>
      <c r="L112" s="65"/>
      <c r="M112" s="78" t="s">
        <v>961</v>
      </c>
    </row>
    <row r="113" spans="1:13" x14ac:dyDescent="0.25">
      <c r="A113" s="78" t="s">
        <v>340</v>
      </c>
      <c r="B113" s="78" t="s">
        <v>5712</v>
      </c>
      <c r="C113" s="78" t="s">
        <v>5713</v>
      </c>
      <c r="D113" s="78" t="s">
        <v>1493</v>
      </c>
      <c r="E113" s="78" t="s">
        <v>5714</v>
      </c>
      <c r="F113" s="78" t="s">
        <v>5715</v>
      </c>
      <c r="G113" s="78"/>
      <c r="H113" s="65"/>
      <c r="I113" s="65"/>
      <c r="J113" s="65"/>
      <c r="K113" s="65"/>
      <c r="L113" s="65"/>
      <c r="M113" s="78" t="s">
        <v>965</v>
      </c>
    </row>
    <row r="114" spans="1:13" x14ac:dyDescent="0.25">
      <c r="A114" s="78" t="s">
        <v>340</v>
      </c>
      <c r="B114" s="78" t="s">
        <v>5716</v>
      </c>
      <c r="C114" s="78" t="s">
        <v>5717</v>
      </c>
      <c r="D114" s="78" t="s">
        <v>1493</v>
      </c>
      <c r="E114" s="78" t="s">
        <v>5718</v>
      </c>
      <c r="F114" s="78" t="s">
        <v>5719</v>
      </c>
      <c r="G114" s="78"/>
      <c r="H114" s="65"/>
      <c r="I114" s="65"/>
      <c r="J114" s="65"/>
      <c r="K114" s="65"/>
      <c r="L114" s="65"/>
      <c r="M114" s="78" t="s">
        <v>969</v>
      </c>
    </row>
    <row r="115" spans="1:13" x14ac:dyDescent="0.25">
      <c r="A115" s="78" t="s">
        <v>340</v>
      </c>
      <c r="B115" s="78" t="s">
        <v>5720</v>
      </c>
      <c r="C115" s="78" t="s">
        <v>5721</v>
      </c>
      <c r="D115" s="78" t="s">
        <v>1493</v>
      </c>
      <c r="E115" s="78" t="s">
        <v>5714</v>
      </c>
      <c r="F115" s="78" t="s">
        <v>5722</v>
      </c>
      <c r="G115" s="78"/>
      <c r="H115" s="65"/>
      <c r="I115" s="65"/>
      <c r="J115" s="65"/>
      <c r="K115" s="65"/>
      <c r="L115" s="65"/>
      <c r="M115" s="78" t="s">
        <v>5723</v>
      </c>
    </row>
    <row r="116" spans="1:13" x14ac:dyDescent="0.25">
      <c r="A116" s="78" t="s">
        <v>340</v>
      </c>
      <c r="B116" s="78" t="s">
        <v>5724</v>
      </c>
      <c r="C116" s="78" t="s">
        <v>5725</v>
      </c>
      <c r="D116" s="78" t="s">
        <v>1493</v>
      </c>
      <c r="E116" s="78" t="s">
        <v>5726</v>
      </c>
      <c r="F116" s="78" t="s">
        <v>5727</v>
      </c>
      <c r="G116" s="78"/>
      <c r="H116" s="65"/>
      <c r="I116" s="65"/>
      <c r="J116" s="65"/>
      <c r="K116" s="65"/>
      <c r="L116" s="65"/>
      <c r="M116" s="78" t="s">
        <v>977</v>
      </c>
    </row>
    <row r="117" spans="1:13" x14ac:dyDescent="0.25">
      <c r="A117" s="78" t="s">
        <v>351</v>
      </c>
      <c r="B117" s="78" t="s">
        <v>5728</v>
      </c>
      <c r="C117" s="78" t="s">
        <v>5729</v>
      </c>
      <c r="D117" s="78" t="s">
        <v>1503</v>
      </c>
      <c r="E117" s="78" t="s">
        <v>5730</v>
      </c>
      <c r="F117" s="78" t="s">
        <v>5731</v>
      </c>
      <c r="G117" s="78"/>
      <c r="H117" s="65"/>
      <c r="I117" s="65"/>
      <c r="J117" s="65"/>
      <c r="K117" s="65"/>
      <c r="L117" s="65"/>
      <c r="M117" s="78" t="s">
        <v>981</v>
      </c>
    </row>
    <row r="118" spans="1:13" x14ac:dyDescent="0.25">
      <c r="A118" s="78" t="s">
        <v>351</v>
      </c>
      <c r="B118" s="78" t="s">
        <v>5732</v>
      </c>
      <c r="C118" s="78" t="s">
        <v>5733</v>
      </c>
      <c r="D118" s="78" t="s">
        <v>1503</v>
      </c>
      <c r="E118" s="78" t="s">
        <v>5734</v>
      </c>
      <c r="F118" s="78" t="s">
        <v>5735</v>
      </c>
      <c r="G118" s="78"/>
      <c r="H118" s="65"/>
      <c r="I118" s="65"/>
      <c r="J118" s="65"/>
      <c r="K118" s="65"/>
      <c r="L118" s="65"/>
      <c r="M118" s="78" t="s">
        <v>985</v>
      </c>
    </row>
    <row r="119" spans="1:13" x14ac:dyDescent="0.25">
      <c r="A119" s="78" t="s">
        <v>351</v>
      </c>
      <c r="B119" s="78" t="s">
        <v>5736</v>
      </c>
      <c r="C119" s="78" t="s">
        <v>5737</v>
      </c>
      <c r="D119" s="78" t="s">
        <v>1503</v>
      </c>
      <c r="E119" s="78" t="s">
        <v>5738</v>
      </c>
      <c r="F119" s="78" t="s">
        <v>5739</v>
      </c>
      <c r="G119" s="78"/>
      <c r="H119" s="65"/>
      <c r="I119" s="65"/>
      <c r="J119" s="65"/>
      <c r="K119" s="65"/>
      <c r="L119" s="65"/>
      <c r="M119" s="78" t="s">
        <v>5740</v>
      </c>
    </row>
    <row r="120" spans="1:13" x14ac:dyDescent="0.25">
      <c r="A120" s="78" t="s">
        <v>351</v>
      </c>
      <c r="B120" s="78" t="s">
        <v>5741</v>
      </c>
      <c r="C120" s="78" t="s">
        <v>5742</v>
      </c>
      <c r="D120" s="78" t="s">
        <v>1503</v>
      </c>
      <c r="E120" s="78" t="s">
        <v>5743</v>
      </c>
      <c r="F120" s="78" t="s">
        <v>5744</v>
      </c>
      <c r="G120" s="78"/>
      <c r="H120" s="65"/>
      <c r="I120" s="65"/>
      <c r="J120" s="65"/>
      <c r="K120" s="65"/>
      <c r="L120" s="65"/>
      <c r="M120" s="78" t="s">
        <v>993</v>
      </c>
    </row>
    <row r="121" spans="1:13" x14ac:dyDescent="0.25">
      <c r="A121" s="78" t="s">
        <v>351</v>
      </c>
      <c r="B121" s="78" t="s">
        <v>5745</v>
      </c>
      <c r="C121" s="78" t="s">
        <v>5746</v>
      </c>
      <c r="D121" s="78" t="s">
        <v>1503</v>
      </c>
      <c r="E121" s="78" t="s">
        <v>5747</v>
      </c>
      <c r="F121" s="78" t="s">
        <v>5748</v>
      </c>
      <c r="G121" s="78"/>
      <c r="H121" s="65"/>
      <c r="I121" s="65"/>
      <c r="J121" s="65"/>
      <c r="K121" s="65"/>
      <c r="L121" s="65"/>
      <c r="M121" s="78" t="s">
        <v>997</v>
      </c>
    </row>
    <row r="122" spans="1:13" x14ac:dyDescent="0.25">
      <c r="A122" s="78" t="s">
        <v>351</v>
      </c>
      <c r="B122" s="78" t="s">
        <v>5749</v>
      </c>
      <c r="C122" s="78" t="s">
        <v>5750</v>
      </c>
      <c r="D122" s="78" t="s">
        <v>1503</v>
      </c>
      <c r="E122" s="78" t="s">
        <v>5751</v>
      </c>
      <c r="F122" s="78" t="s">
        <v>5752</v>
      </c>
      <c r="G122" s="78"/>
      <c r="H122" s="65"/>
      <c r="I122" s="65"/>
      <c r="J122" s="65"/>
      <c r="K122" s="65"/>
      <c r="L122" s="65"/>
      <c r="M122" s="78" t="s">
        <v>1001</v>
      </c>
    </row>
    <row r="123" spans="1:13" x14ac:dyDescent="0.25">
      <c r="A123" s="78" t="s">
        <v>351</v>
      </c>
      <c r="B123" s="78" t="s">
        <v>5753</v>
      </c>
      <c r="C123" s="78" t="s">
        <v>5754</v>
      </c>
      <c r="D123" s="78" t="s">
        <v>1503</v>
      </c>
      <c r="E123" s="78" t="s">
        <v>5755</v>
      </c>
      <c r="F123" s="78" t="s">
        <v>5756</v>
      </c>
      <c r="G123" s="78"/>
      <c r="H123" s="65"/>
      <c r="I123" s="65"/>
      <c r="J123" s="65"/>
      <c r="K123" s="65"/>
      <c r="L123" s="65"/>
      <c r="M123" s="78" t="s">
        <v>5757</v>
      </c>
    </row>
    <row r="124" spans="1:13" x14ac:dyDescent="0.25">
      <c r="A124" s="78" t="s">
        <v>351</v>
      </c>
      <c r="B124" s="78" t="s">
        <v>5758</v>
      </c>
      <c r="C124" s="78" t="s">
        <v>5759</v>
      </c>
      <c r="D124" s="78" t="s">
        <v>1503</v>
      </c>
      <c r="E124" s="78" t="s">
        <v>5760</v>
      </c>
      <c r="F124" s="78" t="s">
        <v>5761</v>
      </c>
      <c r="G124" s="78"/>
      <c r="H124" s="65"/>
      <c r="I124" s="65"/>
      <c r="J124" s="65"/>
      <c r="K124" s="65"/>
      <c r="L124" s="65"/>
      <c r="M124" s="78" t="s">
        <v>1010</v>
      </c>
    </row>
    <row r="125" spans="1:13" x14ac:dyDescent="0.25">
      <c r="A125" s="78" t="s">
        <v>351</v>
      </c>
      <c r="B125" s="78" t="s">
        <v>5762</v>
      </c>
      <c r="C125" s="78" t="s">
        <v>5763</v>
      </c>
      <c r="D125" s="78" t="s">
        <v>1503</v>
      </c>
      <c r="E125" s="78" t="s">
        <v>5751</v>
      </c>
      <c r="F125" s="78" t="s">
        <v>5764</v>
      </c>
      <c r="G125" s="78"/>
      <c r="H125" s="65"/>
      <c r="I125" s="65"/>
      <c r="J125" s="65"/>
      <c r="K125" s="65"/>
      <c r="L125" s="65"/>
      <c r="M125" s="78" t="s">
        <v>1014</v>
      </c>
    </row>
    <row r="126" spans="1:13" x14ac:dyDescent="0.25">
      <c r="A126" s="78" t="s">
        <v>351</v>
      </c>
      <c r="B126" s="78" t="s">
        <v>5765</v>
      </c>
      <c r="C126" s="78" t="s">
        <v>5766</v>
      </c>
      <c r="D126" s="78" t="s">
        <v>1503</v>
      </c>
      <c r="E126" s="78" t="s">
        <v>5767</v>
      </c>
      <c r="F126" s="78" t="s">
        <v>5768</v>
      </c>
      <c r="G126" s="78"/>
      <c r="H126" s="65"/>
      <c r="I126" s="65"/>
      <c r="J126" s="65"/>
      <c r="K126" s="65"/>
      <c r="L126" s="65"/>
      <c r="M126" s="78" t="s">
        <v>1019</v>
      </c>
    </row>
    <row r="127" spans="1:13" x14ac:dyDescent="0.25">
      <c r="A127" s="78" t="s">
        <v>351</v>
      </c>
      <c r="B127" s="78" t="s">
        <v>5769</v>
      </c>
      <c r="C127" s="78" t="s">
        <v>5770</v>
      </c>
      <c r="D127" s="78" t="s">
        <v>1503</v>
      </c>
      <c r="E127" s="78" t="s">
        <v>5771</v>
      </c>
      <c r="F127" s="78" t="s">
        <v>5772</v>
      </c>
      <c r="G127" s="78"/>
      <c r="H127" s="65"/>
      <c r="I127" s="65"/>
      <c r="J127" s="65"/>
      <c r="K127" s="65"/>
      <c r="L127" s="65"/>
      <c r="M127" s="78" t="s">
        <v>5773</v>
      </c>
    </row>
    <row r="128" spans="1:13" x14ac:dyDescent="0.25">
      <c r="A128" s="78" t="s">
        <v>351</v>
      </c>
      <c r="B128" s="78" t="s">
        <v>5774</v>
      </c>
      <c r="C128" s="78" t="s">
        <v>5775</v>
      </c>
      <c r="D128" s="78" t="s">
        <v>1503</v>
      </c>
      <c r="E128" s="78" t="s">
        <v>5776</v>
      </c>
      <c r="F128" s="78" t="s">
        <v>5777</v>
      </c>
      <c r="G128" s="78"/>
      <c r="H128" s="65"/>
      <c r="I128" s="65"/>
      <c r="J128" s="65"/>
      <c r="K128" s="65"/>
      <c r="L128" s="65"/>
      <c r="M128" s="78" t="s">
        <v>1029</v>
      </c>
    </row>
    <row r="129" spans="1:13" x14ac:dyDescent="0.25">
      <c r="A129" s="78" t="s">
        <v>351</v>
      </c>
      <c r="B129" s="78" t="s">
        <v>5778</v>
      </c>
      <c r="C129" s="78" t="s">
        <v>5779</v>
      </c>
      <c r="D129" s="78" t="s">
        <v>1503</v>
      </c>
      <c r="E129" s="78" t="s">
        <v>5780</v>
      </c>
      <c r="F129" s="78" t="s">
        <v>5781</v>
      </c>
      <c r="G129" s="78"/>
      <c r="H129" s="65"/>
      <c r="I129" s="65"/>
      <c r="J129" s="65"/>
      <c r="K129" s="65"/>
      <c r="L129" s="65"/>
      <c r="M129" s="78" t="s">
        <v>1033</v>
      </c>
    </row>
    <row r="130" spans="1:13" x14ac:dyDescent="0.25">
      <c r="A130" s="78" t="s">
        <v>351</v>
      </c>
      <c r="B130" s="78" t="s">
        <v>5782</v>
      </c>
      <c r="C130" s="78" t="s">
        <v>5783</v>
      </c>
      <c r="D130" s="78" t="s">
        <v>1503</v>
      </c>
      <c r="E130" s="78" t="s">
        <v>5784</v>
      </c>
      <c r="F130" s="78" t="s">
        <v>5785</v>
      </c>
      <c r="G130" s="78"/>
      <c r="H130" s="65"/>
      <c r="I130" s="65"/>
      <c r="J130" s="65"/>
      <c r="K130" s="65"/>
      <c r="L130" s="65"/>
      <c r="M130" s="78" t="s">
        <v>1038</v>
      </c>
    </row>
    <row r="131" spans="1:13" x14ac:dyDescent="0.25">
      <c r="A131" s="78" t="s">
        <v>351</v>
      </c>
      <c r="B131" s="78" t="s">
        <v>5786</v>
      </c>
      <c r="C131" s="78" t="s">
        <v>5787</v>
      </c>
      <c r="D131" s="78" t="s">
        <v>1503</v>
      </c>
      <c r="E131" s="78" t="s">
        <v>5788</v>
      </c>
      <c r="F131" s="78" t="s">
        <v>5789</v>
      </c>
      <c r="G131" s="78"/>
      <c r="H131" s="65"/>
      <c r="I131" s="65"/>
      <c r="J131" s="65"/>
      <c r="K131" s="65"/>
      <c r="L131" s="65"/>
      <c r="M131" s="78" t="s">
        <v>1042</v>
      </c>
    </row>
    <row r="132" spans="1:13" x14ac:dyDescent="0.25">
      <c r="A132" s="78" t="s">
        <v>351</v>
      </c>
      <c r="B132" s="78" t="s">
        <v>5790</v>
      </c>
      <c r="C132" s="78" t="s">
        <v>5791</v>
      </c>
      <c r="D132" s="78" t="s">
        <v>1503</v>
      </c>
      <c r="E132" s="78" t="s">
        <v>5792</v>
      </c>
      <c r="F132" s="78" t="s">
        <v>5793</v>
      </c>
      <c r="G132" s="78"/>
      <c r="H132" s="65"/>
      <c r="I132" s="65"/>
      <c r="J132" s="65"/>
      <c r="K132" s="65"/>
      <c r="L132" s="65"/>
      <c r="M132" s="78" t="s">
        <v>1047</v>
      </c>
    </row>
    <row r="133" spans="1:13" x14ac:dyDescent="0.25">
      <c r="A133" s="78" t="s">
        <v>351</v>
      </c>
      <c r="B133" s="78" t="s">
        <v>5794</v>
      </c>
      <c r="C133" s="78" t="s">
        <v>5795</v>
      </c>
      <c r="D133" s="78" t="s">
        <v>1503</v>
      </c>
      <c r="E133" s="78" t="s">
        <v>5796</v>
      </c>
      <c r="F133" s="78" t="s">
        <v>5797</v>
      </c>
      <c r="G133" s="78"/>
      <c r="H133" s="65"/>
      <c r="I133" s="65"/>
      <c r="J133" s="65"/>
      <c r="K133" s="65"/>
      <c r="L133" s="65"/>
      <c r="M133" s="78" t="s">
        <v>1051</v>
      </c>
    </row>
    <row r="134" spans="1:13" x14ac:dyDescent="0.25">
      <c r="A134" s="78" t="s">
        <v>362</v>
      </c>
      <c r="B134" s="78" t="s">
        <v>5798</v>
      </c>
      <c r="C134" s="78" t="s">
        <v>5799</v>
      </c>
      <c r="D134" s="78" t="s">
        <v>2607</v>
      </c>
      <c r="E134" s="78" t="s">
        <v>5800</v>
      </c>
      <c r="F134" s="78" t="s">
        <v>5801</v>
      </c>
      <c r="G134" s="78"/>
      <c r="H134" s="65"/>
      <c r="I134" s="65"/>
      <c r="J134" s="65"/>
      <c r="K134" s="65"/>
      <c r="L134" s="65"/>
      <c r="M134" s="78" t="s">
        <v>1055</v>
      </c>
    </row>
    <row r="135" spans="1:13" x14ac:dyDescent="0.25">
      <c r="A135" s="78" t="s">
        <v>362</v>
      </c>
      <c r="B135" s="78" t="s">
        <v>5802</v>
      </c>
      <c r="C135" s="78" t="s">
        <v>5803</v>
      </c>
      <c r="D135" s="78" t="s">
        <v>2607</v>
      </c>
      <c r="E135" s="78" t="s">
        <v>5800</v>
      </c>
      <c r="F135" s="78" t="s">
        <v>5804</v>
      </c>
      <c r="G135" s="78"/>
      <c r="H135" s="65"/>
      <c r="I135" s="65"/>
      <c r="J135" s="65"/>
      <c r="K135" s="65"/>
      <c r="L135" s="65"/>
      <c r="M135" s="78" t="s">
        <v>1059</v>
      </c>
    </row>
    <row r="136" spans="1:13" x14ac:dyDescent="0.25">
      <c r="A136" s="78" t="s">
        <v>373</v>
      </c>
      <c r="B136" s="78" t="s">
        <v>5805</v>
      </c>
      <c r="C136" s="78" t="s">
        <v>5806</v>
      </c>
      <c r="D136" s="78" t="s">
        <v>2608</v>
      </c>
      <c r="E136" s="78" t="s">
        <v>5807</v>
      </c>
      <c r="F136" s="78" t="s">
        <v>5808</v>
      </c>
      <c r="G136" s="78"/>
      <c r="H136" s="65"/>
      <c r="I136" s="65"/>
      <c r="J136" s="65"/>
      <c r="K136" s="65"/>
      <c r="L136" s="65"/>
      <c r="M136" s="78" t="s">
        <v>1063</v>
      </c>
    </row>
    <row r="137" spans="1:13" x14ac:dyDescent="0.25">
      <c r="A137" s="78" t="s">
        <v>373</v>
      </c>
      <c r="B137" s="78" t="s">
        <v>5809</v>
      </c>
      <c r="C137" s="78" t="s">
        <v>5810</v>
      </c>
      <c r="D137" s="78" t="s">
        <v>2741</v>
      </c>
      <c r="E137" s="78" t="s">
        <v>5811</v>
      </c>
      <c r="F137" s="78" t="s">
        <v>5812</v>
      </c>
      <c r="G137" s="78"/>
      <c r="H137" s="65"/>
      <c r="I137" s="65"/>
      <c r="J137" s="65"/>
      <c r="K137" s="65"/>
      <c r="L137" s="65"/>
      <c r="M137" s="78" t="s">
        <v>1067</v>
      </c>
    </row>
    <row r="138" spans="1:13" x14ac:dyDescent="0.25">
      <c r="A138" s="78" t="s">
        <v>383</v>
      </c>
      <c r="B138" s="78" t="s">
        <v>5813</v>
      </c>
      <c r="C138" s="78" t="s">
        <v>5814</v>
      </c>
      <c r="D138" s="78" t="s">
        <v>2609</v>
      </c>
      <c r="E138" s="78" t="s">
        <v>5815</v>
      </c>
      <c r="F138" s="78" t="s">
        <v>5816</v>
      </c>
      <c r="G138" s="78"/>
      <c r="H138" s="65"/>
      <c r="I138" s="65"/>
      <c r="J138" s="65"/>
      <c r="K138" s="65"/>
      <c r="L138" s="65"/>
      <c r="M138" s="78" t="s">
        <v>1072</v>
      </c>
    </row>
    <row r="139" spans="1:13" x14ac:dyDescent="0.25">
      <c r="A139" s="78" t="s">
        <v>383</v>
      </c>
      <c r="B139" s="78" t="s">
        <v>5817</v>
      </c>
      <c r="C139" s="78" t="s">
        <v>5818</v>
      </c>
      <c r="D139" s="78" t="s">
        <v>2609</v>
      </c>
      <c r="E139" s="78" t="s">
        <v>5815</v>
      </c>
      <c r="F139" s="78" t="s">
        <v>5819</v>
      </c>
      <c r="G139" s="78"/>
      <c r="H139" s="65"/>
      <c r="I139" s="65"/>
      <c r="J139" s="65"/>
      <c r="K139" s="65"/>
      <c r="L139" s="65"/>
      <c r="M139" s="78" t="s">
        <v>1077</v>
      </c>
    </row>
    <row r="140" spans="1:13" x14ac:dyDescent="0.25">
      <c r="A140" s="78" t="s">
        <v>393</v>
      </c>
      <c r="B140" s="78" t="s">
        <v>5820</v>
      </c>
      <c r="C140" s="78" t="s">
        <v>5821</v>
      </c>
      <c r="D140" s="78" t="s">
        <v>2613</v>
      </c>
      <c r="E140" s="78" t="s">
        <v>5822</v>
      </c>
      <c r="F140" s="78" t="s">
        <v>5823</v>
      </c>
      <c r="G140" s="78"/>
      <c r="H140" s="65"/>
      <c r="I140" s="65"/>
      <c r="J140" s="65"/>
      <c r="K140" s="65"/>
      <c r="L140" s="65"/>
      <c r="M140" s="78" t="s">
        <v>1081</v>
      </c>
    </row>
    <row r="141" spans="1:13" x14ac:dyDescent="0.25">
      <c r="A141" s="78" t="s">
        <v>393</v>
      </c>
      <c r="B141" s="78" t="s">
        <v>5824</v>
      </c>
      <c r="C141" s="78" t="s">
        <v>5825</v>
      </c>
      <c r="D141" s="78" t="s">
        <v>2613</v>
      </c>
      <c r="E141" s="78" t="s">
        <v>5822</v>
      </c>
      <c r="F141" s="78" t="s">
        <v>5826</v>
      </c>
      <c r="G141" s="78"/>
      <c r="H141" s="65"/>
      <c r="I141" s="65"/>
      <c r="J141" s="65"/>
      <c r="K141" s="65"/>
      <c r="L141" s="65"/>
      <c r="M141" s="78" t="s">
        <v>5827</v>
      </c>
    </row>
    <row r="142" spans="1:13" x14ac:dyDescent="0.25">
      <c r="A142" s="78" t="s">
        <v>393</v>
      </c>
      <c r="B142" s="78" t="s">
        <v>5828</v>
      </c>
      <c r="C142" s="78" t="s">
        <v>5829</v>
      </c>
      <c r="D142" s="78" t="s">
        <v>2613</v>
      </c>
      <c r="E142" s="78" t="s">
        <v>5830</v>
      </c>
      <c r="F142" s="78" t="s">
        <v>5831</v>
      </c>
      <c r="G142" s="78"/>
      <c r="H142" s="65"/>
      <c r="I142" s="65"/>
      <c r="J142" s="65"/>
      <c r="K142" s="65"/>
      <c r="L142" s="65"/>
      <c r="M142" s="78" t="s">
        <v>1090</v>
      </c>
    </row>
    <row r="143" spans="1:13" x14ac:dyDescent="0.25">
      <c r="A143" s="78" t="s">
        <v>401</v>
      </c>
      <c r="B143" s="78" t="s">
        <v>5832</v>
      </c>
      <c r="C143" s="78" t="s">
        <v>5833</v>
      </c>
      <c r="D143" s="78" t="s">
        <v>2614</v>
      </c>
      <c r="E143" s="78" t="s">
        <v>5834</v>
      </c>
      <c r="F143" s="78" t="s">
        <v>5835</v>
      </c>
      <c r="G143" s="78"/>
      <c r="H143" s="65"/>
      <c r="I143" s="65"/>
      <c r="J143" s="65"/>
      <c r="K143" s="65"/>
      <c r="L143" s="65"/>
      <c r="M143" s="78" t="s">
        <v>1094</v>
      </c>
    </row>
    <row r="144" spans="1:13" x14ac:dyDescent="0.25">
      <c r="A144" s="78" t="s">
        <v>401</v>
      </c>
      <c r="B144" s="78" t="s">
        <v>5836</v>
      </c>
      <c r="C144" s="78" t="s">
        <v>5837</v>
      </c>
      <c r="D144" s="78" t="s">
        <v>2614</v>
      </c>
      <c r="E144" s="78" t="s">
        <v>5834</v>
      </c>
      <c r="F144" s="78" t="s">
        <v>5838</v>
      </c>
      <c r="G144" s="78"/>
      <c r="H144" s="65"/>
      <c r="I144" s="65"/>
      <c r="J144" s="65"/>
      <c r="K144" s="65"/>
      <c r="L144" s="65"/>
      <c r="M144" s="78" t="s">
        <v>1098</v>
      </c>
    </row>
    <row r="145" spans="1:13" x14ac:dyDescent="0.25">
      <c r="A145" s="78" t="s">
        <v>401</v>
      </c>
      <c r="B145" s="78" t="s">
        <v>5839</v>
      </c>
      <c r="C145" s="78" t="s">
        <v>5840</v>
      </c>
      <c r="D145" s="78" t="s">
        <v>2614</v>
      </c>
      <c r="E145" s="78" t="s">
        <v>5834</v>
      </c>
      <c r="F145" s="78" t="s">
        <v>5841</v>
      </c>
      <c r="G145" s="78"/>
      <c r="H145" s="65"/>
      <c r="I145" s="65"/>
      <c r="J145" s="65"/>
      <c r="K145" s="65"/>
      <c r="L145" s="65"/>
      <c r="M145" s="78" t="s">
        <v>1102</v>
      </c>
    </row>
    <row r="146" spans="1:13" x14ac:dyDescent="0.25">
      <c r="A146" s="78" t="s">
        <v>401</v>
      </c>
      <c r="B146" s="78" t="s">
        <v>5842</v>
      </c>
      <c r="C146" s="78" t="s">
        <v>5843</v>
      </c>
      <c r="D146" s="78" t="s">
        <v>2614</v>
      </c>
      <c r="E146" s="78" t="s">
        <v>5834</v>
      </c>
      <c r="F146" s="78" t="s">
        <v>5844</v>
      </c>
      <c r="G146" s="78"/>
      <c r="H146" s="65"/>
      <c r="I146" s="65"/>
      <c r="J146" s="65"/>
      <c r="K146" s="65"/>
      <c r="L146" s="65"/>
      <c r="M146" s="78" t="s">
        <v>1106</v>
      </c>
    </row>
    <row r="147" spans="1:13" x14ac:dyDescent="0.25">
      <c r="A147" s="78" t="s">
        <v>401</v>
      </c>
      <c r="B147" s="78" t="s">
        <v>5845</v>
      </c>
      <c r="C147" s="78" t="s">
        <v>5846</v>
      </c>
      <c r="D147" s="78" t="s">
        <v>2614</v>
      </c>
      <c r="E147" s="78" t="s">
        <v>5834</v>
      </c>
      <c r="F147" s="78" t="s">
        <v>5847</v>
      </c>
      <c r="G147" s="78"/>
      <c r="H147" s="65"/>
      <c r="I147" s="65"/>
      <c r="J147" s="65"/>
      <c r="K147" s="65"/>
      <c r="L147" s="65"/>
      <c r="M147" s="78" t="s">
        <v>1110</v>
      </c>
    </row>
    <row r="148" spans="1:13" x14ac:dyDescent="0.25">
      <c r="A148" s="78" t="s">
        <v>401</v>
      </c>
      <c r="B148" s="78" t="s">
        <v>5848</v>
      </c>
      <c r="C148" s="78" t="s">
        <v>5849</v>
      </c>
      <c r="D148" s="78" t="s">
        <v>2614</v>
      </c>
      <c r="E148" s="78" t="s">
        <v>5834</v>
      </c>
      <c r="F148" s="78" t="s">
        <v>5850</v>
      </c>
      <c r="G148" s="78"/>
      <c r="H148" s="65"/>
      <c r="I148" s="65"/>
      <c r="J148" s="65"/>
      <c r="K148" s="65"/>
      <c r="L148" s="65"/>
      <c r="M148" s="78" t="s">
        <v>1115</v>
      </c>
    </row>
    <row r="149" spans="1:13" x14ac:dyDescent="0.25">
      <c r="A149" s="78" t="s">
        <v>401</v>
      </c>
      <c r="B149" s="78" t="s">
        <v>5851</v>
      </c>
      <c r="C149" s="78" t="s">
        <v>5852</v>
      </c>
      <c r="D149" s="78" t="s">
        <v>2614</v>
      </c>
      <c r="E149" s="78" t="s">
        <v>5834</v>
      </c>
      <c r="F149" s="78" t="s">
        <v>5853</v>
      </c>
      <c r="G149" s="78"/>
      <c r="H149" s="65"/>
      <c r="I149" s="65"/>
      <c r="J149" s="65"/>
      <c r="K149" s="65"/>
      <c r="L149" s="65"/>
      <c r="M149" s="78" t="s">
        <v>1123</v>
      </c>
    </row>
    <row r="150" spans="1:13" x14ac:dyDescent="0.25">
      <c r="A150" s="78" t="s">
        <v>401</v>
      </c>
      <c r="B150" s="78" t="s">
        <v>5854</v>
      </c>
      <c r="C150" s="78" t="s">
        <v>5855</v>
      </c>
      <c r="D150" s="78" t="s">
        <v>2614</v>
      </c>
      <c r="E150" s="78" t="s">
        <v>5834</v>
      </c>
      <c r="F150" s="78" t="s">
        <v>5856</v>
      </c>
      <c r="G150" s="78"/>
      <c r="H150" s="65"/>
      <c r="I150" s="65"/>
      <c r="J150" s="65"/>
      <c r="K150" s="65"/>
      <c r="L150" s="65"/>
      <c r="M150" s="78" t="s">
        <v>1129</v>
      </c>
    </row>
    <row r="151" spans="1:13" x14ac:dyDescent="0.25">
      <c r="A151" s="78" t="s">
        <v>401</v>
      </c>
      <c r="B151" s="78" t="s">
        <v>5857</v>
      </c>
      <c r="C151" s="78" t="s">
        <v>5858</v>
      </c>
      <c r="D151" s="78" t="s">
        <v>2614</v>
      </c>
      <c r="E151" s="78" t="s">
        <v>5834</v>
      </c>
      <c r="F151" s="78" t="s">
        <v>5859</v>
      </c>
      <c r="G151" s="78"/>
      <c r="H151" s="65"/>
      <c r="I151" s="65"/>
      <c r="J151" s="65"/>
      <c r="K151" s="65"/>
      <c r="L151" s="65"/>
      <c r="M151" s="78" t="s">
        <v>1134</v>
      </c>
    </row>
    <row r="152" spans="1:13" x14ac:dyDescent="0.25">
      <c r="A152" s="78" t="s">
        <v>401</v>
      </c>
      <c r="B152" s="78" t="s">
        <v>5860</v>
      </c>
      <c r="C152" s="78" t="s">
        <v>5861</v>
      </c>
      <c r="D152" s="78" t="s">
        <v>2614</v>
      </c>
      <c r="E152" s="78" t="s">
        <v>5834</v>
      </c>
      <c r="F152" s="78" t="s">
        <v>5862</v>
      </c>
      <c r="G152" s="78"/>
      <c r="H152" s="65"/>
      <c r="I152" s="65"/>
      <c r="J152" s="65"/>
      <c r="K152" s="65"/>
      <c r="L152" s="65"/>
      <c r="M152" s="78" t="s">
        <v>1139</v>
      </c>
    </row>
    <row r="153" spans="1:13" x14ac:dyDescent="0.25">
      <c r="A153" s="78" t="s">
        <v>401</v>
      </c>
      <c r="B153" s="78" t="s">
        <v>5863</v>
      </c>
      <c r="C153" s="78" t="s">
        <v>5864</v>
      </c>
      <c r="D153" s="78" t="s">
        <v>2614</v>
      </c>
      <c r="E153" s="78" t="s">
        <v>5834</v>
      </c>
      <c r="F153" s="78" t="s">
        <v>5865</v>
      </c>
      <c r="G153" s="78"/>
      <c r="H153" s="65"/>
      <c r="I153" s="65"/>
      <c r="J153" s="65"/>
      <c r="K153" s="65"/>
      <c r="L153" s="65"/>
      <c r="M153" s="78" t="s">
        <v>1143</v>
      </c>
    </row>
    <row r="154" spans="1:13" x14ac:dyDescent="0.25">
      <c r="A154" s="78" t="s">
        <v>401</v>
      </c>
      <c r="B154" s="78" t="s">
        <v>5866</v>
      </c>
      <c r="C154" s="78" t="s">
        <v>5864</v>
      </c>
      <c r="D154" s="78" t="s">
        <v>2614</v>
      </c>
      <c r="E154" s="78" t="s">
        <v>5834</v>
      </c>
      <c r="F154" s="78" t="s">
        <v>5865</v>
      </c>
      <c r="G154" s="78"/>
      <c r="H154" s="65"/>
      <c r="I154" s="65"/>
      <c r="J154" s="65"/>
      <c r="K154" s="65"/>
      <c r="L154" s="65"/>
      <c r="M154" s="78" t="s">
        <v>1147</v>
      </c>
    </row>
    <row r="155" spans="1:13" x14ac:dyDescent="0.25">
      <c r="A155" s="78" t="s">
        <v>401</v>
      </c>
      <c r="B155" s="78" t="s">
        <v>5867</v>
      </c>
      <c r="C155" s="78" t="s">
        <v>5868</v>
      </c>
      <c r="D155" s="78" t="s">
        <v>2614</v>
      </c>
      <c r="E155" s="78" t="s">
        <v>5834</v>
      </c>
      <c r="F155" s="78" t="s">
        <v>5869</v>
      </c>
      <c r="G155" s="78"/>
      <c r="H155" s="65"/>
      <c r="I155" s="65"/>
      <c r="J155" s="65"/>
      <c r="K155" s="65"/>
      <c r="L155" s="65"/>
      <c r="M155" s="78" t="s">
        <v>1151</v>
      </c>
    </row>
    <row r="156" spans="1:13" x14ac:dyDescent="0.25">
      <c r="A156" s="78" t="s">
        <v>401</v>
      </c>
      <c r="B156" s="78" t="s">
        <v>5870</v>
      </c>
      <c r="C156" s="78" t="s">
        <v>5871</v>
      </c>
      <c r="D156" s="78" t="s">
        <v>2614</v>
      </c>
      <c r="E156" s="78" t="s">
        <v>5834</v>
      </c>
      <c r="F156" s="78" t="s">
        <v>5872</v>
      </c>
      <c r="G156" s="78"/>
      <c r="H156" s="65"/>
      <c r="I156" s="65"/>
      <c r="J156" s="65"/>
      <c r="K156" s="65"/>
      <c r="L156" s="65"/>
      <c r="M156" s="78" t="s">
        <v>1156</v>
      </c>
    </row>
    <row r="157" spans="1:13" x14ac:dyDescent="0.25">
      <c r="A157" s="78" t="s">
        <v>401</v>
      </c>
      <c r="B157" s="78" t="s">
        <v>5873</v>
      </c>
      <c r="C157" s="78" t="s">
        <v>5874</v>
      </c>
      <c r="D157" s="78" t="s">
        <v>2614</v>
      </c>
      <c r="E157" s="78" t="s">
        <v>5834</v>
      </c>
      <c r="F157" s="78" t="s">
        <v>5875</v>
      </c>
      <c r="G157" s="78"/>
      <c r="H157" s="65"/>
      <c r="I157" s="65"/>
      <c r="J157" s="65"/>
      <c r="K157" s="65"/>
      <c r="L157" s="65"/>
      <c r="M157" s="78" t="s">
        <v>1160</v>
      </c>
    </row>
    <row r="158" spans="1:13" x14ac:dyDescent="0.25">
      <c r="A158" s="78" t="s">
        <v>401</v>
      </c>
      <c r="B158" s="78" t="s">
        <v>5876</v>
      </c>
      <c r="C158" s="78" t="s">
        <v>5877</v>
      </c>
      <c r="D158" s="78" t="s">
        <v>2614</v>
      </c>
      <c r="E158" s="78" t="s">
        <v>5834</v>
      </c>
      <c r="F158" s="78" t="s">
        <v>5878</v>
      </c>
      <c r="G158" s="78"/>
      <c r="H158" s="65"/>
      <c r="I158" s="65"/>
      <c r="J158" s="65"/>
      <c r="K158" s="65"/>
      <c r="L158" s="65"/>
      <c r="M158" s="65"/>
    </row>
    <row r="159" spans="1:13" x14ac:dyDescent="0.25">
      <c r="A159" s="78" t="s">
        <v>401</v>
      </c>
      <c r="B159" s="78" t="s">
        <v>5879</v>
      </c>
      <c r="C159" s="78" t="s">
        <v>5880</v>
      </c>
      <c r="D159" s="78" t="s">
        <v>2614</v>
      </c>
      <c r="E159" s="78" t="s">
        <v>5834</v>
      </c>
      <c r="F159" s="78" t="s">
        <v>5881</v>
      </c>
      <c r="G159" s="78"/>
      <c r="H159" s="65"/>
      <c r="I159" s="65"/>
      <c r="J159" s="65"/>
      <c r="K159" s="65"/>
      <c r="L159" s="65"/>
      <c r="M159" s="65"/>
    </row>
    <row r="160" spans="1:13" x14ac:dyDescent="0.25">
      <c r="A160" s="78" t="s">
        <v>401</v>
      </c>
      <c r="B160" s="78" t="s">
        <v>5882</v>
      </c>
      <c r="C160" s="78" t="s">
        <v>5883</v>
      </c>
      <c r="D160" s="78" t="s">
        <v>2614</v>
      </c>
      <c r="E160" s="78" t="s">
        <v>5834</v>
      </c>
      <c r="F160" s="78" t="s">
        <v>5884</v>
      </c>
      <c r="G160" s="78"/>
      <c r="H160" s="65"/>
      <c r="I160" s="65"/>
      <c r="J160" s="65"/>
      <c r="K160" s="65"/>
      <c r="L160" s="65"/>
      <c r="M160" s="65"/>
    </row>
    <row r="161" spans="1:13" x14ac:dyDescent="0.25">
      <c r="A161" s="78" t="s">
        <v>401</v>
      </c>
      <c r="B161" s="78" t="s">
        <v>5885</v>
      </c>
      <c r="C161" s="78" t="s">
        <v>5886</v>
      </c>
      <c r="D161" s="78" t="s">
        <v>2614</v>
      </c>
      <c r="E161" s="78" t="s">
        <v>5834</v>
      </c>
      <c r="F161" s="78" t="s">
        <v>5887</v>
      </c>
      <c r="G161" s="78"/>
      <c r="H161" s="65"/>
      <c r="I161" s="65"/>
      <c r="J161" s="65"/>
      <c r="K161" s="65"/>
      <c r="L161" s="65"/>
      <c r="M161" s="65"/>
    </row>
    <row r="162" spans="1:13" x14ac:dyDescent="0.25">
      <c r="A162" s="78" t="s">
        <v>401</v>
      </c>
      <c r="B162" s="78" t="s">
        <v>5888</v>
      </c>
      <c r="C162" s="78" t="s">
        <v>5889</v>
      </c>
      <c r="D162" s="78" t="s">
        <v>2614</v>
      </c>
      <c r="E162" s="78" t="s">
        <v>5834</v>
      </c>
      <c r="F162" s="78" t="s">
        <v>5890</v>
      </c>
      <c r="G162" s="78"/>
      <c r="H162" s="65"/>
      <c r="I162" s="65"/>
      <c r="J162" s="65"/>
      <c r="K162" s="65"/>
      <c r="L162" s="65"/>
      <c r="M162" s="65"/>
    </row>
    <row r="163" spans="1:13" x14ac:dyDescent="0.25">
      <c r="A163" s="78" t="s">
        <v>401</v>
      </c>
      <c r="B163" s="78" t="s">
        <v>5891</v>
      </c>
      <c r="C163" s="78" t="s">
        <v>5892</v>
      </c>
      <c r="D163" s="78" t="s">
        <v>2614</v>
      </c>
      <c r="E163" s="78" t="s">
        <v>5834</v>
      </c>
      <c r="F163" s="78" t="s">
        <v>5893</v>
      </c>
      <c r="G163" s="78"/>
      <c r="H163" s="65"/>
      <c r="I163" s="65"/>
      <c r="J163" s="65"/>
      <c r="K163" s="65"/>
      <c r="L163" s="65"/>
      <c r="M163" s="65"/>
    </row>
    <row r="164" spans="1:13" x14ac:dyDescent="0.25">
      <c r="A164" s="78" t="s">
        <v>401</v>
      </c>
      <c r="B164" s="78" t="s">
        <v>5894</v>
      </c>
      <c r="C164" s="78" t="s">
        <v>5895</v>
      </c>
      <c r="D164" s="78" t="s">
        <v>2720</v>
      </c>
      <c r="E164" s="78" t="s">
        <v>5896</v>
      </c>
      <c r="F164" s="78" t="s">
        <v>5897</v>
      </c>
      <c r="G164" s="78"/>
      <c r="H164" s="65"/>
      <c r="I164" s="65"/>
      <c r="J164" s="65"/>
      <c r="K164" s="65"/>
      <c r="L164" s="65"/>
      <c r="M164" s="65"/>
    </row>
    <row r="165" spans="1:13" x14ac:dyDescent="0.25">
      <c r="A165" s="78" t="s">
        <v>409</v>
      </c>
      <c r="B165" s="78" t="s">
        <v>5898</v>
      </c>
      <c r="C165" s="78" t="s">
        <v>5899</v>
      </c>
      <c r="D165" s="78" t="s">
        <v>2615</v>
      </c>
      <c r="E165" s="78" t="s">
        <v>5900</v>
      </c>
      <c r="F165" s="78" t="s">
        <v>5901</v>
      </c>
      <c r="G165" s="78"/>
      <c r="H165" s="65"/>
      <c r="I165" s="65"/>
      <c r="J165" s="65"/>
      <c r="K165" s="65"/>
      <c r="L165" s="65"/>
      <c r="M165" s="65"/>
    </row>
    <row r="166" spans="1:13" x14ac:dyDescent="0.25">
      <c r="A166" s="78" t="s">
        <v>409</v>
      </c>
      <c r="B166" s="78" t="s">
        <v>5902</v>
      </c>
      <c r="C166" s="78" t="s">
        <v>5903</v>
      </c>
      <c r="D166" s="78" t="s">
        <v>2615</v>
      </c>
      <c r="E166" s="78" t="s">
        <v>5900</v>
      </c>
      <c r="F166" s="78" t="s">
        <v>5904</v>
      </c>
      <c r="G166" s="78"/>
      <c r="H166" s="65"/>
      <c r="I166" s="65"/>
      <c r="J166" s="65"/>
      <c r="K166" s="65"/>
      <c r="L166" s="65"/>
      <c r="M166" s="65"/>
    </row>
    <row r="167" spans="1:13" x14ac:dyDescent="0.25">
      <c r="A167" s="78" t="s">
        <v>418</v>
      </c>
      <c r="B167" s="78" t="s">
        <v>5905</v>
      </c>
      <c r="C167" s="78" t="s">
        <v>5906</v>
      </c>
      <c r="D167" s="78" t="s">
        <v>2616</v>
      </c>
      <c r="E167" s="78" t="s">
        <v>5907</v>
      </c>
      <c r="F167" s="78" t="s">
        <v>5908</v>
      </c>
      <c r="G167" s="78"/>
      <c r="H167" s="65"/>
      <c r="I167" s="65"/>
      <c r="J167" s="65"/>
      <c r="K167" s="65"/>
      <c r="L167" s="65"/>
      <c r="M167" s="65"/>
    </row>
    <row r="168" spans="1:13" x14ac:dyDescent="0.25">
      <c r="A168" s="78" t="s">
        <v>418</v>
      </c>
      <c r="B168" s="78" t="s">
        <v>5909</v>
      </c>
      <c r="C168" s="78" t="s">
        <v>5910</v>
      </c>
      <c r="D168" s="78" t="s">
        <v>2616</v>
      </c>
      <c r="E168" s="78" t="s">
        <v>5911</v>
      </c>
      <c r="F168" s="78" t="s">
        <v>5912</v>
      </c>
      <c r="G168" s="78"/>
      <c r="H168" s="65"/>
      <c r="I168" s="65"/>
      <c r="J168" s="65"/>
      <c r="K168" s="65"/>
      <c r="L168" s="65"/>
      <c r="M168" s="65"/>
    </row>
    <row r="169" spans="1:13" x14ac:dyDescent="0.25">
      <c r="A169" s="78" t="s">
        <v>418</v>
      </c>
      <c r="B169" s="78" t="s">
        <v>5913</v>
      </c>
      <c r="C169" s="78" t="s">
        <v>5914</v>
      </c>
      <c r="D169" s="78" t="s">
        <v>2616</v>
      </c>
      <c r="E169" s="78" t="s">
        <v>5915</v>
      </c>
      <c r="F169" s="78" t="s">
        <v>5916</v>
      </c>
      <c r="G169" s="78"/>
      <c r="H169" s="65"/>
      <c r="I169" s="65"/>
      <c r="J169" s="65"/>
      <c r="K169" s="65"/>
      <c r="L169" s="65"/>
      <c r="M169" s="65"/>
    </row>
    <row r="170" spans="1:13" x14ac:dyDescent="0.25">
      <c r="A170" s="78" t="s">
        <v>418</v>
      </c>
      <c r="B170" s="78" t="s">
        <v>5917</v>
      </c>
      <c r="C170" s="78" t="s">
        <v>5918</v>
      </c>
      <c r="D170" s="78" t="s">
        <v>2616</v>
      </c>
      <c r="E170" s="78" t="s">
        <v>5907</v>
      </c>
      <c r="F170" s="78" t="s">
        <v>5919</v>
      </c>
      <c r="G170" s="78"/>
      <c r="H170" s="65"/>
      <c r="I170" s="65"/>
      <c r="J170" s="65"/>
      <c r="K170" s="65"/>
      <c r="L170" s="65"/>
      <c r="M170" s="65"/>
    </row>
    <row r="171" spans="1:13" x14ac:dyDescent="0.25">
      <c r="A171" s="78" t="s">
        <v>418</v>
      </c>
      <c r="B171" s="78" t="s">
        <v>5920</v>
      </c>
      <c r="C171" s="78" t="s">
        <v>5921</v>
      </c>
      <c r="D171" s="78" t="s">
        <v>2616</v>
      </c>
      <c r="E171" s="78" t="s">
        <v>5922</v>
      </c>
      <c r="F171" s="78" t="s">
        <v>5923</v>
      </c>
      <c r="G171" s="78"/>
      <c r="H171" s="65"/>
      <c r="I171" s="65"/>
      <c r="J171" s="65"/>
      <c r="K171" s="65"/>
      <c r="L171" s="65"/>
      <c r="M171" s="65"/>
    </row>
    <row r="172" spans="1:13" x14ac:dyDescent="0.25">
      <c r="A172" s="78" t="s">
        <v>428</v>
      </c>
      <c r="B172" s="78" t="s">
        <v>5924</v>
      </c>
      <c r="C172" s="78" t="s">
        <v>5925</v>
      </c>
      <c r="D172" s="78" t="s">
        <v>2617</v>
      </c>
      <c r="E172" s="78" t="s">
        <v>5926</v>
      </c>
      <c r="F172" s="78" t="s">
        <v>5927</v>
      </c>
      <c r="G172" s="78"/>
      <c r="H172" s="65"/>
      <c r="I172" s="65"/>
      <c r="J172" s="65"/>
      <c r="K172" s="65"/>
      <c r="L172" s="65"/>
      <c r="M172" s="65"/>
    </row>
    <row r="173" spans="1:13" x14ac:dyDescent="0.25">
      <c r="A173" s="78" t="s">
        <v>428</v>
      </c>
      <c r="B173" s="78" t="s">
        <v>5928</v>
      </c>
      <c r="C173" s="78" t="s">
        <v>5929</v>
      </c>
      <c r="D173" s="78" t="s">
        <v>2617</v>
      </c>
      <c r="E173" s="78" t="s">
        <v>5926</v>
      </c>
      <c r="F173" s="78" t="s">
        <v>5930</v>
      </c>
      <c r="G173" s="78"/>
      <c r="H173" s="65"/>
      <c r="I173" s="65"/>
      <c r="J173" s="65"/>
      <c r="K173" s="65"/>
      <c r="L173" s="65"/>
      <c r="M173" s="65"/>
    </row>
    <row r="174" spans="1:13" x14ac:dyDescent="0.25">
      <c r="A174" s="78" t="s">
        <v>440</v>
      </c>
      <c r="B174" s="78" t="s">
        <v>5931</v>
      </c>
      <c r="C174" s="78" t="s">
        <v>5932</v>
      </c>
      <c r="D174" s="78" t="s">
        <v>2618</v>
      </c>
      <c r="E174" s="78" t="s">
        <v>5933</v>
      </c>
      <c r="F174" s="78" t="s">
        <v>5934</v>
      </c>
      <c r="G174" s="78"/>
      <c r="H174" s="65"/>
      <c r="I174" s="65"/>
      <c r="J174" s="65"/>
      <c r="K174" s="65"/>
      <c r="L174" s="65"/>
      <c r="M174" s="65"/>
    </row>
    <row r="175" spans="1:13" x14ac:dyDescent="0.25">
      <c r="A175" s="78" t="s">
        <v>440</v>
      </c>
      <c r="B175" s="78" t="s">
        <v>5935</v>
      </c>
      <c r="C175" s="78" t="s">
        <v>5936</v>
      </c>
      <c r="D175" s="78" t="s">
        <v>2618</v>
      </c>
      <c r="E175" s="78" t="s">
        <v>5933</v>
      </c>
      <c r="F175" s="78" t="s">
        <v>5937</v>
      </c>
      <c r="G175" s="78"/>
      <c r="H175" s="65"/>
      <c r="I175" s="65"/>
      <c r="J175" s="65"/>
      <c r="K175" s="65"/>
      <c r="L175" s="65"/>
      <c r="M175" s="65"/>
    </row>
    <row r="176" spans="1:13" x14ac:dyDescent="0.25">
      <c r="A176" s="78" t="s">
        <v>449</v>
      </c>
      <c r="B176" s="78" t="s">
        <v>5938</v>
      </c>
      <c r="C176" s="78" t="s">
        <v>5939</v>
      </c>
      <c r="D176" s="78" t="s">
        <v>2620</v>
      </c>
      <c r="E176" s="78" t="s">
        <v>5940</v>
      </c>
      <c r="F176" s="78" t="s">
        <v>5941</v>
      </c>
      <c r="G176" s="78"/>
      <c r="H176" s="65"/>
      <c r="I176" s="65"/>
      <c r="J176" s="65"/>
      <c r="K176" s="65"/>
      <c r="L176" s="65"/>
      <c r="M176" s="65"/>
    </row>
    <row r="177" spans="1:13" x14ac:dyDescent="0.25">
      <c r="A177" s="78" t="s">
        <v>449</v>
      </c>
      <c r="B177" s="78" t="s">
        <v>5942</v>
      </c>
      <c r="C177" s="78" t="s">
        <v>5943</v>
      </c>
      <c r="D177" s="78" t="s">
        <v>2620</v>
      </c>
      <c r="E177" s="78" t="s">
        <v>5944</v>
      </c>
      <c r="F177" s="78" t="s">
        <v>5945</v>
      </c>
      <c r="G177" s="78"/>
      <c r="H177" s="65"/>
      <c r="I177" s="65"/>
      <c r="J177" s="65"/>
      <c r="K177" s="65"/>
      <c r="L177" s="65"/>
      <c r="M177" s="65"/>
    </row>
    <row r="178" spans="1:13" x14ac:dyDescent="0.25">
      <c r="A178" s="78" t="s">
        <v>449</v>
      </c>
      <c r="B178" s="78" t="s">
        <v>5946</v>
      </c>
      <c r="C178" s="78" t="s">
        <v>5947</v>
      </c>
      <c r="D178" s="78" t="s">
        <v>2620</v>
      </c>
      <c r="E178" s="78" t="s">
        <v>5948</v>
      </c>
      <c r="F178" s="78" t="s">
        <v>5949</v>
      </c>
      <c r="G178" s="78"/>
      <c r="H178" s="65"/>
      <c r="I178" s="65"/>
      <c r="J178" s="65"/>
      <c r="K178" s="65"/>
      <c r="L178" s="65"/>
      <c r="M178" s="65"/>
    </row>
    <row r="179" spans="1:13" x14ac:dyDescent="0.25">
      <c r="A179" s="78" t="s">
        <v>449</v>
      </c>
      <c r="B179" s="78" t="s">
        <v>5950</v>
      </c>
      <c r="C179" s="78" t="s">
        <v>5951</v>
      </c>
      <c r="D179" s="78" t="s">
        <v>2620</v>
      </c>
      <c r="E179" s="78" t="s">
        <v>5952</v>
      </c>
      <c r="F179" s="78" t="s">
        <v>5953</v>
      </c>
      <c r="G179" s="78"/>
      <c r="H179" s="65"/>
      <c r="I179" s="65"/>
      <c r="J179" s="65"/>
      <c r="K179" s="65"/>
      <c r="L179" s="65"/>
      <c r="M179" s="65"/>
    </row>
    <row r="180" spans="1:13" x14ac:dyDescent="0.25">
      <c r="A180" s="78" t="s">
        <v>449</v>
      </c>
      <c r="B180" s="78" t="s">
        <v>5954</v>
      </c>
      <c r="C180" s="78" t="s">
        <v>5955</v>
      </c>
      <c r="D180" s="78" t="s">
        <v>2620</v>
      </c>
      <c r="E180" s="78" t="s">
        <v>5952</v>
      </c>
      <c r="F180" s="78" t="s">
        <v>5956</v>
      </c>
      <c r="G180" s="78"/>
      <c r="H180" s="65"/>
      <c r="I180" s="65"/>
      <c r="J180" s="65"/>
      <c r="K180" s="65"/>
      <c r="L180" s="65"/>
      <c r="M180" s="65"/>
    </row>
    <row r="181" spans="1:13" x14ac:dyDescent="0.25">
      <c r="A181" s="78" t="s">
        <v>449</v>
      </c>
      <c r="B181" s="78" t="s">
        <v>5957</v>
      </c>
      <c r="C181" s="78" t="s">
        <v>5958</v>
      </c>
      <c r="D181" s="78" t="s">
        <v>2620</v>
      </c>
      <c r="E181" s="78" t="s">
        <v>5952</v>
      </c>
      <c r="F181" s="78" t="s">
        <v>5959</v>
      </c>
      <c r="G181" s="78"/>
      <c r="H181" s="65"/>
      <c r="I181" s="65"/>
      <c r="J181" s="65"/>
      <c r="K181" s="65"/>
      <c r="L181" s="65"/>
      <c r="M181" s="65"/>
    </row>
    <row r="182" spans="1:13" x14ac:dyDescent="0.25">
      <c r="A182" s="78" t="s">
        <v>449</v>
      </c>
      <c r="B182" s="78" t="s">
        <v>5960</v>
      </c>
      <c r="C182" s="78" t="s">
        <v>5961</v>
      </c>
      <c r="D182" s="78" t="s">
        <v>2620</v>
      </c>
      <c r="E182" s="78" t="s">
        <v>5962</v>
      </c>
      <c r="F182" s="78" t="s">
        <v>5963</v>
      </c>
      <c r="G182" s="78"/>
      <c r="H182" s="65"/>
      <c r="I182" s="65"/>
      <c r="J182" s="65"/>
      <c r="K182" s="65"/>
      <c r="L182" s="65"/>
      <c r="M182" s="65"/>
    </row>
    <row r="183" spans="1:13" x14ac:dyDescent="0.25">
      <c r="A183" s="78" t="s">
        <v>449</v>
      </c>
      <c r="B183" s="78" t="s">
        <v>5964</v>
      </c>
      <c r="C183" s="78" t="s">
        <v>5965</v>
      </c>
      <c r="D183" s="78" t="s">
        <v>2620</v>
      </c>
      <c r="E183" s="78" t="s">
        <v>5966</v>
      </c>
      <c r="F183" s="78" t="s">
        <v>5967</v>
      </c>
      <c r="G183" s="78"/>
      <c r="H183" s="65"/>
      <c r="I183" s="65"/>
      <c r="J183" s="65"/>
      <c r="K183" s="65"/>
      <c r="L183" s="65"/>
      <c r="M183" s="65"/>
    </row>
    <row r="184" spans="1:13" x14ac:dyDescent="0.25">
      <c r="A184" s="78" t="s">
        <v>449</v>
      </c>
      <c r="B184" s="78" t="s">
        <v>5968</v>
      </c>
      <c r="C184" s="78" t="s">
        <v>5969</v>
      </c>
      <c r="D184" s="78" t="s">
        <v>2620</v>
      </c>
      <c r="E184" s="78" t="s">
        <v>5970</v>
      </c>
      <c r="F184" s="78" t="s">
        <v>5971</v>
      </c>
      <c r="G184" s="78"/>
      <c r="H184" s="65"/>
      <c r="I184" s="65"/>
      <c r="J184" s="65"/>
      <c r="K184" s="65"/>
      <c r="L184" s="65"/>
      <c r="M184" s="65"/>
    </row>
    <row r="185" spans="1:13" x14ac:dyDescent="0.25">
      <c r="A185" s="78" t="s">
        <v>449</v>
      </c>
      <c r="B185" s="78" t="s">
        <v>5972</v>
      </c>
      <c r="C185" s="78" t="s">
        <v>5973</v>
      </c>
      <c r="D185" s="78" t="s">
        <v>2620</v>
      </c>
      <c r="E185" s="78" t="s">
        <v>5974</v>
      </c>
      <c r="F185" s="78" t="s">
        <v>5975</v>
      </c>
      <c r="G185" s="78"/>
      <c r="H185" s="65"/>
      <c r="I185" s="65"/>
      <c r="J185" s="65"/>
      <c r="K185" s="65"/>
      <c r="L185" s="65"/>
      <c r="M185" s="65"/>
    </row>
    <row r="186" spans="1:13" x14ac:dyDescent="0.25">
      <c r="A186" s="78" t="s">
        <v>449</v>
      </c>
      <c r="B186" s="78" t="s">
        <v>5976</v>
      </c>
      <c r="C186" s="78" t="s">
        <v>5977</v>
      </c>
      <c r="D186" s="78" t="s">
        <v>2620</v>
      </c>
      <c r="E186" s="78" t="s">
        <v>5978</v>
      </c>
      <c r="F186" s="78" t="s">
        <v>5979</v>
      </c>
      <c r="G186" s="78"/>
      <c r="H186" s="65"/>
      <c r="I186" s="65"/>
      <c r="J186" s="65"/>
      <c r="K186" s="65"/>
      <c r="L186" s="65"/>
      <c r="M186" s="65"/>
    </row>
    <row r="187" spans="1:13" x14ac:dyDescent="0.25">
      <c r="A187" s="78" t="s">
        <v>449</v>
      </c>
      <c r="B187" s="78" t="s">
        <v>5980</v>
      </c>
      <c r="C187" s="78" t="s">
        <v>5981</v>
      </c>
      <c r="D187" s="78" t="s">
        <v>2620</v>
      </c>
      <c r="E187" s="78" t="s">
        <v>5982</v>
      </c>
      <c r="F187" s="78" t="s">
        <v>5983</v>
      </c>
      <c r="G187" s="78"/>
      <c r="H187" s="65"/>
      <c r="I187" s="65"/>
      <c r="J187" s="65"/>
      <c r="K187" s="65"/>
      <c r="L187" s="65"/>
      <c r="M187" s="65"/>
    </row>
    <row r="188" spans="1:13" x14ac:dyDescent="0.25">
      <c r="A188" s="78" t="s">
        <v>449</v>
      </c>
      <c r="B188" s="78" t="s">
        <v>5984</v>
      </c>
      <c r="C188" s="78" t="s">
        <v>5985</v>
      </c>
      <c r="D188" s="78" t="s">
        <v>2620</v>
      </c>
      <c r="E188" s="78" t="s">
        <v>5986</v>
      </c>
      <c r="F188" s="78" t="s">
        <v>5987</v>
      </c>
      <c r="G188" s="78"/>
      <c r="H188" s="65"/>
      <c r="I188" s="65"/>
      <c r="J188" s="65"/>
      <c r="K188" s="65"/>
      <c r="L188" s="65"/>
      <c r="M188" s="65"/>
    </row>
    <row r="189" spans="1:13" x14ac:dyDescent="0.25">
      <c r="A189" s="78" t="s">
        <v>459</v>
      </c>
      <c r="B189" s="78" t="s">
        <v>5988</v>
      </c>
      <c r="C189" s="78" t="s">
        <v>5989</v>
      </c>
      <c r="D189" s="78" t="s">
        <v>2621</v>
      </c>
      <c r="E189" s="78" t="s">
        <v>5990</v>
      </c>
      <c r="F189" s="78" t="s">
        <v>5991</v>
      </c>
      <c r="G189" s="78"/>
      <c r="H189" s="65"/>
      <c r="I189" s="65"/>
      <c r="J189" s="65"/>
      <c r="K189" s="65"/>
      <c r="L189" s="65"/>
      <c r="M189" s="65"/>
    </row>
    <row r="190" spans="1:13" x14ac:dyDescent="0.25">
      <c r="A190" s="78" t="s">
        <v>459</v>
      </c>
      <c r="B190" s="78" t="s">
        <v>5992</v>
      </c>
      <c r="C190" s="78" t="s">
        <v>5993</v>
      </c>
      <c r="D190" s="78" t="s">
        <v>2621</v>
      </c>
      <c r="E190" s="78" t="s">
        <v>5990</v>
      </c>
      <c r="F190" s="78" t="s">
        <v>5994</v>
      </c>
      <c r="G190" s="78"/>
      <c r="H190" s="65"/>
      <c r="I190" s="65"/>
      <c r="J190" s="65"/>
      <c r="K190" s="65"/>
      <c r="L190" s="65"/>
      <c r="M190" s="65"/>
    </row>
    <row r="191" spans="1:13" x14ac:dyDescent="0.25">
      <c r="A191" s="78" t="s">
        <v>469</v>
      </c>
      <c r="B191" s="78" t="s">
        <v>5995</v>
      </c>
      <c r="C191" s="78" t="s">
        <v>5996</v>
      </c>
      <c r="D191" s="78" t="s">
        <v>2622</v>
      </c>
      <c r="E191" s="78" t="s">
        <v>5997</v>
      </c>
      <c r="F191" s="78" t="s">
        <v>5998</v>
      </c>
      <c r="G191" s="78"/>
      <c r="H191" s="65"/>
      <c r="I191" s="65"/>
      <c r="J191" s="65"/>
      <c r="K191" s="65"/>
      <c r="L191" s="65"/>
      <c r="M191" s="65"/>
    </row>
    <row r="192" spans="1:13" x14ac:dyDescent="0.25">
      <c r="A192" s="78" t="s">
        <v>469</v>
      </c>
      <c r="B192" s="78" t="s">
        <v>5999</v>
      </c>
      <c r="C192" s="78" t="s">
        <v>6000</v>
      </c>
      <c r="D192" s="78" t="s">
        <v>2753</v>
      </c>
      <c r="E192" s="78" t="s">
        <v>6001</v>
      </c>
      <c r="F192" s="78" t="s">
        <v>6002</v>
      </c>
      <c r="G192" s="78"/>
      <c r="H192" s="65"/>
      <c r="I192" s="65"/>
      <c r="J192" s="65"/>
      <c r="K192" s="65"/>
      <c r="L192" s="65"/>
      <c r="M192" s="65"/>
    </row>
    <row r="193" spans="1:13" x14ac:dyDescent="0.25">
      <c r="A193" s="78" t="s">
        <v>469</v>
      </c>
      <c r="B193" s="78" t="s">
        <v>6003</v>
      </c>
      <c r="C193" s="78" t="s">
        <v>6004</v>
      </c>
      <c r="D193" s="78" t="s">
        <v>2772</v>
      </c>
      <c r="E193" s="78" t="s">
        <v>6005</v>
      </c>
      <c r="F193" s="78" t="s">
        <v>6006</v>
      </c>
      <c r="G193" s="78"/>
      <c r="H193" s="65"/>
      <c r="I193" s="65"/>
      <c r="J193" s="65"/>
      <c r="K193" s="65"/>
      <c r="L193" s="65"/>
      <c r="M193" s="65"/>
    </row>
    <row r="194" spans="1:13" x14ac:dyDescent="0.25">
      <c r="A194" s="78" t="s">
        <v>469</v>
      </c>
      <c r="B194" s="78" t="s">
        <v>6007</v>
      </c>
      <c r="C194" s="78" t="s">
        <v>6008</v>
      </c>
      <c r="D194" s="78" t="s">
        <v>2622</v>
      </c>
      <c r="E194" s="78" t="s">
        <v>5997</v>
      </c>
      <c r="F194" s="78" t="s">
        <v>6009</v>
      </c>
      <c r="G194" s="78"/>
      <c r="H194" s="65"/>
      <c r="I194" s="65"/>
      <c r="J194" s="65"/>
      <c r="K194" s="65"/>
      <c r="L194" s="65"/>
      <c r="M194" s="65"/>
    </row>
    <row r="195" spans="1:13" x14ac:dyDescent="0.25">
      <c r="A195" s="78" t="s">
        <v>469</v>
      </c>
      <c r="B195" s="78" t="s">
        <v>6010</v>
      </c>
      <c r="C195" s="78" t="s">
        <v>6011</v>
      </c>
      <c r="D195" s="78" t="s">
        <v>2742</v>
      </c>
      <c r="E195" s="78" t="s">
        <v>6012</v>
      </c>
      <c r="F195" s="78" t="s">
        <v>6013</v>
      </c>
      <c r="G195" s="78"/>
      <c r="H195" s="65"/>
      <c r="I195" s="65"/>
      <c r="J195" s="65"/>
      <c r="K195" s="65"/>
      <c r="L195" s="65"/>
      <c r="M195" s="65"/>
    </row>
    <row r="196" spans="1:13" x14ac:dyDescent="0.25">
      <c r="A196" s="78" t="s">
        <v>469</v>
      </c>
      <c r="B196" s="78" t="s">
        <v>6014</v>
      </c>
      <c r="C196" s="78" t="s">
        <v>6015</v>
      </c>
      <c r="D196" s="78" t="s">
        <v>2764</v>
      </c>
      <c r="E196" s="78" t="s">
        <v>6016</v>
      </c>
      <c r="F196" s="78" t="s">
        <v>6017</v>
      </c>
      <c r="G196" s="78"/>
      <c r="H196" s="65"/>
      <c r="I196" s="65"/>
      <c r="J196" s="65"/>
      <c r="K196" s="65"/>
      <c r="L196" s="65"/>
      <c r="M196" s="65"/>
    </row>
    <row r="197" spans="1:13" x14ac:dyDescent="0.25">
      <c r="A197" s="78" t="s">
        <v>479</v>
      </c>
      <c r="B197" s="78" t="s">
        <v>6018</v>
      </c>
      <c r="C197" s="78" t="s">
        <v>6019</v>
      </c>
      <c r="D197" s="78" t="s">
        <v>2625</v>
      </c>
      <c r="E197" s="78" t="s">
        <v>6020</v>
      </c>
      <c r="F197" s="78" t="s">
        <v>6021</v>
      </c>
      <c r="G197" s="78"/>
      <c r="H197" s="65"/>
      <c r="I197" s="65"/>
      <c r="J197" s="65"/>
      <c r="K197" s="65"/>
      <c r="L197" s="65"/>
      <c r="M197" s="65"/>
    </row>
    <row r="198" spans="1:13" x14ac:dyDescent="0.25">
      <c r="A198" s="78" t="s">
        <v>479</v>
      </c>
      <c r="B198" s="78" t="s">
        <v>6022</v>
      </c>
      <c r="C198" s="78" t="s">
        <v>6023</v>
      </c>
      <c r="D198" s="78" t="s">
        <v>2625</v>
      </c>
      <c r="E198" s="78" t="s">
        <v>6020</v>
      </c>
      <c r="F198" s="78" t="s">
        <v>6024</v>
      </c>
      <c r="G198" s="78"/>
      <c r="H198" s="65"/>
      <c r="I198" s="65"/>
      <c r="J198" s="65"/>
      <c r="K198" s="65"/>
      <c r="L198" s="65"/>
      <c r="M198" s="65"/>
    </row>
    <row r="199" spans="1:13" x14ac:dyDescent="0.25">
      <c r="A199" s="78" t="s">
        <v>489</v>
      </c>
      <c r="B199" s="78" t="s">
        <v>6025</v>
      </c>
      <c r="C199" s="78" t="s">
        <v>6026</v>
      </c>
      <c r="D199" s="78" t="s">
        <v>2626</v>
      </c>
      <c r="E199" s="78" t="s">
        <v>6027</v>
      </c>
      <c r="F199" s="78" t="s">
        <v>6028</v>
      </c>
      <c r="G199" s="78"/>
      <c r="H199" s="65"/>
      <c r="I199" s="65"/>
      <c r="J199" s="65"/>
      <c r="K199" s="65"/>
      <c r="L199" s="65"/>
      <c r="M199" s="65"/>
    </row>
    <row r="200" spans="1:13" x14ac:dyDescent="0.25">
      <c r="A200" s="78" t="s">
        <v>489</v>
      </c>
      <c r="B200" s="78" t="s">
        <v>6029</v>
      </c>
      <c r="C200" s="78" t="s">
        <v>6030</v>
      </c>
      <c r="D200" s="78" t="s">
        <v>2626</v>
      </c>
      <c r="E200" s="78" t="s">
        <v>6027</v>
      </c>
      <c r="F200" s="78" t="s">
        <v>6031</v>
      </c>
      <c r="G200" s="78"/>
      <c r="H200" s="65"/>
      <c r="I200" s="65"/>
      <c r="J200" s="65"/>
      <c r="K200" s="65"/>
      <c r="L200" s="65"/>
      <c r="M200" s="65"/>
    </row>
    <row r="201" spans="1:13" x14ac:dyDescent="0.25">
      <c r="A201" s="78" t="s">
        <v>500</v>
      </c>
      <c r="B201" s="78" t="s">
        <v>6032</v>
      </c>
      <c r="C201" s="78" t="s">
        <v>6033</v>
      </c>
      <c r="D201" s="78" t="s">
        <v>2627</v>
      </c>
      <c r="E201" s="78" t="s">
        <v>6034</v>
      </c>
      <c r="F201" s="78" t="s">
        <v>6035</v>
      </c>
      <c r="G201" s="78"/>
      <c r="H201" s="65"/>
      <c r="I201" s="65"/>
      <c r="J201" s="65"/>
      <c r="K201" s="65"/>
      <c r="L201" s="65"/>
      <c r="M201" s="65"/>
    </row>
    <row r="202" spans="1:13" x14ac:dyDescent="0.25">
      <c r="A202" s="78" t="s">
        <v>500</v>
      </c>
      <c r="B202" s="78" t="s">
        <v>6036</v>
      </c>
      <c r="C202" s="78" t="s">
        <v>6037</v>
      </c>
      <c r="D202" s="78" t="s">
        <v>2627</v>
      </c>
      <c r="E202" s="78" t="s">
        <v>6034</v>
      </c>
      <c r="F202" s="78" t="s">
        <v>6038</v>
      </c>
      <c r="G202" s="78"/>
      <c r="H202" s="65"/>
      <c r="I202" s="65"/>
      <c r="J202" s="65"/>
      <c r="K202" s="65"/>
      <c r="L202" s="65"/>
      <c r="M202" s="65"/>
    </row>
    <row r="203" spans="1:13" x14ac:dyDescent="0.25">
      <c r="A203" s="78" t="s">
        <v>500</v>
      </c>
      <c r="B203" s="78" t="s">
        <v>6039</v>
      </c>
      <c r="C203" s="78" t="s">
        <v>6040</v>
      </c>
      <c r="D203" s="78" t="s">
        <v>2627</v>
      </c>
      <c r="E203" s="78" t="s">
        <v>6041</v>
      </c>
      <c r="F203" s="78" t="s">
        <v>6042</v>
      </c>
      <c r="G203" s="78"/>
      <c r="H203" s="65"/>
      <c r="I203" s="65"/>
      <c r="J203" s="65"/>
      <c r="K203" s="65"/>
      <c r="L203" s="65"/>
      <c r="M203" s="65"/>
    </row>
    <row r="204" spans="1:13" x14ac:dyDescent="0.25">
      <c r="A204" s="78" t="s">
        <v>510</v>
      </c>
      <c r="B204" s="78" t="s">
        <v>6043</v>
      </c>
      <c r="C204" s="78" t="s">
        <v>6044</v>
      </c>
      <c r="D204" s="78" t="s">
        <v>2628</v>
      </c>
      <c r="E204" s="78" t="s">
        <v>6045</v>
      </c>
      <c r="F204" s="78" t="s">
        <v>6046</v>
      </c>
      <c r="G204" s="78"/>
      <c r="H204" s="65"/>
      <c r="I204" s="65"/>
      <c r="J204" s="65"/>
      <c r="K204" s="65"/>
      <c r="L204" s="65"/>
      <c r="M204" s="65"/>
    </row>
    <row r="205" spans="1:13" x14ac:dyDescent="0.25">
      <c r="A205" s="78" t="s">
        <v>510</v>
      </c>
      <c r="B205" s="78" t="s">
        <v>6047</v>
      </c>
      <c r="C205" s="78" t="s">
        <v>6048</v>
      </c>
      <c r="D205" s="78" t="s">
        <v>2628</v>
      </c>
      <c r="E205" s="78" t="s">
        <v>6049</v>
      </c>
      <c r="F205" s="78" t="s">
        <v>6050</v>
      </c>
      <c r="G205" s="78"/>
      <c r="H205" s="65"/>
      <c r="I205" s="65"/>
      <c r="J205" s="65"/>
      <c r="K205" s="65"/>
      <c r="L205" s="65"/>
      <c r="M205" s="65"/>
    </row>
    <row r="206" spans="1:13" x14ac:dyDescent="0.25">
      <c r="A206" s="78" t="s">
        <v>510</v>
      </c>
      <c r="B206" s="78" t="s">
        <v>6051</v>
      </c>
      <c r="C206" s="78" t="s">
        <v>6052</v>
      </c>
      <c r="D206" s="78" t="s">
        <v>2628</v>
      </c>
      <c r="E206" s="78" t="s">
        <v>6049</v>
      </c>
      <c r="F206" s="78" t="s">
        <v>6053</v>
      </c>
      <c r="G206" s="78"/>
      <c r="H206" s="65"/>
      <c r="I206" s="65"/>
      <c r="J206" s="65"/>
      <c r="K206" s="65"/>
      <c r="L206" s="65"/>
      <c r="M206" s="65"/>
    </row>
    <row r="207" spans="1:13" x14ac:dyDescent="0.25">
      <c r="A207" s="78" t="s">
        <v>520</v>
      </c>
      <c r="B207" s="78" t="s">
        <v>6054</v>
      </c>
      <c r="C207" s="78" t="s">
        <v>6055</v>
      </c>
      <c r="D207" s="78" t="s">
        <v>2631</v>
      </c>
      <c r="E207" s="78" t="s">
        <v>6056</v>
      </c>
      <c r="F207" s="78" t="s">
        <v>6057</v>
      </c>
      <c r="G207" s="78"/>
      <c r="H207" s="65"/>
      <c r="I207" s="65"/>
      <c r="J207" s="65"/>
      <c r="K207" s="65"/>
      <c r="L207" s="65"/>
      <c r="M207" s="65"/>
    </row>
    <row r="208" spans="1:13" x14ac:dyDescent="0.25">
      <c r="A208" s="78" t="s">
        <v>520</v>
      </c>
      <c r="B208" s="78" t="s">
        <v>6058</v>
      </c>
      <c r="C208" s="78" t="s">
        <v>6059</v>
      </c>
      <c r="D208" s="78" t="s">
        <v>2631</v>
      </c>
      <c r="E208" s="78" t="s">
        <v>6056</v>
      </c>
      <c r="F208" s="78" t="s">
        <v>6060</v>
      </c>
      <c r="G208" s="78"/>
      <c r="H208" s="65"/>
      <c r="I208" s="65"/>
      <c r="J208" s="65"/>
      <c r="K208" s="65"/>
      <c r="L208" s="65"/>
      <c r="M208" s="65"/>
    </row>
    <row r="209" spans="1:13" x14ac:dyDescent="0.25">
      <c r="A209" s="78" t="s">
        <v>530</v>
      </c>
      <c r="B209" s="78" t="s">
        <v>6061</v>
      </c>
      <c r="C209" s="78" t="s">
        <v>6062</v>
      </c>
      <c r="D209" s="78" t="s">
        <v>2632</v>
      </c>
      <c r="E209" s="78" t="s">
        <v>6063</v>
      </c>
      <c r="F209" s="78" t="s">
        <v>6064</v>
      </c>
      <c r="G209" s="78"/>
      <c r="H209" s="65"/>
      <c r="I209" s="65"/>
      <c r="J209" s="65"/>
      <c r="K209" s="65"/>
      <c r="L209" s="65"/>
      <c r="M209" s="65"/>
    </row>
    <row r="210" spans="1:13" x14ac:dyDescent="0.25">
      <c r="A210" s="78" t="s">
        <v>530</v>
      </c>
      <c r="B210" s="78" t="s">
        <v>6065</v>
      </c>
      <c r="C210" s="78" t="s">
        <v>6066</v>
      </c>
      <c r="D210" s="78" t="s">
        <v>2632</v>
      </c>
      <c r="E210" s="78" t="s">
        <v>6067</v>
      </c>
      <c r="F210" s="78" t="s">
        <v>6068</v>
      </c>
      <c r="G210" s="78"/>
      <c r="H210" s="65"/>
      <c r="I210" s="65"/>
      <c r="J210" s="65"/>
      <c r="K210" s="65"/>
      <c r="L210" s="65"/>
      <c r="M210" s="65"/>
    </row>
    <row r="211" spans="1:13" x14ac:dyDescent="0.25">
      <c r="A211" s="78" t="s">
        <v>530</v>
      </c>
      <c r="B211" s="78" t="s">
        <v>6069</v>
      </c>
      <c r="C211" s="78" t="s">
        <v>6070</v>
      </c>
      <c r="D211" s="78" t="s">
        <v>2632</v>
      </c>
      <c r="E211" s="78" t="s">
        <v>6063</v>
      </c>
      <c r="F211" s="78" t="s">
        <v>6071</v>
      </c>
      <c r="G211" s="78"/>
      <c r="H211" s="65"/>
      <c r="I211" s="65"/>
      <c r="J211" s="65"/>
      <c r="K211" s="65"/>
      <c r="L211" s="65"/>
      <c r="M211" s="65"/>
    </row>
    <row r="212" spans="1:13" x14ac:dyDescent="0.25">
      <c r="A212" s="78" t="s">
        <v>530</v>
      </c>
      <c r="B212" s="78" t="s">
        <v>6072</v>
      </c>
      <c r="C212" s="78" t="s">
        <v>6073</v>
      </c>
      <c r="D212" s="78" t="s">
        <v>2632</v>
      </c>
      <c r="E212" s="78" t="s">
        <v>6074</v>
      </c>
      <c r="F212" s="78" t="s">
        <v>6075</v>
      </c>
      <c r="G212" s="78"/>
      <c r="H212" s="65"/>
      <c r="I212" s="65"/>
      <c r="J212" s="65"/>
      <c r="K212" s="65"/>
      <c r="L212" s="65"/>
      <c r="M212" s="65"/>
    </row>
    <row r="213" spans="1:13" x14ac:dyDescent="0.25">
      <c r="A213" s="78" t="s">
        <v>539</v>
      </c>
      <c r="B213" s="78" t="s">
        <v>6076</v>
      </c>
      <c r="C213" s="78" t="s">
        <v>6077</v>
      </c>
      <c r="D213" s="78" t="s">
        <v>2633</v>
      </c>
      <c r="E213" s="78" t="s">
        <v>6078</v>
      </c>
      <c r="F213" s="78" t="s">
        <v>6079</v>
      </c>
      <c r="G213" s="78"/>
      <c r="H213" s="65"/>
      <c r="I213" s="65"/>
      <c r="J213" s="65"/>
      <c r="K213" s="65"/>
      <c r="L213" s="65"/>
      <c r="M213" s="65"/>
    </row>
    <row r="214" spans="1:13" x14ac:dyDescent="0.25">
      <c r="A214" s="78" t="s">
        <v>539</v>
      </c>
      <c r="B214" s="78" t="s">
        <v>6080</v>
      </c>
      <c r="C214" s="78" t="s">
        <v>6081</v>
      </c>
      <c r="D214" s="78" t="s">
        <v>2633</v>
      </c>
      <c r="E214" s="78" t="s">
        <v>6078</v>
      </c>
      <c r="F214" s="78" t="s">
        <v>6082</v>
      </c>
      <c r="G214" s="78"/>
      <c r="H214" s="65"/>
      <c r="I214" s="65"/>
      <c r="J214" s="65"/>
      <c r="K214" s="65"/>
      <c r="L214" s="65"/>
      <c r="M214" s="65"/>
    </row>
    <row r="215" spans="1:13" x14ac:dyDescent="0.25">
      <c r="A215" s="78" t="s">
        <v>539</v>
      </c>
      <c r="B215" s="78" t="s">
        <v>6083</v>
      </c>
      <c r="C215" s="78" t="s">
        <v>6084</v>
      </c>
      <c r="D215" s="78" t="s">
        <v>2785</v>
      </c>
      <c r="E215" s="78" t="s">
        <v>6085</v>
      </c>
      <c r="F215" s="78" t="s">
        <v>6086</v>
      </c>
      <c r="G215" s="78"/>
      <c r="H215" s="65"/>
      <c r="I215" s="65"/>
      <c r="J215" s="65"/>
      <c r="K215" s="65"/>
      <c r="L215" s="65"/>
      <c r="M215" s="65"/>
    </row>
    <row r="216" spans="1:13" x14ac:dyDescent="0.25">
      <c r="A216" s="78" t="s">
        <v>547</v>
      </c>
      <c r="B216" s="78" t="s">
        <v>6087</v>
      </c>
      <c r="C216" s="78" t="s">
        <v>6088</v>
      </c>
      <c r="D216" s="78" t="s">
        <v>2634</v>
      </c>
      <c r="E216" s="78" t="s">
        <v>6089</v>
      </c>
      <c r="F216" s="78" t="s">
        <v>6090</v>
      </c>
      <c r="G216" s="78"/>
      <c r="H216" s="65"/>
      <c r="I216" s="65"/>
      <c r="J216" s="65"/>
      <c r="K216" s="65"/>
      <c r="L216" s="65"/>
      <c r="M216" s="65"/>
    </row>
    <row r="217" spans="1:13" x14ac:dyDescent="0.25">
      <c r="A217" s="78" t="s">
        <v>547</v>
      </c>
      <c r="B217" s="78" t="s">
        <v>6091</v>
      </c>
      <c r="C217" s="78" t="s">
        <v>6092</v>
      </c>
      <c r="D217" s="78" t="s">
        <v>2634</v>
      </c>
      <c r="E217" s="78" t="s">
        <v>6093</v>
      </c>
      <c r="F217" s="78" t="s">
        <v>6094</v>
      </c>
      <c r="G217" s="78"/>
      <c r="H217" s="65"/>
      <c r="I217" s="65"/>
      <c r="J217" s="65"/>
      <c r="K217" s="65"/>
      <c r="L217" s="65"/>
      <c r="M217" s="65"/>
    </row>
    <row r="218" spans="1:13" x14ac:dyDescent="0.25">
      <c r="A218" s="78" t="s">
        <v>547</v>
      </c>
      <c r="B218" s="78" t="s">
        <v>6095</v>
      </c>
      <c r="C218" s="78" t="s">
        <v>6096</v>
      </c>
      <c r="D218" s="78" t="s">
        <v>2634</v>
      </c>
      <c r="E218" s="78" t="s">
        <v>6097</v>
      </c>
      <c r="F218" s="78" t="s">
        <v>6098</v>
      </c>
      <c r="G218" s="78"/>
      <c r="H218" s="65"/>
      <c r="I218" s="65"/>
      <c r="J218" s="65"/>
      <c r="K218" s="65"/>
      <c r="L218" s="65"/>
      <c r="M218" s="65"/>
    </row>
    <row r="219" spans="1:13" x14ac:dyDescent="0.25">
      <c r="A219" s="78" t="s">
        <v>547</v>
      </c>
      <c r="B219" s="78" t="s">
        <v>6099</v>
      </c>
      <c r="C219" s="78" t="s">
        <v>6100</v>
      </c>
      <c r="D219" s="78" t="s">
        <v>2634</v>
      </c>
      <c r="E219" s="78" t="s">
        <v>6101</v>
      </c>
      <c r="F219" s="78" t="s">
        <v>6102</v>
      </c>
      <c r="G219" s="78"/>
      <c r="H219" s="65"/>
      <c r="I219" s="65"/>
      <c r="J219" s="65"/>
      <c r="K219" s="65"/>
      <c r="L219" s="65"/>
      <c r="M219" s="65"/>
    </row>
    <row r="220" spans="1:13" x14ac:dyDescent="0.25">
      <c r="A220" s="78" t="s">
        <v>547</v>
      </c>
      <c r="B220" s="78" t="s">
        <v>6103</v>
      </c>
      <c r="C220" s="78" t="s">
        <v>6104</v>
      </c>
      <c r="D220" s="78" t="s">
        <v>2634</v>
      </c>
      <c r="E220" s="78" t="s">
        <v>6089</v>
      </c>
      <c r="F220" s="78" t="s">
        <v>6105</v>
      </c>
      <c r="G220" s="78"/>
      <c r="H220" s="65"/>
      <c r="I220" s="65"/>
      <c r="J220" s="65"/>
      <c r="K220" s="65"/>
      <c r="L220" s="65"/>
      <c r="M220" s="65"/>
    </row>
    <row r="221" spans="1:13" x14ac:dyDescent="0.25">
      <c r="A221" s="78" t="s">
        <v>556</v>
      </c>
      <c r="B221" s="78" t="s">
        <v>6106</v>
      </c>
      <c r="C221" s="78" t="s">
        <v>6107</v>
      </c>
      <c r="D221" s="78" t="s">
        <v>2635</v>
      </c>
      <c r="E221" s="78" t="s">
        <v>6108</v>
      </c>
      <c r="F221" s="78" t="s">
        <v>6109</v>
      </c>
      <c r="G221" s="78"/>
      <c r="H221" s="65"/>
      <c r="I221" s="65"/>
      <c r="J221" s="65"/>
      <c r="K221" s="65"/>
      <c r="L221" s="65"/>
      <c r="M221" s="65"/>
    </row>
    <row r="222" spans="1:13" x14ac:dyDescent="0.25">
      <c r="A222" s="78" t="s">
        <v>556</v>
      </c>
      <c r="B222" s="78" t="s">
        <v>6110</v>
      </c>
      <c r="C222" s="78" t="s">
        <v>6111</v>
      </c>
      <c r="D222" s="78" t="s">
        <v>2635</v>
      </c>
      <c r="E222" s="78" t="s">
        <v>6108</v>
      </c>
      <c r="F222" s="78" t="s">
        <v>6112</v>
      </c>
      <c r="G222" s="78"/>
      <c r="H222" s="65"/>
      <c r="I222" s="65"/>
      <c r="J222" s="65"/>
      <c r="K222" s="65"/>
      <c r="L222" s="65"/>
      <c r="M222" s="65"/>
    </row>
    <row r="223" spans="1:13" x14ac:dyDescent="0.25">
      <c r="A223" s="78" t="s">
        <v>5472</v>
      </c>
      <c r="B223" s="78" t="s">
        <v>6113</v>
      </c>
      <c r="C223" s="78" t="s">
        <v>6114</v>
      </c>
      <c r="D223" s="78" t="s">
        <v>2636</v>
      </c>
      <c r="E223" s="78" t="s">
        <v>6115</v>
      </c>
      <c r="F223" s="78" t="s">
        <v>6116</v>
      </c>
      <c r="G223" s="78"/>
      <c r="H223" s="65"/>
      <c r="I223" s="65"/>
      <c r="J223" s="65"/>
      <c r="K223" s="65"/>
      <c r="L223" s="65"/>
      <c r="M223" s="65"/>
    </row>
    <row r="224" spans="1:13" x14ac:dyDescent="0.25">
      <c r="A224" s="78" t="s">
        <v>5472</v>
      </c>
      <c r="B224" s="78" t="s">
        <v>6117</v>
      </c>
      <c r="C224" s="78" t="s">
        <v>6118</v>
      </c>
      <c r="D224" s="78" t="s">
        <v>2636</v>
      </c>
      <c r="E224" s="78" t="s">
        <v>6115</v>
      </c>
      <c r="F224" s="78" t="s">
        <v>6119</v>
      </c>
      <c r="G224" s="78"/>
      <c r="H224" s="65"/>
      <c r="I224" s="65"/>
      <c r="J224" s="65"/>
      <c r="K224" s="65"/>
      <c r="L224" s="65"/>
      <c r="M224" s="65"/>
    </row>
    <row r="225" spans="1:13" x14ac:dyDescent="0.25">
      <c r="A225" s="78" t="s">
        <v>5472</v>
      </c>
      <c r="B225" s="78" t="s">
        <v>6120</v>
      </c>
      <c r="C225" s="78" t="s">
        <v>6121</v>
      </c>
      <c r="D225" s="78" t="s">
        <v>2636</v>
      </c>
      <c r="E225" s="78" t="s">
        <v>6115</v>
      </c>
      <c r="F225" s="78" t="s">
        <v>6122</v>
      </c>
      <c r="G225" s="78"/>
      <c r="H225" s="65"/>
      <c r="I225" s="65"/>
      <c r="J225" s="65"/>
      <c r="K225" s="65"/>
      <c r="L225" s="65"/>
      <c r="M225" s="65"/>
    </row>
    <row r="226" spans="1:13" x14ac:dyDescent="0.25">
      <c r="A226" s="78" t="s">
        <v>5472</v>
      </c>
      <c r="B226" s="78" t="s">
        <v>6123</v>
      </c>
      <c r="C226" s="78" t="s">
        <v>6124</v>
      </c>
      <c r="D226" s="78" t="s">
        <v>2636</v>
      </c>
      <c r="E226" s="78" t="s">
        <v>6115</v>
      </c>
      <c r="F226" s="78" t="s">
        <v>6125</v>
      </c>
      <c r="G226" s="78"/>
      <c r="H226" s="65"/>
      <c r="I226" s="65"/>
      <c r="J226" s="65"/>
      <c r="K226" s="65"/>
      <c r="L226" s="65"/>
      <c r="M226" s="65"/>
    </row>
    <row r="227" spans="1:13" x14ac:dyDescent="0.25">
      <c r="A227" s="78" t="s">
        <v>5472</v>
      </c>
      <c r="B227" s="78" t="s">
        <v>6126</v>
      </c>
      <c r="C227" s="78" t="s">
        <v>6127</v>
      </c>
      <c r="D227" s="78" t="s">
        <v>2636</v>
      </c>
      <c r="E227" s="78" t="s">
        <v>6115</v>
      </c>
      <c r="F227" s="78" t="s">
        <v>6128</v>
      </c>
      <c r="G227" s="78"/>
      <c r="H227" s="65"/>
      <c r="I227" s="65"/>
      <c r="J227" s="65"/>
      <c r="K227" s="65"/>
      <c r="L227" s="65"/>
      <c r="M227" s="65"/>
    </row>
    <row r="228" spans="1:13" x14ac:dyDescent="0.25">
      <c r="A228" s="78" t="s">
        <v>5472</v>
      </c>
      <c r="B228" s="78" t="s">
        <v>6129</v>
      </c>
      <c r="C228" s="78" t="s">
        <v>6130</v>
      </c>
      <c r="D228" s="78" t="s">
        <v>2636</v>
      </c>
      <c r="E228" s="78" t="s">
        <v>6115</v>
      </c>
      <c r="F228" s="78" t="s">
        <v>6131</v>
      </c>
      <c r="G228" s="78"/>
      <c r="H228" s="65"/>
      <c r="I228" s="65"/>
      <c r="J228" s="65"/>
      <c r="K228" s="65"/>
      <c r="L228" s="65"/>
      <c r="M228" s="65"/>
    </row>
    <row r="229" spans="1:13" x14ac:dyDescent="0.25">
      <c r="A229" s="78" t="s">
        <v>5472</v>
      </c>
      <c r="B229" s="78" t="s">
        <v>6132</v>
      </c>
      <c r="C229" s="78" t="s">
        <v>6133</v>
      </c>
      <c r="D229" s="78" t="s">
        <v>2636</v>
      </c>
      <c r="E229" s="78" t="s">
        <v>6115</v>
      </c>
      <c r="F229" s="78" t="s">
        <v>6134</v>
      </c>
      <c r="G229" s="78"/>
      <c r="H229" s="65"/>
      <c r="I229" s="65"/>
      <c r="J229" s="65"/>
      <c r="K229" s="65"/>
      <c r="L229" s="65"/>
      <c r="M229" s="65"/>
    </row>
    <row r="230" spans="1:13" x14ac:dyDescent="0.25">
      <c r="A230" s="78" t="s">
        <v>575</v>
      </c>
      <c r="B230" s="78" t="s">
        <v>6135</v>
      </c>
      <c r="C230" s="78" t="s">
        <v>6136</v>
      </c>
      <c r="D230" s="78" t="s">
        <v>2638</v>
      </c>
      <c r="E230" s="78" t="s">
        <v>6137</v>
      </c>
      <c r="F230" s="78" t="s">
        <v>6138</v>
      </c>
      <c r="G230" s="78"/>
      <c r="H230" s="65"/>
      <c r="I230" s="65"/>
      <c r="J230" s="65"/>
      <c r="K230" s="65"/>
      <c r="L230" s="65"/>
      <c r="M230" s="65"/>
    </row>
    <row r="231" spans="1:13" x14ac:dyDescent="0.25">
      <c r="A231" s="78" t="s">
        <v>575</v>
      </c>
      <c r="B231" s="78" t="s">
        <v>6139</v>
      </c>
      <c r="C231" s="78" t="s">
        <v>6140</v>
      </c>
      <c r="D231" s="78" t="s">
        <v>2638</v>
      </c>
      <c r="E231" s="78" t="s">
        <v>6141</v>
      </c>
      <c r="F231" s="78" t="s">
        <v>6142</v>
      </c>
      <c r="G231" s="78"/>
      <c r="H231" s="65"/>
      <c r="I231" s="65"/>
      <c r="J231" s="65"/>
      <c r="K231" s="65"/>
      <c r="L231" s="65"/>
      <c r="M231" s="65"/>
    </row>
    <row r="232" spans="1:13" x14ac:dyDescent="0.25">
      <c r="A232" s="78" t="s">
        <v>575</v>
      </c>
      <c r="B232" s="78" t="s">
        <v>6143</v>
      </c>
      <c r="C232" s="78" t="s">
        <v>6144</v>
      </c>
      <c r="D232" s="78" t="s">
        <v>2638</v>
      </c>
      <c r="E232" s="78" t="s">
        <v>6145</v>
      </c>
      <c r="F232" s="78" t="s">
        <v>6146</v>
      </c>
      <c r="G232" s="78"/>
      <c r="H232" s="65"/>
      <c r="I232" s="65"/>
      <c r="J232" s="65"/>
      <c r="K232" s="65"/>
      <c r="L232" s="65"/>
      <c r="M232" s="65"/>
    </row>
    <row r="233" spans="1:13" x14ac:dyDescent="0.25">
      <c r="A233" s="78" t="s">
        <v>575</v>
      </c>
      <c r="B233" s="78" t="s">
        <v>6147</v>
      </c>
      <c r="C233" s="78" t="s">
        <v>6148</v>
      </c>
      <c r="D233" s="78" t="s">
        <v>2638</v>
      </c>
      <c r="E233" s="78" t="s">
        <v>6149</v>
      </c>
      <c r="F233" s="78" t="s">
        <v>6150</v>
      </c>
      <c r="G233" s="78"/>
      <c r="H233" s="65"/>
      <c r="I233" s="65"/>
      <c r="J233" s="65"/>
      <c r="K233" s="65"/>
      <c r="L233" s="65"/>
      <c r="M233" s="65"/>
    </row>
    <row r="234" spans="1:13" x14ac:dyDescent="0.25">
      <c r="A234" s="78" t="s">
        <v>575</v>
      </c>
      <c r="B234" s="78" t="s">
        <v>6151</v>
      </c>
      <c r="C234" s="78" t="s">
        <v>6152</v>
      </c>
      <c r="D234" s="78" t="s">
        <v>2638</v>
      </c>
      <c r="E234" s="78" t="s">
        <v>6153</v>
      </c>
      <c r="F234" s="78" t="s">
        <v>6154</v>
      </c>
      <c r="G234" s="78"/>
      <c r="H234" s="65"/>
      <c r="I234" s="65"/>
      <c r="J234" s="65"/>
      <c r="K234" s="65"/>
      <c r="L234" s="65"/>
      <c r="M234" s="65"/>
    </row>
    <row r="235" spans="1:13" x14ac:dyDescent="0.25">
      <c r="A235" s="78" t="s">
        <v>575</v>
      </c>
      <c r="B235" s="78" t="s">
        <v>6155</v>
      </c>
      <c r="C235" s="78" t="s">
        <v>6156</v>
      </c>
      <c r="D235" s="78" t="s">
        <v>2638</v>
      </c>
      <c r="E235" s="78" t="s">
        <v>6157</v>
      </c>
      <c r="F235" s="78" t="s">
        <v>6158</v>
      </c>
      <c r="G235" s="78"/>
      <c r="H235" s="65"/>
      <c r="I235" s="65"/>
      <c r="J235" s="65"/>
      <c r="K235" s="65"/>
      <c r="L235" s="65"/>
      <c r="M235" s="65"/>
    </row>
    <row r="236" spans="1:13" x14ac:dyDescent="0.25">
      <c r="A236" s="78" t="s">
        <v>575</v>
      </c>
      <c r="B236" s="78" t="s">
        <v>6159</v>
      </c>
      <c r="C236" s="78" t="s">
        <v>6160</v>
      </c>
      <c r="D236" s="78" t="s">
        <v>2638</v>
      </c>
      <c r="E236" s="78" t="s">
        <v>6161</v>
      </c>
      <c r="F236" s="78" t="s">
        <v>6162</v>
      </c>
      <c r="G236" s="78"/>
      <c r="H236" s="65"/>
      <c r="I236" s="65"/>
      <c r="J236" s="65"/>
      <c r="K236" s="65"/>
      <c r="L236" s="65"/>
      <c r="M236" s="65"/>
    </row>
    <row r="237" spans="1:13" x14ac:dyDescent="0.25">
      <c r="A237" s="78" t="s">
        <v>575</v>
      </c>
      <c r="B237" s="78" t="s">
        <v>6163</v>
      </c>
      <c r="C237" s="78" t="s">
        <v>6164</v>
      </c>
      <c r="D237" s="78" t="s">
        <v>2638</v>
      </c>
      <c r="E237" s="78" t="s">
        <v>6165</v>
      </c>
      <c r="F237" s="78" t="s">
        <v>6166</v>
      </c>
      <c r="G237" s="78"/>
      <c r="H237" s="65"/>
      <c r="I237" s="65"/>
      <c r="J237" s="65"/>
      <c r="K237" s="65"/>
      <c r="L237" s="65"/>
      <c r="M237" s="65"/>
    </row>
    <row r="238" spans="1:13" x14ac:dyDescent="0.25">
      <c r="A238" s="78" t="s">
        <v>575</v>
      </c>
      <c r="B238" s="78" t="s">
        <v>6167</v>
      </c>
      <c r="C238" s="78" t="s">
        <v>6168</v>
      </c>
      <c r="D238" s="78" t="s">
        <v>2638</v>
      </c>
      <c r="E238" s="78" t="s">
        <v>6169</v>
      </c>
      <c r="F238" s="78" t="s">
        <v>6170</v>
      </c>
      <c r="G238" s="78"/>
      <c r="H238" s="65"/>
      <c r="I238" s="65"/>
      <c r="J238" s="65"/>
      <c r="K238" s="65"/>
      <c r="L238" s="65"/>
      <c r="M238" s="65"/>
    </row>
    <row r="239" spans="1:13" x14ac:dyDescent="0.25">
      <c r="A239" s="78" t="s">
        <v>575</v>
      </c>
      <c r="B239" s="78" t="s">
        <v>6171</v>
      </c>
      <c r="C239" s="78" t="s">
        <v>6172</v>
      </c>
      <c r="D239" s="78" t="s">
        <v>2638</v>
      </c>
      <c r="E239" s="78" t="s">
        <v>6173</v>
      </c>
      <c r="F239" s="78" t="s">
        <v>6174</v>
      </c>
      <c r="G239" s="78"/>
      <c r="H239" s="65"/>
      <c r="I239" s="65"/>
      <c r="J239" s="65"/>
      <c r="K239" s="65"/>
      <c r="L239" s="65"/>
      <c r="M239" s="65"/>
    </row>
    <row r="240" spans="1:13" x14ac:dyDescent="0.25">
      <c r="A240" s="78" t="s">
        <v>575</v>
      </c>
      <c r="B240" s="78" t="s">
        <v>6175</v>
      </c>
      <c r="C240" s="78" t="s">
        <v>6176</v>
      </c>
      <c r="D240" s="78" t="s">
        <v>2638</v>
      </c>
      <c r="E240" s="78" t="s">
        <v>6177</v>
      </c>
      <c r="F240" s="78" t="s">
        <v>6178</v>
      </c>
      <c r="G240" s="78"/>
      <c r="H240" s="65"/>
      <c r="I240" s="65"/>
      <c r="J240" s="65"/>
      <c r="K240" s="65"/>
      <c r="L240" s="65"/>
      <c r="M240" s="65"/>
    </row>
    <row r="241" spans="1:13" x14ac:dyDescent="0.25">
      <c r="A241" s="78" t="s">
        <v>575</v>
      </c>
      <c r="B241" s="78" t="s">
        <v>6179</v>
      </c>
      <c r="C241" s="78" t="s">
        <v>6180</v>
      </c>
      <c r="D241" s="78" t="s">
        <v>2638</v>
      </c>
      <c r="E241" s="78" t="s">
        <v>6181</v>
      </c>
      <c r="F241" s="78" t="s">
        <v>6182</v>
      </c>
      <c r="G241" s="78"/>
      <c r="H241" s="65"/>
      <c r="I241" s="65"/>
      <c r="J241" s="65"/>
      <c r="K241" s="65"/>
      <c r="L241" s="65"/>
      <c r="M241" s="65"/>
    </row>
    <row r="242" spans="1:13" x14ac:dyDescent="0.25">
      <c r="A242" s="78" t="s">
        <v>575</v>
      </c>
      <c r="B242" s="78" t="s">
        <v>6183</v>
      </c>
      <c r="C242" s="78" t="s">
        <v>6184</v>
      </c>
      <c r="D242" s="78" t="s">
        <v>2638</v>
      </c>
      <c r="E242" s="78" t="s">
        <v>6185</v>
      </c>
      <c r="F242" s="78" t="s">
        <v>6186</v>
      </c>
      <c r="G242" s="78"/>
      <c r="H242" s="65"/>
      <c r="I242" s="65"/>
      <c r="J242" s="65"/>
      <c r="K242" s="65"/>
      <c r="L242" s="65"/>
      <c r="M242" s="65"/>
    </row>
    <row r="243" spans="1:13" x14ac:dyDescent="0.25">
      <c r="A243" s="78" t="s">
        <v>575</v>
      </c>
      <c r="B243" s="78" t="s">
        <v>6187</v>
      </c>
      <c r="C243" s="78" t="s">
        <v>6188</v>
      </c>
      <c r="D243" s="78" t="s">
        <v>2638</v>
      </c>
      <c r="E243" s="78" t="s">
        <v>6189</v>
      </c>
      <c r="F243" s="78" t="s">
        <v>6190</v>
      </c>
      <c r="G243" s="78"/>
      <c r="H243" s="65"/>
      <c r="I243" s="65"/>
      <c r="J243" s="65"/>
      <c r="K243" s="65"/>
      <c r="L243" s="65"/>
      <c r="M243" s="65"/>
    </row>
    <row r="244" spans="1:13" x14ac:dyDescent="0.25">
      <c r="A244" s="78" t="s">
        <v>575</v>
      </c>
      <c r="B244" s="78" t="s">
        <v>6191</v>
      </c>
      <c r="C244" s="78" t="s">
        <v>6192</v>
      </c>
      <c r="D244" s="78" t="s">
        <v>2638</v>
      </c>
      <c r="E244" s="78" t="s">
        <v>6177</v>
      </c>
      <c r="F244" s="78" t="s">
        <v>6193</v>
      </c>
      <c r="G244" s="78"/>
      <c r="H244" s="65"/>
      <c r="I244" s="65"/>
      <c r="J244" s="65"/>
      <c r="K244" s="65"/>
      <c r="L244" s="65"/>
      <c r="M244" s="65"/>
    </row>
    <row r="245" spans="1:13" x14ac:dyDescent="0.25">
      <c r="A245" s="78" t="s">
        <v>583</v>
      </c>
      <c r="B245" s="78" t="s">
        <v>6194</v>
      </c>
      <c r="C245" s="78" t="s">
        <v>6195</v>
      </c>
      <c r="D245" s="78" t="s">
        <v>2639</v>
      </c>
      <c r="E245" s="78" t="s">
        <v>6196</v>
      </c>
      <c r="F245" s="78" t="s">
        <v>6197</v>
      </c>
      <c r="G245" s="78"/>
      <c r="H245" s="65"/>
      <c r="I245" s="65"/>
      <c r="J245" s="65"/>
      <c r="K245" s="65"/>
      <c r="L245" s="65"/>
      <c r="M245" s="65"/>
    </row>
    <row r="246" spans="1:13" x14ac:dyDescent="0.25">
      <c r="A246" s="78" t="s">
        <v>583</v>
      </c>
      <c r="B246" s="78" t="s">
        <v>6198</v>
      </c>
      <c r="C246" s="78" t="s">
        <v>6199</v>
      </c>
      <c r="D246" s="78" t="s">
        <v>2639</v>
      </c>
      <c r="E246" s="78" t="s">
        <v>6200</v>
      </c>
      <c r="F246" s="78" t="s">
        <v>6201</v>
      </c>
      <c r="G246" s="78"/>
      <c r="H246" s="65"/>
      <c r="I246" s="65"/>
      <c r="J246" s="65"/>
      <c r="K246" s="65"/>
      <c r="L246" s="65"/>
      <c r="M246" s="65"/>
    </row>
    <row r="247" spans="1:13" x14ac:dyDescent="0.25">
      <c r="A247" s="78" t="s">
        <v>583</v>
      </c>
      <c r="B247" s="78" t="s">
        <v>6202</v>
      </c>
      <c r="C247" s="78" t="s">
        <v>6203</v>
      </c>
      <c r="D247" s="78" t="s">
        <v>2639</v>
      </c>
      <c r="E247" s="78" t="s">
        <v>6204</v>
      </c>
      <c r="F247" s="78" t="s">
        <v>6205</v>
      </c>
      <c r="G247" s="78"/>
      <c r="H247" s="65"/>
      <c r="I247" s="65"/>
      <c r="J247" s="65"/>
      <c r="K247" s="65"/>
      <c r="L247" s="65"/>
      <c r="M247" s="65"/>
    </row>
    <row r="248" spans="1:13" x14ac:dyDescent="0.25">
      <c r="A248" s="78" t="s">
        <v>583</v>
      </c>
      <c r="B248" s="78" t="s">
        <v>6206</v>
      </c>
      <c r="C248" s="78" t="s">
        <v>6207</v>
      </c>
      <c r="D248" s="78" t="s">
        <v>2639</v>
      </c>
      <c r="E248" s="78" t="s">
        <v>6208</v>
      </c>
      <c r="F248" s="78" t="s">
        <v>6209</v>
      </c>
      <c r="G248" s="78"/>
      <c r="H248" s="65"/>
      <c r="I248" s="65"/>
      <c r="J248" s="65"/>
      <c r="K248" s="65"/>
      <c r="L248" s="65"/>
      <c r="M248" s="65"/>
    </row>
    <row r="249" spans="1:13" x14ac:dyDescent="0.25">
      <c r="A249" s="78" t="s">
        <v>583</v>
      </c>
      <c r="B249" s="78" t="s">
        <v>6210</v>
      </c>
      <c r="C249" s="78" t="s">
        <v>6211</v>
      </c>
      <c r="D249" s="78" t="s">
        <v>2639</v>
      </c>
      <c r="E249" s="78" t="s">
        <v>6212</v>
      </c>
      <c r="F249" s="78" t="s">
        <v>6213</v>
      </c>
      <c r="G249" s="78"/>
      <c r="H249" s="65"/>
      <c r="I249" s="65"/>
      <c r="J249" s="65"/>
      <c r="K249" s="65"/>
      <c r="L249" s="65"/>
      <c r="M249" s="65"/>
    </row>
    <row r="250" spans="1:13" x14ac:dyDescent="0.25">
      <c r="A250" s="78" t="s">
        <v>583</v>
      </c>
      <c r="B250" s="78" t="s">
        <v>6214</v>
      </c>
      <c r="C250" s="78" t="s">
        <v>6215</v>
      </c>
      <c r="D250" s="78" t="s">
        <v>2639</v>
      </c>
      <c r="E250" s="78" t="s">
        <v>6216</v>
      </c>
      <c r="F250" s="78" t="s">
        <v>6217</v>
      </c>
      <c r="G250" s="78"/>
      <c r="H250" s="65"/>
      <c r="I250" s="65"/>
      <c r="J250" s="65"/>
      <c r="K250" s="65"/>
      <c r="L250" s="65"/>
      <c r="M250" s="65"/>
    </row>
    <row r="251" spans="1:13" x14ac:dyDescent="0.25">
      <c r="A251" s="78" t="s">
        <v>583</v>
      </c>
      <c r="B251" s="78" t="s">
        <v>6218</v>
      </c>
      <c r="C251" s="78" t="s">
        <v>6219</v>
      </c>
      <c r="D251" s="78" t="s">
        <v>2639</v>
      </c>
      <c r="E251" s="78" t="s">
        <v>6216</v>
      </c>
      <c r="F251" s="78" t="s">
        <v>6220</v>
      </c>
      <c r="G251" s="78"/>
      <c r="H251" s="65"/>
      <c r="I251" s="65"/>
      <c r="J251" s="65"/>
      <c r="K251" s="65"/>
      <c r="L251" s="65"/>
      <c r="M251" s="65"/>
    </row>
    <row r="252" spans="1:13" x14ac:dyDescent="0.25">
      <c r="A252" s="78" t="s">
        <v>583</v>
      </c>
      <c r="B252" s="78" t="s">
        <v>6221</v>
      </c>
      <c r="C252" s="78" t="s">
        <v>6222</v>
      </c>
      <c r="D252" s="78" t="s">
        <v>2639</v>
      </c>
      <c r="E252" s="78" t="s">
        <v>6223</v>
      </c>
      <c r="F252" s="78" t="s">
        <v>6224</v>
      </c>
      <c r="G252" s="78"/>
      <c r="H252" s="65"/>
      <c r="I252" s="65"/>
      <c r="J252" s="65"/>
      <c r="K252" s="65"/>
      <c r="L252" s="65"/>
      <c r="M252" s="65"/>
    </row>
    <row r="253" spans="1:13" x14ac:dyDescent="0.25">
      <c r="A253" s="78" t="s">
        <v>583</v>
      </c>
      <c r="B253" s="78" t="s">
        <v>6225</v>
      </c>
      <c r="C253" s="78" t="s">
        <v>6226</v>
      </c>
      <c r="D253" s="78" t="s">
        <v>2639</v>
      </c>
      <c r="E253" s="78" t="s">
        <v>6227</v>
      </c>
      <c r="F253" s="78" t="s">
        <v>6228</v>
      </c>
      <c r="G253" s="78"/>
      <c r="H253" s="65"/>
      <c r="I253" s="65"/>
      <c r="J253" s="65"/>
      <c r="K253" s="65"/>
      <c r="L253" s="65"/>
      <c r="M253" s="65"/>
    </row>
    <row r="254" spans="1:13" x14ac:dyDescent="0.25">
      <c r="A254" s="78" t="s">
        <v>583</v>
      </c>
      <c r="B254" s="78" t="s">
        <v>6229</v>
      </c>
      <c r="C254" s="78" t="s">
        <v>6230</v>
      </c>
      <c r="D254" s="78" t="s">
        <v>2639</v>
      </c>
      <c r="E254" s="78" t="s">
        <v>6231</v>
      </c>
      <c r="F254" s="78" t="s">
        <v>6232</v>
      </c>
      <c r="G254" s="78"/>
      <c r="H254" s="65"/>
      <c r="I254" s="65"/>
      <c r="J254" s="65"/>
      <c r="K254" s="65"/>
      <c r="L254" s="65"/>
      <c r="M254" s="65"/>
    </row>
    <row r="255" spans="1:13" x14ac:dyDescent="0.25">
      <c r="A255" s="78" t="s">
        <v>592</v>
      </c>
      <c r="B255" s="78" t="s">
        <v>6233</v>
      </c>
      <c r="C255" s="78" t="s">
        <v>6234</v>
      </c>
      <c r="D255" s="78" t="s">
        <v>2640</v>
      </c>
      <c r="E255" s="78" t="s">
        <v>6235</v>
      </c>
      <c r="F255" s="78" t="s">
        <v>6236</v>
      </c>
      <c r="G255" s="78"/>
      <c r="H255" s="65"/>
      <c r="I255" s="65"/>
      <c r="J255" s="65"/>
      <c r="K255" s="65"/>
      <c r="L255" s="65"/>
      <c r="M255" s="65"/>
    </row>
    <row r="256" spans="1:13" x14ac:dyDescent="0.25">
      <c r="A256" s="78" t="s">
        <v>592</v>
      </c>
      <c r="B256" s="78" t="s">
        <v>6237</v>
      </c>
      <c r="C256" s="78" t="s">
        <v>6238</v>
      </c>
      <c r="D256" s="78" t="s">
        <v>2640</v>
      </c>
      <c r="E256" s="78" t="s">
        <v>6235</v>
      </c>
      <c r="F256" s="78" t="s">
        <v>6239</v>
      </c>
      <c r="G256" s="78"/>
      <c r="H256" s="65"/>
      <c r="I256" s="65"/>
      <c r="J256" s="65"/>
      <c r="K256" s="65"/>
      <c r="L256" s="65"/>
      <c r="M256" s="65"/>
    </row>
    <row r="257" spans="1:13" x14ac:dyDescent="0.25">
      <c r="A257" s="78" t="s">
        <v>603</v>
      </c>
      <c r="B257" s="78" t="s">
        <v>6240</v>
      </c>
      <c r="C257" s="78" t="s">
        <v>6241</v>
      </c>
      <c r="D257" s="78" t="s">
        <v>2641</v>
      </c>
      <c r="E257" s="78" t="s">
        <v>6242</v>
      </c>
      <c r="F257" s="78" t="s">
        <v>6243</v>
      </c>
      <c r="G257" s="78"/>
      <c r="H257" s="65"/>
      <c r="I257" s="65"/>
      <c r="J257" s="65"/>
      <c r="K257" s="65"/>
      <c r="L257" s="65"/>
      <c r="M257" s="65"/>
    </row>
    <row r="258" spans="1:13" x14ac:dyDescent="0.25">
      <c r="A258" s="78" t="s">
        <v>603</v>
      </c>
      <c r="B258" s="78" t="s">
        <v>6244</v>
      </c>
      <c r="C258" s="78" t="s">
        <v>6245</v>
      </c>
      <c r="D258" s="78" t="s">
        <v>2641</v>
      </c>
      <c r="E258" s="78" t="s">
        <v>6246</v>
      </c>
      <c r="F258" s="78" t="s">
        <v>6247</v>
      </c>
      <c r="G258" s="78"/>
      <c r="H258" s="65"/>
      <c r="I258" s="65"/>
      <c r="J258" s="65"/>
      <c r="K258" s="65"/>
      <c r="L258" s="65"/>
      <c r="M258" s="65"/>
    </row>
    <row r="259" spans="1:13" x14ac:dyDescent="0.25">
      <c r="A259" s="78" t="s">
        <v>603</v>
      </c>
      <c r="B259" s="78" t="s">
        <v>6248</v>
      </c>
      <c r="C259" s="78" t="s">
        <v>6249</v>
      </c>
      <c r="D259" s="78" t="s">
        <v>2641</v>
      </c>
      <c r="E259" s="78" t="s">
        <v>6250</v>
      </c>
      <c r="F259" s="78" t="s">
        <v>6251</v>
      </c>
      <c r="G259" s="78"/>
      <c r="H259" s="65"/>
      <c r="I259" s="65"/>
      <c r="J259" s="65"/>
      <c r="K259" s="65"/>
      <c r="L259" s="65"/>
      <c r="M259" s="65"/>
    </row>
    <row r="260" spans="1:13" x14ac:dyDescent="0.25">
      <c r="A260" s="78" t="s">
        <v>603</v>
      </c>
      <c r="B260" s="78" t="s">
        <v>6252</v>
      </c>
      <c r="C260" s="78" t="s">
        <v>6253</v>
      </c>
      <c r="D260" s="78" t="s">
        <v>2641</v>
      </c>
      <c r="E260" s="78" t="s">
        <v>6254</v>
      </c>
      <c r="F260" s="78" t="s">
        <v>6255</v>
      </c>
      <c r="G260" s="78"/>
      <c r="H260" s="65"/>
      <c r="I260" s="65"/>
      <c r="J260" s="65"/>
      <c r="K260" s="65"/>
      <c r="L260" s="65"/>
      <c r="M260" s="65"/>
    </row>
    <row r="261" spans="1:13" x14ac:dyDescent="0.25">
      <c r="A261" s="78" t="s">
        <v>603</v>
      </c>
      <c r="B261" s="78" t="s">
        <v>6256</v>
      </c>
      <c r="C261" s="78" t="s">
        <v>6257</v>
      </c>
      <c r="D261" s="78" t="s">
        <v>2641</v>
      </c>
      <c r="E261" s="78" t="s">
        <v>6258</v>
      </c>
      <c r="F261" s="78" t="s">
        <v>6259</v>
      </c>
      <c r="G261" s="78"/>
      <c r="H261" s="65"/>
      <c r="I261" s="65"/>
      <c r="J261" s="65"/>
      <c r="K261" s="65"/>
      <c r="L261" s="65"/>
      <c r="M261" s="65"/>
    </row>
    <row r="262" spans="1:13" x14ac:dyDescent="0.25">
      <c r="A262" s="78" t="s">
        <v>603</v>
      </c>
      <c r="B262" s="78" t="s">
        <v>6260</v>
      </c>
      <c r="C262" s="78" t="s">
        <v>6261</v>
      </c>
      <c r="D262" s="78" t="s">
        <v>2641</v>
      </c>
      <c r="E262" s="78" t="s">
        <v>6246</v>
      </c>
      <c r="F262" s="78" t="s">
        <v>6262</v>
      </c>
      <c r="G262" s="78"/>
      <c r="H262" s="65"/>
      <c r="I262" s="65"/>
      <c r="J262" s="65"/>
      <c r="K262" s="65"/>
      <c r="L262" s="65"/>
      <c r="M262" s="65"/>
    </row>
    <row r="263" spans="1:13" x14ac:dyDescent="0.25">
      <c r="A263" s="78" t="s">
        <v>603</v>
      </c>
      <c r="B263" s="78" t="s">
        <v>6263</v>
      </c>
      <c r="C263" s="78" t="s">
        <v>6264</v>
      </c>
      <c r="D263" s="78" t="s">
        <v>2641</v>
      </c>
      <c r="E263" s="78" t="s">
        <v>6265</v>
      </c>
      <c r="F263" s="78" t="s">
        <v>6266</v>
      </c>
      <c r="G263" s="78"/>
      <c r="H263" s="65"/>
      <c r="I263" s="65"/>
      <c r="J263" s="65"/>
      <c r="K263" s="65"/>
      <c r="L263" s="65"/>
      <c r="M263" s="65"/>
    </row>
    <row r="264" spans="1:13" x14ac:dyDescent="0.25">
      <c r="A264" s="78" t="s">
        <v>603</v>
      </c>
      <c r="B264" s="78" t="s">
        <v>6267</v>
      </c>
      <c r="C264" s="78" t="s">
        <v>6268</v>
      </c>
      <c r="D264" s="78" t="s">
        <v>2641</v>
      </c>
      <c r="E264" s="78" t="s">
        <v>6269</v>
      </c>
      <c r="F264" s="78" t="s">
        <v>6270</v>
      </c>
      <c r="G264" s="78"/>
      <c r="H264" s="65"/>
      <c r="I264" s="65"/>
      <c r="J264" s="65"/>
      <c r="K264" s="65"/>
      <c r="L264" s="65"/>
      <c r="M264" s="65"/>
    </row>
    <row r="265" spans="1:13" x14ac:dyDescent="0.25">
      <c r="A265" s="78" t="s">
        <v>603</v>
      </c>
      <c r="B265" s="78" t="s">
        <v>6271</v>
      </c>
      <c r="C265" s="78" t="s">
        <v>6272</v>
      </c>
      <c r="D265" s="78" t="s">
        <v>2641</v>
      </c>
      <c r="E265" s="78" t="s">
        <v>6273</v>
      </c>
      <c r="F265" s="78" t="s">
        <v>6274</v>
      </c>
      <c r="G265" s="78"/>
      <c r="H265" s="65"/>
      <c r="I265" s="65"/>
      <c r="J265" s="65"/>
      <c r="K265" s="65"/>
      <c r="L265" s="65"/>
      <c r="M265" s="65"/>
    </row>
    <row r="266" spans="1:13" x14ac:dyDescent="0.25">
      <c r="A266" s="78" t="s">
        <v>603</v>
      </c>
      <c r="B266" s="78" t="s">
        <v>6275</v>
      </c>
      <c r="C266" s="78" t="s">
        <v>6276</v>
      </c>
      <c r="D266" s="78" t="s">
        <v>2641</v>
      </c>
      <c r="E266" s="78" t="s">
        <v>6277</v>
      </c>
      <c r="F266" s="78" t="s">
        <v>6278</v>
      </c>
      <c r="G266" s="78"/>
      <c r="H266" s="65"/>
      <c r="I266" s="65"/>
      <c r="J266" s="65"/>
      <c r="K266" s="65"/>
      <c r="L266" s="65"/>
      <c r="M266" s="65"/>
    </row>
    <row r="267" spans="1:13" x14ac:dyDescent="0.25">
      <c r="A267" s="78" t="s">
        <v>603</v>
      </c>
      <c r="B267" s="78" t="s">
        <v>6279</v>
      </c>
      <c r="C267" s="78" t="s">
        <v>6280</v>
      </c>
      <c r="D267" s="78" t="s">
        <v>2649</v>
      </c>
      <c r="E267" s="78" t="s">
        <v>6281</v>
      </c>
      <c r="F267" s="78" t="s">
        <v>6282</v>
      </c>
      <c r="G267" s="78"/>
      <c r="H267" s="65"/>
      <c r="I267" s="65"/>
      <c r="J267" s="65"/>
      <c r="K267" s="65"/>
      <c r="L267" s="65"/>
      <c r="M267" s="65"/>
    </row>
    <row r="268" spans="1:13" x14ac:dyDescent="0.25">
      <c r="A268" s="78" t="s">
        <v>612</v>
      </c>
      <c r="B268" s="78" t="s">
        <v>6283</v>
      </c>
      <c r="C268" s="78" t="s">
        <v>6284</v>
      </c>
      <c r="D268" s="78" t="s">
        <v>2644</v>
      </c>
      <c r="E268" s="78" t="s">
        <v>6285</v>
      </c>
      <c r="F268" s="78" t="s">
        <v>6286</v>
      </c>
      <c r="G268" s="78"/>
      <c r="H268" s="65"/>
      <c r="I268" s="65"/>
      <c r="J268" s="65"/>
      <c r="K268" s="65"/>
      <c r="L268" s="65"/>
      <c r="M268" s="65"/>
    </row>
    <row r="269" spans="1:13" x14ac:dyDescent="0.25">
      <c r="A269" s="78" t="s">
        <v>612</v>
      </c>
      <c r="B269" s="78" t="s">
        <v>6287</v>
      </c>
      <c r="C269" s="78" t="s">
        <v>6288</v>
      </c>
      <c r="D269" s="78" t="s">
        <v>2644</v>
      </c>
      <c r="E269" s="78" t="s">
        <v>6285</v>
      </c>
      <c r="F269" s="78" t="s">
        <v>6289</v>
      </c>
      <c r="G269" s="78"/>
      <c r="H269" s="65"/>
      <c r="I269" s="65"/>
      <c r="J269" s="65"/>
      <c r="K269" s="65"/>
      <c r="L269" s="65"/>
      <c r="M269" s="65"/>
    </row>
    <row r="270" spans="1:13" x14ac:dyDescent="0.25">
      <c r="A270" s="78" t="s">
        <v>621</v>
      </c>
      <c r="B270" s="78" t="s">
        <v>6290</v>
      </c>
      <c r="C270" s="78" t="s">
        <v>6291</v>
      </c>
      <c r="D270" s="78" t="s">
        <v>2645</v>
      </c>
      <c r="E270" s="78" t="s">
        <v>6292</v>
      </c>
      <c r="F270" s="78" t="s">
        <v>6293</v>
      </c>
      <c r="G270" s="78"/>
      <c r="H270" s="65"/>
      <c r="I270" s="65"/>
      <c r="J270" s="65"/>
      <c r="K270" s="65"/>
      <c r="L270" s="65"/>
      <c r="M270" s="65"/>
    </row>
    <row r="271" spans="1:13" x14ac:dyDescent="0.25">
      <c r="A271" s="78" t="s">
        <v>621</v>
      </c>
      <c r="B271" s="78" t="s">
        <v>6294</v>
      </c>
      <c r="C271" s="78" t="s">
        <v>6295</v>
      </c>
      <c r="D271" s="78" t="s">
        <v>2645</v>
      </c>
      <c r="E271" s="78" t="s">
        <v>6296</v>
      </c>
      <c r="F271" s="78" t="s">
        <v>6297</v>
      </c>
      <c r="G271" s="78"/>
      <c r="H271" s="65"/>
      <c r="I271" s="65"/>
      <c r="J271" s="65"/>
      <c r="K271" s="65"/>
      <c r="L271" s="65"/>
      <c r="M271" s="65"/>
    </row>
    <row r="272" spans="1:13" x14ac:dyDescent="0.25">
      <c r="A272" s="78" t="s">
        <v>621</v>
      </c>
      <c r="B272" s="78" t="s">
        <v>6298</v>
      </c>
      <c r="C272" s="78" t="s">
        <v>6299</v>
      </c>
      <c r="D272" s="78" t="s">
        <v>2645</v>
      </c>
      <c r="E272" s="78" t="s">
        <v>6292</v>
      </c>
      <c r="F272" s="78" t="s">
        <v>6300</v>
      </c>
      <c r="G272" s="78"/>
      <c r="H272" s="65"/>
      <c r="I272" s="65"/>
      <c r="J272" s="65"/>
      <c r="K272" s="65"/>
      <c r="L272" s="65"/>
      <c r="M272" s="65"/>
    </row>
    <row r="273" spans="1:13" x14ac:dyDescent="0.25">
      <c r="A273" s="78" t="s">
        <v>621</v>
      </c>
      <c r="B273" s="78" t="s">
        <v>6301</v>
      </c>
      <c r="C273" s="78" t="s">
        <v>6302</v>
      </c>
      <c r="D273" s="78" t="s">
        <v>2645</v>
      </c>
      <c r="E273" s="78" t="s">
        <v>6303</v>
      </c>
      <c r="F273" s="78" t="s">
        <v>6304</v>
      </c>
      <c r="G273" s="78"/>
      <c r="H273" s="65"/>
      <c r="I273" s="65"/>
      <c r="J273" s="65"/>
      <c r="K273" s="65"/>
      <c r="L273" s="65"/>
      <c r="M273" s="65"/>
    </row>
    <row r="274" spans="1:13" x14ac:dyDescent="0.25">
      <c r="A274" s="78" t="s">
        <v>621</v>
      </c>
      <c r="B274" s="78" t="s">
        <v>6305</v>
      </c>
      <c r="C274" s="78" t="s">
        <v>6306</v>
      </c>
      <c r="D274" s="78" t="s">
        <v>2645</v>
      </c>
      <c r="E274" s="78" t="s">
        <v>6307</v>
      </c>
      <c r="F274" s="78" t="s">
        <v>6308</v>
      </c>
      <c r="G274" s="78"/>
      <c r="H274" s="65"/>
      <c r="I274" s="65"/>
      <c r="J274" s="65"/>
      <c r="K274" s="65"/>
      <c r="L274" s="65"/>
      <c r="M274" s="65"/>
    </row>
    <row r="275" spans="1:13" x14ac:dyDescent="0.25">
      <c r="A275" s="78" t="s">
        <v>629</v>
      </c>
      <c r="B275" s="78" t="s">
        <v>6309</v>
      </c>
      <c r="C275" s="78" t="s">
        <v>6310</v>
      </c>
      <c r="D275" s="78" t="s">
        <v>2646</v>
      </c>
      <c r="E275" s="78" t="s">
        <v>6311</v>
      </c>
      <c r="F275" s="78" t="s">
        <v>6312</v>
      </c>
      <c r="G275" s="78"/>
      <c r="H275" s="65"/>
      <c r="I275" s="65"/>
      <c r="J275" s="65"/>
      <c r="K275" s="65"/>
      <c r="L275" s="65"/>
      <c r="M275" s="65"/>
    </row>
    <row r="276" spans="1:13" x14ac:dyDescent="0.25">
      <c r="A276" s="78" t="s">
        <v>629</v>
      </c>
      <c r="B276" s="78" t="s">
        <v>6313</v>
      </c>
      <c r="C276" s="78" t="s">
        <v>6314</v>
      </c>
      <c r="D276" s="78" t="s">
        <v>2646</v>
      </c>
      <c r="E276" s="78" t="s">
        <v>6311</v>
      </c>
      <c r="F276" s="78" t="s">
        <v>6315</v>
      </c>
      <c r="G276" s="78"/>
      <c r="H276" s="65"/>
      <c r="I276" s="65"/>
      <c r="J276" s="65"/>
      <c r="K276" s="65"/>
      <c r="L276" s="65"/>
      <c r="M276" s="65"/>
    </row>
    <row r="277" spans="1:13" x14ac:dyDescent="0.25">
      <c r="A277" s="78" t="s">
        <v>636</v>
      </c>
      <c r="B277" s="78" t="s">
        <v>6316</v>
      </c>
      <c r="C277" s="78" t="s">
        <v>6317</v>
      </c>
      <c r="D277" s="78" t="s">
        <v>2649</v>
      </c>
      <c r="E277" s="78" t="s">
        <v>6281</v>
      </c>
      <c r="F277" s="78" t="s">
        <v>6318</v>
      </c>
      <c r="G277" s="78"/>
      <c r="H277" s="65"/>
      <c r="I277" s="65"/>
      <c r="J277" s="65"/>
      <c r="K277" s="65"/>
      <c r="L277" s="65"/>
      <c r="M277" s="65"/>
    </row>
    <row r="278" spans="1:13" x14ac:dyDescent="0.25">
      <c r="A278" s="78" t="s">
        <v>636</v>
      </c>
      <c r="B278" s="78" t="s">
        <v>6319</v>
      </c>
      <c r="C278" s="78" t="s">
        <v>6320</v>
      </c>
      <c r="D278" s="78" t="s">
        <v>2649</v>
      </c>
      <c r="E278" s="78" t="s">
        <v>6321</v>
      </c>
      <c r="F278" s="78" t="s">
        <v>6322</v>
      </c>
      <c r="G278" s="78"/>
      <c r="H278" s="65"/>
      <c r="I278" s="65"/>
      <c r="J278" s="65"/>
      <c r="K278" s="65"/>
      <c r="L278" s="65"/>
      <c r="M278" s="65"/>
    </row>
    <row r="279" spans="1:13" x14ac:dyDescent="0.25">
      <c r="A279" s="78" t="s">
        <v>636</v>
      </c>
      <c r="B279" s="78" t="s">
        <v>6323</v>
      </c>
      <c r="C279" s="78" t="s">
        <v>6324</v>
      </c>
      <c r="D279" s="78" t="s">
        <v>2649</v>
      </c>
      <c r="E279" s="78" t="s">
        <v>6281</v>
      </c>
      <c r="F279" s="78" t="s">
        <v>6325</v>
      </c>
      <c r="G279" s="78"/>
      <c r="H279" s="65"/>
      <c r="I279" s="65"/>
      <c r="J279" s="65"/>
      <c r="K279" s="65"/>
      <c r="L279" s="65"/>
      <c r="M279" s="65"/>
    </row>
    <row r="280" spans="1:13" x14ac:dyDescent="0.25">
      <c r="A280" s="78" t="s">
        <v>645</v>
      </c>
      <c r="B280" s="78" t="s">
        <v>6326</v>
      </c>
      <c r="C280" s="78" t="s">
        <v>6327</v>
      </c>
      <c r="D280" s="78" t="s">
        <v>2649</v>
      </c>
      <c r="E280" s="78" t="s">
        <v>6281</v>
      </c>
      <c r="F280" s="78" t="s">
        <v>6328</v>
      </c>
      <c r="G280" s="78"/>
      <c r="H280" s="65"/>
      <c r="I280" s="65"/>
      <c r="J280" s="65"/>
      <c r="K280" s="65"/>
      <c r="L280" s="65"/>
      <c r="M280" s="65"/>
    </row>
    <row r="281" spans="1:13" x14ac:dyDescent="0.25">
      <c r="A281" s="78" t="s">
        <v>645</v>
      </c>
      <c r="B281" s="78" t="s">
        <v>6329</v>
      </c>
      <c r="C281" s="78" t="s">
        <v>6330</v>
      </c>
      <c r="D281" s="78" t="s">
        <v>2649</v>
      </c>
      <c r="E281" s="78" t="s">
        <v>6281</v>
      </c>
      <c r="F281" s="78" t="s">
        <v>6331</v>
      </c>
      <c r="G281" s="78"/>
      <c r="H281" s="65"/>
      <c r="I281" s="65"/>
      <c r="J281" s="65"/>
      <c r="K281" s="65"/>
      <c r="L281" s="65"/>
      <c r="M281" s="65"/>
    </row>
    <row r="282" spans="1:13" x14ac:dyDescent="0.25">
      <c r="A282" s="78" t="s">
        <v>654</v>
      </c>
      <c r="B282" s="78" t="s">
        <v>6332</v>
      </c>
      <c r="C282" s="78" t="s">
        <v>6333</v>
      </c>
      <c r="D282" s="78" t="s">
        <v>2650</v>
      </c>
      <c r="E282" s="78" t="s">
        <v>6334</v>
      </c>
      <c r="F282" s="78" t="s">
        <v>6335</v>
      </c>
      <c r="G282" s="78"/>
      <c r="H282" s="65"/>
      <c r="I282" s="65"/>
      <c r="J282" s="65"/>
      <c r="K282" s="65"/>
      <c r="L282" s="65"/>
      <c r="M282" s="65"/>
    </row>
    <row r="283" spans="1:13" x14ac:dyDescent="0.25">
      <c r="A283" s="78" t="s">
        <v>654</v>
      </c>
      <c r="B283" s="78" t="s">
        <v>6336</v>
      </c>
      <c r="C283" s="78" t="s">
        <v>6337</v>
      </c>
      <c r="D283" s="78" t="s">
        <v>2650</v>
      </c>
      <c r="E283" s="78" t="s">
        <v>6338</v>
      </c>
      <c r="F283" s="78" t="s">
        <v>6339</v>
      </c>
      <c r="G283" s="78"/>
      <c r="H283" s="65"/>
      <c r="I283" s="65"/>
      <c r="J283" s="65"/>
      <c r="K283" s="65"/>
      <c r="L283" s="65"/>
      <c r="M283" s="65"/>
    </row>
    <row r="284" spans="1:13" x14ac:dyDescent="0.25">
      <c r="A284" s="78" t="s">
        <v>654</v>
      </c>
      <c r="B284" s="78" t="s">
        <v>6340</v>
      </c>
      <c r="C284" s="78" t="s">
        <v>6341</v>
      </c>
      <c r="D284" s="78" t="s">
        <v>2650</v>
      </c>
      <c r="E284" s="78" t="s">
        <v>6338</v>
      </c>
      <c r="F284" s="78" t="s">
        <v>6342</v>
      </c>
      <c r="G284" s="78"/>
      <c r="H284" s="65"/>
      <c r="I284" s="65"/>
      <c r="J284" s="65"/>
      <c r="K284" s="65"/>
      <c r="L284" s="65"/>
      <c r="M284" s="65"/>
    </row>
    <row r="285" spans="1:13" x14ac:dyDescent="0.25">
      <c r="A285" s="78" t="s">
        <v>663</v>
      </c>
      <c r="B285" s="78" t="s">
        <v>6343</v>
      </c>
      <c r="C285" s="78" t="s">
        <v>6344</v>
      </c>
      <c r="D285" s="78" t="s">
        <v>2651</v>
      </c>
      <c r="E285" s="78" t="s">
        <v>6345</v>
      </c>
      <c r="F285" s="78" t="s">
        <v>6346</v>
      </c>
      <c r="G285" s="78"/>
      <c r="H285" s="65"/>
      <c r="I285" s="65"/>
      <c r="J285" s="65"/>
      <c r="K285" s="65"/>
      <c r="L285" s="65"/>
      <c r="M285" s="65"/>
    </row>
    <row r="286" spans="1:13" x14ac:dyDescent="0.25">
      <c r="A286" s="78" t="s">
        <v>663</v>
      </c>
      <c r="B286" s="78" t="s">
        <v>6347</v>
      </c>
      <c r="C286" s="78" t="s">
        <v>6348</v>
      </c>
      <c r="D286" s="78" t="s">
        <v>2651</v>
      </c>
      <c r="E286" s="78" t="s">
        <v>6349</v>
      </c>
      <c r="F286" s="78" t="s">
        <v>6350</v>
      </c>
      <c r="G286" s="78"/>
      <c r="H286" s="65"/>
      <c r="I286" s="65"/>
      <c r="J286" s="65"/>
      <c r="K286" s="65"/>
      <c r="L286" s="65"/>
      <c r="M286" s="65"/>
    </row>
    <row r="287" spans="1:13" x14ac:dyDescent="0.25">
      <c r="A287" s="78" t="s">
        <v>663</v>
      </c>
      <c r="B287" s="78" t="s">
        <v>6351</v>
      </c>
      <c r="C287" s="78" t="s">
        <v>6352</v>
      </c>
      <c r="D287" s="78" t="s">
        <v>2651</v>
      </c>
      <c r="E287" s="78" t="s">
        <v>6353</v>
      </c>
      <c r="F287" s="78" t="s">
        <v>6354</v>
      </c>
      <c r="G287" s="78"/>
      <c r="H287" s="65"/>
      <c r="I287" s="65"/>
      <c r="J287" s="65"/>
      <c r="K287" s="65"/>
      <c r="L287" s="65"/>
      <c r="M287" s="65"/>
    </row>
    <row r="288" spans="1:13" x14ac:dyDescent="0.25">
      <c r="A288" s="78" t="s">
        <v>663</v>
      </c>
      <c r="B288" s="78" t="s">
        <v>6355</v>
      </c>
      <c r="C288" s="78" t="s">
        <v>6356</v>
      </c>
      <c r="D288" s="78" t="s">
        <v>2651</v>
      </c>
      <c r="E288" s="78" t="s">
        <v>6349</v>
      </c>
      <c r="F288" s="78" t="s">
        <v>6357</v>
      </c>
      <c r="G288" s="78"/>
      <c r="H288" s="65"/>
      <c r="I288" s="65"/>
      <c r="J288" s="65"/>
      <c r="K288" s="65"/>
      <c r="L288" s="65"/>
      <c r="M288" s="65"/>
    </row>
    <row r="289" spans="1:13" x14ac:dyDescent="0.25">
      <c r="A289" s="78" t="s">
        <v>663</v>
      </c>
      <c r="B289" s="78" t="s">
        <v>6358</v>
      </c>
      <c r="C289" s="78" t="s">
        <v>6359</v>
      </c>
      <c r="D289" s="78" t="s">
        <v>2651</v>
      </c>
      <c r="E289" s="78" t="s">
        <v>6360</v>
      </c>
      <c r="F289" s="78" t="s">
        <v>6361</v>
      </c>
      <c r="G289" s="78"/>
      <c r="H289" s="65"/>
      <c r="I289" s="65"/>
      <c r="J289" s="65"/>
      <c r="K289" s="65"/>
      <c r="L289" s="65"/>
      <c r="M289" s="65"/>
    </row>
    <row r="290" spans="1:13" x14ac:dyDescent="0.25">
      <c r="A290" s="78" t="s">
        <v>663</v>
      </c>
      <c r="B290" s="78" t="s">
        <v>6362</v>
      </c>
      <c r="C290" s="78" t="s">
        <v>6363</v>
      </c>
      <c r="D290" s="78" t="s">
        <v>2651</v>
      </c>
      <c r="E290" s="78" t="s">
        <v>6364</v>
      </c>
      <c r="F290" s="78" t="s">
        <v>6365</v>
      </c>
      <c r="G290" s="78"/>
      <c r="H290" s="65"/>
      <c r="I290" s="65"/>
      <c r="J290" s="65"/>
      <c r="K290" s="65"/>
      <c r="L290" s="65"/>
      <c r="M290" s="65"/>
    </row>
    <row r="291" spans="1:13" x14ac:dyDescent="0.25">
      <c r="A291" s="78" t="s">
        <v>672</v>
      </c>
      <c r="B291" s="78" t="s">
        <v>6366</v>
      </c>
      <c r="C291" s="78" t="s">
        <v>6367</v>
      </c>
      <c r="D291" s="78" t="s">
        <v>2720</v>
      </c>
      <c r="E291" s="78" t="s">
        <v>5896</v>
      </c>
      <c r="F291" s="78" t="s">
        <v>6368</v>
      </c>
      <c r="G291" s="78"/>
      <c r="H291" s="65"/>
      <c r="I291" s="65"/>
      <c r="J291" s="65"/>
      <c r="K291" s="65"/>
      <c r="L291" s="65"/>
      <c r="M291" s="65"/>
    </row>
    <row r="292" spans="1:13" x14ac:dyDescent="0.25">
      <c r="A292" s="78" t="s">
        <v>672</v>
      </c>
      <c r="B292" s="78" t="s">
        <v>6369</v>
      </c>
      <c r="C292" s="78" t="s">
        <v>6370</v>
      </c>
      <c r="D292" s="78" t="s">
        <v>2651</v>
      </c>
      <c r="E292" s="78" t="s">
        <v>6349</v>
      </c>
      <c r="F292" s="78" t="s">
        <v>6371</v>
      </c>
      <c r="G292" s="78"/>
      <c r="H292" s="65"/>
      <c r="I292" s="65"/>
      <c r="J292" s="65"/>
      <c r="K292" s="65"/>
      <c r="L292" s="65"/>
      <c r="M292" s="65"/>
    </row>
    <row r="293" spans="1:13" x14ac:dyDescent="0.25">
      <c r="A293" s="78" t="s">
        <v>672</v>
      </c>
      <c r="B293" s="78" t="s">
        <v>6372</v>
      </c>
      <c r="C293" s="78" t="s">
        <v>6373</v>
      </c>
      <c r="D293" s="78" t="s">
        <v>2708</v>
      </c>
      <c r="E293" s="78" t="s">
        <v>6374</v>
      </c>
      <c r="F293" s="78" t="s">
        <v>6375</v>
      </c>
      <c r="G293" s="78"/>
      <c r="H293" s="65"/>
      <c r="I293" s="65"/>
      <c r="J293" s="65"/>
      <c r="K293" s="65"/>
      <c r="L293" s="65"/>
      <c r="M293" s="65"/>
    </row>
    <row r="294" spans="1:13" x14ac:dyDescent="0.25">
      <c r="A294" s="78" t="s">
        <v>672</v>
      </c>
      <c r="B294" s="78" t="s">
        <v>6376</v>
      </c>
      <c r="C294" s="78" t="s">
        <v>6377</v>
      </c>
      <c r="D294" s="78" t="s">
        <v>2714</v>
      </c>
      <c r="E294" s="78" t="s">
        <v>6378</v>
      </c>
      <c r="F294" s="78" t="s">
        <v>6379</v>
      </c>
      <c r="G294" s="78"/>
      <c r="H294" s="65"/>
      <c r="I294" s="65"/>
      <c r="J294" s="65"/>
      <c r="K294" s="65"/>
      <c r="L294" s="65"/>
      <c r="M294" s="65"/>
    </row>
    <row r="295" spans="1:13" x14ac:dyDescent="0.25">
      <c r="A295" s="78" t="s">
        <v>672</v>
      </c>
      <c r="B295" s="78" t="s">
        <v>6380</v>
      </c>
      <c r="C295" s="78" t="s">
        <v>6381</v>
      </c>
      <c r="D295" s="78" t="s">
        <v>2720</v>
      </c>
      <c r="E295" s="78" t="s">
        <v>5896</v>
      </c>
      <c r="F295" s="78" t="s">
        <v>6382</v>
      </c>
      <c r="G295" s="78"/>
      <c r="H295" s="65"/>
      <c r="I295" s="65"/>
      <c r="J295" s="65"/>
      <c r="K295" s="65"/>
      <c r="L295" s="65"/>
      <c r="M295" s="65"/>
    </row>
    <row r="296" spans="1:13" x14ac:dyDescent="0.25">
      <c r="A296" s="78" t="s">
        <v>672</v>
      </c>
      <c r="B296" s="78" t="s">
        <v>6383</v>
      </c>
      <c r="C296" s="78" t="s">
        <v>6384</v>
      </c>
      <c r="D296" s="78" t="s">
        <v>2614</v>
      </c>
      <c r="E296" s="78" t="s">
        <v>5834</v>
      </c>
      <c r="F296" s="78" t="s">
        <v>6385</v>
      </c>
      <c r="G296" s="78"/>
      <c r="H296" s="65"/>
      <c r="I296" s="65"/>
      <c r="J296" s="65"/>
      <c r="K296" s="65"/>
      <c r="L296" s="65"/>
      <c r="M296" s="65"/>
    </row>
    <row r="297" spans="1:13" x14ac:dyDescent="0.25">
      <c r="A297" s="78" t="s">
        <v>672</v>
      </c>
      <c r="B297" s="78" t="s">
        <v>6386</v>
      </c>
      <c r="C297" s="78" t="s">
        <v>6387</v>
      </c>
      <c r="D297" s="78" t="s">
        <v>2622</v>
      </c>
      <c r="E297" s="78" t="s">
        <v>5997</v>
      </c>
      <c r="F297" s="78" t="s">
        <v>6388</v>
      </c>
      <c r="G297" s="78"/>
      <c r="H297" s="65"/>
      <c r="I297" s="65"/>
      <c r="J297" s="65"/>
      <c r="K297" s="65"/>
      <c r="L297" s="65"/>
      <c r="M297" s="65"/>
    </row>
    <row r="298" spans="1:13" x14ac:dyDescent="0.25">
      <c r="A298" s="78" t="s">
        <v>680</v>
      </c>
      <c r="B298" s="78" t="s">
        <v>6389</v>
      </c>
      <c r="C298" s="78" t="s">
        <v>6390</v>
      </c>
      <c r="D298" s="78" t="s">
        <v>2651</v>
      </c>
      <c r="E298" s="78" t="s">
        <v>6349</v>
      </c>
      <c r="F298" s="78" t="s">
        <v>6391</v>
      </c>
      <c r="G298" s="78"/>
      <c r="H298" s="65"/>
      <c r="I298" s="65"/>
      <c r="J298" s="65"/>
      <c r="K298" s="65"/>
      <c r="L298" s="65"/>
      <c r="M298" s="65"/>
    </row>
    <row r="299" spans="1:13" x14ac:dyDescent="0.25">
      <c r="A299" s="78" t="s">
        <v>680</v>
      </c>
      <c r="B299" s="78" t="s">
        <v>6392</v>
      </c>
      <c r="C299" s="78" t="s">
        <v>6393</v>
      </c>
      <c r="D299" s="78" t="s">
        <v>2651</v>
      </c>
      <c r="E299" s="78" t="s">
        <v>6349</v>
      </c>
      <c r="F299" s="78" t="s">
        <v>6394</v>
      </c>
      <c r="G299" s="78"/>
      <c r="H299" s="65"/>
      <c r="I299" s="65"/>
      <c r="J299" s="65"/>
      <c r="K299" s="65"/>
      <c r="L299" s="65"/>
      <c r="M299" s="65"/>
    </row>
    <row r="300" spans="1:13" x14ac:dyDescent="0.25">
      <c r="A300" s="78" t="s">
        <v>688</v>
      </c>
      <c r="B300" s="78" t="s">
        <v>6395</v>
      </c>
      <c r="C300" s="78" t="s">
        <v>6396</v>
      </c>
      <c r="D300" s="78" t="s">
        <v>2653</v>
      </c>
      <c r="E300" s="78" t="s">
        <v>6397</v>
      </c>
      <c r="F300" s="78" t="s">
        <v>6398</v>
      </c>
      <c r="G300" s="78"/>
      <c r="H300" s="65"/>
      <c r="I300" s="65"/>
      <c r="J300" s="65"/>
      <c r="K300" s="65"/>
      <c r="L300" s="65"/>
      <c r="M300" s="65"/>
    </row>
    <row r="301" spans="1:13" x14ac:dyDescent="0.25">
      <c r="A301" s="78" t="s">
        <v>688</v>
      </c>
      <c r="B301" s="78" t="s">
        <v>6399</v>
      </c>
      <c r="C301" s="78" t="s">
        <v>6400</v>
      </c>
      <c r="D301" s="78" t="s">
        <v>2653</v>
      </c>
      <c r="E301" s="78" t="s">
        <v>6397</v>
      </c>
      <c r="F301" s="78" t="s">
        <v>6401</v>
      </c>
      <c r="G301" s="78"/>
      <c r="H301" s="65"/>
      <c r="I301" s="65"/>
      <c r="J301" s="65"/>
      <c r="K301" s="65"/>
      <c r="L301" s="65"/>
      <c r="M301" s="65"/>
    </row>
    <row r="302" spans="1:13" x14ac:dyDescent="0.25">
      <c r="A302" s="78" t="s">
        <v>688</v>
      </c>
      <c r="B302" s="78" t="s">
        <v>6402</v>
      </c>
      <c r="C302" s="78" t="s">
        <v>6403</v>
      </c>
      <c r="D302" s="78" t="s">
        <v>2653</v>
      </c>
      <c r="E302" s="78" t="s">
        <v>6404</v>
      </c>
      <c r="F302" s="78" t="s">
        <v>6405</v>
      </c>
      <c r="G302" s="78"/>
      <c r="H302" s="65"/>
      <c r="I302" s="65"/>
      <c r="J302" s="65"/>
      <c r="K302" s="65"/>
      <c r="L302" s="65"/>
      <c r="M302" s="65"/>
    </row>
    <row r="303" spans="1:13" x14ac:dyDescent="0.25">
      <c r="A303" s="78" t="s">
        <v>694</v>
      </c>
      <c r="B303" s="78" t="s">
        <v>6406</v>
      </c>
      <c r="C303" s="78" t="s">
        <v>6407</v>
      </c>
      <c r="D303" s="78" t="s">
        <v>2654</v>
      </c>
      <c r="E303" s="78" t="s">
        <v>6408</v>
      </c>
      <c r="F303" s="78" t="s">
        <v>6409</v>
      </c>
      <c r="G303" s="78"/>
      <c r="H303" s="65"/>
      <c r="I303" s="65"/>
      <c r="J303" s="65"/>
      <c r="K303" s="65"/>
      <c r="L303" s="65"/>
      <c r="M303" s="65"/>
    </row>
    <row r="304" spans="1:13" x14ac:dyDescent="0.25">
      <c r="A304" s="78" t="s">
        <v>694</v>
      </c>
      <c r="B304" s="78" t="s">
        <v>6410</v>
      </c>
      <c r="C304" s="78" t="s">
        <v>6411</v>
      </c>
      <c r="D304" s="78" t="s">
        <v>2654</v>
      </c>
      <c r="E304" s="78" t="s">
        <v>6408</v>
      </c>
      <c r="F304" s="78" t="s">
        <v>6412</v>
      </c>
      <c r="G304" s="78"/>
      <c r="H304" s="65"/>
      <c r="I304" s="65"/>
      <c r="J304" s="65"/>
      <c r="K304" s="65"/>
      <c r="L304" s="65"/>
      <c r="M304" s="65"/>
    </row>
    <row r="305" spans="1:13" x14ac:dyDescent="0.25">
      <c r="A305" s="78" t="s">
        <v>701</v>
      </c>
      <c r="B305" s="78" t="s">
        <v>6413</v>
      </c>
      <c r="C305" s="78" t="s">
        <v>6414</v>
      </c>
      <c r="D305" s="78" t="s">
        <v>2656</v>
      </c>
      <c r="E305" s="78" t="s">
        <v>6415</v>
      </c>
      <c r="F305" s="78" t="s">
        <v>6416</v>
      </c>
      <c r="G305" s="78"/>
      <c r="H305" s="65"/>
      <c r="I305" s="65"/>
      <c r="J305" s="65"/>
      <c r="K305" s="65"/>
      <c r="L305" s="65"/>
      <c r="M305" s="65"/>
    </row>
    <row r="306" spans="1:13" x14ac:dyDescent="0.25">
      <c r="A306" s="78" t="s">
        <v>701</v>
      </c>
      <c r="B306" s="78" t="s">
        <v>6417</v>
      </c>
      <c r="C306" s="78" t="s">
        <v>6418</v>
      </c>
      <c r="D306" s="78" t="s">
        <v>2656</v>
      </c>
      <c r="E306" s="78" t="s">
        <v>6415</v>
      </c>
      <c r="F306" s="78" t="s">
        <v>6419</v>
      </c>
      <c r="G306" s="78"/>
      <c r="H306" s="65"/>
      <c r="I306" s="65"/>
      <c r="J306" s="65"/>
      <c r="K306" s="65"/>
      <c r="L306" s="65"/>
      <c r="M306" s="65"/>
    </row>
    <row r="307" spans="1:13" x14ac:dyDescent="0.25">
      <c r="A307" s="78" t="s">
        <v>701</v>
      </c>
      <c r="B307" s="78" t="s">
        <v>6420</v>
      </c>
      <c r="C307" s="78" t="s">
        <v>6421</v>
      </c>
      <c r="D307" s="78" t="s">
        <v>2656</v>
      </c>
      <c r="E307" s="78" t="s">
        <v>6422</v>
      </c>
      <c r="F307" s="78" t="s">
        <v>6423</v>
      </c>
      <c r="G307" s="78"/>
      <c r="H307" s="65"/>
      <c r="I307" s="65"/>
      <c r="J307" s="65"/>
      <c r="K307" s="65"/>
      <c r="L307" s="65"/>
      <c r="M307" s="65"/>
    </row>
    <row r="308" spans="1:13" x14ac:dyDescent="0.25">
      <c r="A308" s="78" t="s">
        <v>701</v>
      </c>
      <c r="B308" s="78" t="s">
        <v>6424</v>
      </c>
      <c r="C308" s="78" t="s">
        <v>6425</v>
      </c>
      <c r="D308" s="78" t="s">
        <v>2656</v>
      </c>
      <c r="E308" s="78" t="s">
        <v>6415</v>
      </c>
      <c r="F308" s="78" t="s">
        <v>6426</v>
      </c>
      <c r="G308" s="78"/>
      <c r="H308" s="65"/>
      <c r="I308" s="65"/>
      <c r="J308" s="65"/>
      <c r="K308" s="65"/>
      <c r="L308" s="65"/>
      <c r="M308" s="65"/>
    </row>
    <row r="309" spans="1:13" x14ac:dyDescent="0.25">
      <c r="A309" s="78" t="s">
        <v>708</v>
      </c>
      <c r="B309" s="78" t="s">
        <v>6427</v>
      </c>
      <c r="C309" s="78" t="s">
        <v>6428</v>
      </c>
      <c r="D309" s="78" t="s">
        <v>2657</v>
      </c>
      <c r="E309" s="78" t="s">
        <v>6429</v>
      </c>
      <c r="F309" s="78" t="s">
        <v>6430</v>
      </c>
      <c r="G309" s="78"/>
      <c r="H309" s="65"/>
      <c r="I309" s="65"/>
      <c r="J309" s="65"/>
      <c r="K309" s="65"/>
      <c r="L309" s="65"/>
      <c r="M309" s="65"/>
    </row>
    <row r="310" spans="1:13" x14ac:dyDescent="0.25">
      <c r="A310" s="78" t="s">
        <v>708</v>
      </c>
      <c r="B310" s="78" t="s">
        <v>6431</v>
      </c>
      <c r="C310" s="78" t="s">
        <v>6432</v>
      </c>
      <c r="D310" s="78" t="s">
        <v>2657</v>
      </c>
      <c r="E310" s="78" t="s">
        <v>6429</v>
      </c>
      <c r="F310" s="78" t="s">
        <v>6433</v>
      </c>
      <c r="G310" s="78"/>
      <c r="H310" s="65"/>
      <c r="I310" s="65"/>
      <c r="J310" s="65"/>
      <c r="K310" s="65"/>
      <c r="L310" s="65"/>
      <c r="M310" s="65"/>
    </row>
    <row r="311" spans="1:13" x14ac:dyDescent="0.25">
      <c r="A311" s="78" t="s">
        <v>716</v>
      </c>
      <c r="B311" s="78" t="s">
        <v>6434</v>
      </c>
      <c r="C311" s="78" t="s">
        <v>6435</v>
      </c>
      <c r="D311" s="78" t="s">
        <v>2658</v>
      </c>
      <c r="E311" s="78" t="s">
        <v>6436</v>
      </c>
      <c r="F311" s="78" t="s">
        <v>6437</v>
      </c>
      <c r="G311" s="78"/>
      <c r="H311" s="65"/>
      <c r="I311" s="65"/>
      <c r="J311" s="65"/>
      <c r="K311" s="65"/>
      <c r="L311" s="65"/>
      <c r="M311" s="65"/>
    </row>
    <row r="312" spans="1:13" x14ac:dyDescent="0.25">
      <c r="A312" s="78" t="s">
        <v>716</v>
      </c>
      <c r="B312" s="78" t="s">
        <v>6438</v>
      </c>
      <c r="C312" s="78" t="s">
        <v>6439</v>
      </c>
      <c r="D312" s="78" t="s">
        <v>2658</v>
      </c>
      <c r="E312" s="78" t="s">
        <v>6440</v>
      </c>
      <c r="F312" s="78" t="s">
        <v>6441</v>
      </c>
      <c r="G312" s="78"/>
      <c r="H312" s="65"/>
      <c r="I312" s="65"/>
      <c r="J312" s="65"/>
      <c r="K312" s="65"/>
      <c r="L312" s="65"/>
      <c r="M312" s="65"/>
    </row>
    <row r="313" spans="1:13" x14ac:dyDescent="0.25">
      <c r="A313" s="78" t="s">
        <v>716</v>
      </c>
      <c r="B313" s="78" t="s">
        <v>6442</v>
      </c>
      <c r="C313" s="78" t="s">
        <v>6443</v>
      </c>
      <c r="D313" s="78" t="s">
        <v>2658</v>
      </c>
      <c r="E313" s="78" t="s">
        <v>6444</v>
      </c>
      <c r="F313" s="78" t="s">
        <v>6445</v>
      </c>
      <c r="G313" s="78"/>
      <c r="H313" s="65"/>
      <c r="I313" s="65"/>
      <c r="J313" s="65"/>
      <c r="K313" s="65"/>
      <c r="L313" s="65"/>
      <c r="M313" s="65"/>
    </row>
    <row r="314" spans="1:13" x14ac:dyDescent="0.25">
      <c r="A314" s="78" t="s">
        <v>716</v>
      </c>
      <c r="B314" s="78" t="s">
        <v>6446</v>
      </c>
      <c r="C314" s="78" t="s">
        <v>6447</v>
      </c>
      <c r="D314" s="78" t="s">
        <v>2658</v>
      </c>
      <c r="E314" s="78" t="s">
        <v>6436</v>
      </c>
      <c r="F314" s="78" t="s">
        <v>6448</v>
      </c>
      <c r="G314" s="78"/>
      <c r="H314" s="65"/>
      <c r="I314" s="65"/>
      <c r="J314" s="65"/>
      <c r="K314" s="65"/>
      <c r="L314" s="65"/>
      <c r="M314" s="65"/>
    </row>
    <row r="315" spans="1:13" x14ac:dyDescent="0.25">
      <c r="A315" s="78" t="s">
        <v>723</v>
      </c>
      <c r="B315" s="78" t="s">
        <v>6449</v>
      </c>
      <c r="C315" s="78" t="s">
        <v>6450</v>
      </c>
      <c r="D315" s="78" t="s">
        <v>2659</v>
      </c>
      <c r="E315" s="78" t="s">
        <v>6451</v>
      </c>
      <c r="F315" s="78" t="s">
        <v>6452</v>
      </c>
      <c r="G315" s="78"/>
      <c r="H315" s="65"/>
      <c r="I315" s="65"/>
      <c r="J315" s="65"/>
      <c r="K315" s="65"/>
      <c r="L315" s="65"/>
      <c r="M315" s="65"/>
    </row>
    <row r="316" spans="1:13" x14ac:dyDescent="0.25">
      <c r="A316" s="78" t="s">
        <v>723</v>
      </c>
      <c r="B316" s="78" t="s">
        <v>6453</v>
      </c>
      <c r="C316" s="78" t="s">
        <v>6454</v>
      </c>
      <c r="D316" s="78" t="s">
        <v>2659</v>
      </c>
      <c r="E316" s="78" t="s">
        <v>6451</v>
      </c>
      <c r="F316" s="78" t="s">
        <v>6455</v>
      </c>
      <c r="G316" s="78"/>
      <c r="H316" s="65"/>
      <c r="I316" s="65"/>
      <c r="J316" s="65"/>
      <c r="K316" s="65"/>
      <c r="L316" s="65"/>
      <c r="M316" s="65"/>
    </row>
    <row r="317" spans="1:13" x14ac:dyDescent="0.25">
      <c r="A317" s="78" t="s">
        <v>723</v>
      </c>
      <c r="B317" s="78" t="s">
        <v>6456</v>
      </c>
      <c r="C317" s="78" t="s">
        <v>6457</v>
      </c>
      <c r="D317" s="78" t="s">
        <v>2659</v>
      </c>
      <c r="E317" s="78" t="s">
        <v>6458</v>
      </c>
      <c r="F317" s="78" t="s">
        <v>6459</v>
      </c>
      <c r="G317" s="78"/>
      <c r="H317" s="65"/>
      <c r="I317" s="65"/>
      <c r="J317" s="65"/>
      <c r="K317" s="65"/>
      <c r="L317" s="65"/>
      <c r="M317" s="65"/>
    </row>
    <row r="318" spans="1:13" x14ac:dyDescent="0.25">
      <c r="A318" s="78" t="s">
        <v>5550</v>
      </c>
      <c r="B318" s="78" t="s">
        <v>6460</v>
      </c>
      <c r="C318" s="78" t="s">
        <v>6461</v>
      </c>
      <c r="D318" s="78" t="s">
        <v>2662</v>
      </c>
      <c r="E318" s="78" t="s">
        <v>6462</v>
      </c>
      <c r="F318" s="78" t="s">
        <v>6463</v>
      </c>
      <c r="G318" s="78"/>
      <c r="H318" s="65"/>
      <c r="I318" s="65"/>
      <c r="J318" s="65"/>
      <c r="K318" s="65"/>
      <c r="L318" s="65"/>
      <c r="M318" s="65"/>
    </row>
    <row r="319" spans="1:13" x14ac:dyDescent="0.25">
      <c r="A319" s="78" t="s">
        <v>5550</v>
      </c>
      <c r="B319" s="78" t="s">
        <v>6464</v>
      </c>
      <c r="C319" s="78" t="s">
        <v>6465</v>
      </c>
      <c r="D319" s="78" t="s">
        <v>2662</v>
      </c>
      <c r="E319" s="78" t="s">
        <v>6462</v>
      </c>
      <c r="F319" s="78" t="s">
        <v>6466</v>
      </c>
      <c r="G319" s="78"/>
      <c r="H319" s="65"/>
      <c r="I319" s="65"/>
      <c r="J319" s="65"/>
      <c r="K319" s="65"/>
      <c r="L319" s="65"/>
      <c r="M319" s="65"/>
    </row>
    <row r="320" spans="1:13" x14ac:dyDescent="0.25">
      <c r="A320" s="78" t="s">
        <v>737</v>
      </c>
      <c r="B320" s="78" t="s">
        <v>6467</v>
      </c>
      <c r="C320" s="78" t="s">
        <v>6468</v>
      </c>
      <c r="D320" s="78" t="s">
        <v>2663</v>
      </c>
      <c r="E320" s="78" t="s">
        <v>6469</v>
      </c>
      <c r="F320" s="78" t="s">
        <v>6470</v>
      </c>
      <c r="G320" s="78"/>
      <c r="H320" s="65"/>
      <c r="I320" s="65"/>
      <c r="J320" s="65"/>
      <c r="K320" s="65"/>
      <c r="L320" s="65"/>
      <c r="M320" s="65"/>
    </row>
    <row r="321" spans="1:13" x14ac:dyDescent="0.25">
      <c r="A321" s="78" t="s">
        <v>737</v>
      </c>
      <c r="B321" s="78" t="s">
        <v>6471</v>
      </c>
      <c r="C321" s="78" t="s">
        <v>6472</v>
      </c>
      <c r="D321" s="78" t="s">
        <v>2663</v>
      </c>
      <c r="E321" s="78" t="s">
        <v>6473</v>
      </c>
      <c r="F321" s="78" t="s">
        <v>6474</v>
      </c>
      <c r="G321" s="78"/>
      <c r="H321" s="65"/>
      <c r="I321" s="65"/>
      <c r="J321" s="65"/>
      <c r="K321" s="65"/>
      <c r="L321" s="65"/>
      <c r="M321" s="65"/>
    </row>
    <row r="322" spans="1:13" x14ac:dyDescent="0.25">
      <c r="A322" s="78" t="s">
        <v>737</v>
      </c>
      <c r="B322" s="78" t="s">
        <v>6475</v>
      </c>
      <c r="C322" s="78" t="s">
        <v>6476</v>
      </c>
      <c r="D322" s="78" t="s">
        <v>2663</v>
      </c>
      <c r="E322" s="78" t="s">
        <v>6469</v>
      </c>
      <c r="F322" s="78" t="s">
        <v>6477</v>
      </c>
      <c r="G322" s="78"/>
      <c r="H322" s="65"/>
      <c r="I322" s="65"/>
      <c r="J322" s="65"/>
      <c r="K322" s="65"/>
      <c r="L322" s="65"/>
      <c r="M322" s="65"/>
    </row>
    <row r="323" spans="1:13" x14ac:dyDescent="0.25">
      <c r="A323" s="78" t="s">
        <v>737</v>
      </c>
      <c r="B323" s="78" t="s">
        <v>6478</v>
      </c>
      <c r="C323" s="78" t="s">
        <v>6479</v>
      </c>
      <c r="D323" s="78" t="s">
        <v>2663</v>
      </c>
      <c r="E323" s="78" t="s">
        <v>6480</v>
      </c>
      <c r="F323" s="78" t="s">
        <v>6481</v>
      </c>
      <c r="G323" s="78"/>
      <c r="H323" s="65"/>
      <c r="I323" s="65"/>
      <c r="J323" s="65"/>
      <c r="K323" s="65"/>
      <c r="L323" s="65"/>
      <c r="M323" s="65"/>
    </row>
    <row r="324" spans="1:13" x14ac:dyDescent="0.25">
      <c r="A324" s="78" t="s">
        <v>745</v>
      </c>
      <c r="B324" s="78" t="s">
        <v>6482</v>
      </c>
      <c r="C324" s="78" t="s">
        <v>6483</v>
      </c>
      <c r="D324" s="78" t="s">
        <v>2664</v>
      </c>
      <c r="E324" s="78" t="s">
        <v>6484</v>
      </c>
      <c r="F324" s="78" t="s">
        <v>6485</v>
      </c>
      <c r="G324" s="78"/>
      <c r="H324" s="65"/>
      <c r="I324" s="65"/>
      <c r="J324" s="65"/>
      <c r="K324" s="65"/>
      <c r="L324" s="65"/>
      <c r="M324" s="65"/>
    </row>
    <row r="325" spans="1:13" x14ac:dyDescent="0.25">
      <c r="A325" s="78" t="s">
        <v>745</v>
      </c>
      <c r="B325" s="78" t="s">
        <v>6486</v>
      </c>
      <c r="C325" s="78" t="s">
        <v>6487</v>
      </c>
      <c r="D325" s="78" t="s">
        <v>2664</v>
      </c>
      <c r="E325" s="78" t="s">
        <v>6484</v>
      </c>
      <c r="F325" s="78" t="s">
        <v>6488</v>
      </c>
      <c r="G325" s="78"/>
      <c r="H325" s="65"/>
      <c r="I325" s="65"/>
      <c r="J325" s="65"/>
      <c r="K325" s="65"/>
      <c r="L325" s="65"/>
      <c r="M325" s="65"/>
    </row>
    <row r="326" spans="1:13" x14ac:dyDescent="0.25">
      <c r="A326" s="78" t="s">
        <v>751</v>
      </c>
      <c r="B326" s="78" t="s">
        <v>6489</v>
      </c>
      <c r="C326" s="78" t="s">
        <v>6490</v>
      </c>
      <c r="D326" s="78" t="s">
        <v>2665</v>
      </c>
      <c r="E326" s="78" t="s">
        <v>6491</v>
      </c>
      <c r="F326" s="78" t="s">
        <v>6492</v>
      </c>
      <c r="G326" s="78"/>
      <c r="H326" s="65"/>
      <c r="I326" s="65"/>
      <c r="J326" s="65"/>
      <c r="K326" s="65"/>
      <c r="L326" s="65"/>
      <c r="M326" s="65"/>
    </row>
    <row r="327" spans="1:13" x14ac:dyDescent="0.25">
      <c r="A327" s="78" t="s">
        <v>751</v>
      </c>
      <c r="B327" s="78" t="s">
        <v>6493</v>
      </c>
      <c r="C327" s="78" t="s">
        <v>6494</v>
      </c>
      <c r="D327" s="78" t="s">
        <v>2665</v>
      </c>
      <c r="E327" s="78" t="s">
        <v>6491</v>
      </c>
      <c r="F327" s="78" t="s">
        <v>6495</v>
      </c>
      <c r="G327" s="78"/>
      <c r="H327" s="65"/>
      <c r="I327" s="65"/>
      <c r="J327" s="65"/>
      <c r="K327" s="65"/>
      <c r="L327" s="65"/>
      <c r="M327" s="65"/>
    </row>
    <row r="328" spans="1:13" x14ac:dyDescent="0.25">
      <c r="A328" s="78" t="s">
        <v>757</v>
      </c>
      <c r="B328" s="78" t="s">
        <v>6496</v>
      </c>
      <c r="C328" s="78" t="s">
        <v>6497</v>
      </c>
      <c r="D328" s="78" t="s">
        <v>2666</v>
      </c>
      <c r="E328" s="78" t="s">
        <v>6498</v>
      </c>
      <c r="F328" s="78" t="s">
        <v>6499</v>
      </c>
      <c r="G328" s="78"/>
      <c r="H328" s="65"/>
      <c r="I328" s="65"/>
      <c r="J328" s="65"/>
      <c r="K328" s="65"/>
      <c r="L328" s="65"/>
      <c r="M328" s="65"/>
    </row>
    <row r="329" spans="1:13" x14ac:dyDescent="0.25">
      <c r="A329" s="78" t="s">
        <v>757</v>
      </c>
      <c r="B329" s="78" t="s">
        <v>6500</v>
      </c>
      <c r="C329" s="78" t="s">
        <v>6501</v>
      </c>
      <c r="D329" s="78" t="s">
        <v>2666</v>
      </c>
      <c r="E329" s="78" t="s">
        <v>6498</v>
      </c>
      <c r="F329" s="78" t="s">
        <v>6502</v>
      </c>
      <c r="G329" s="78"/>
      <c r="H329" s="65"/>
      <c r="I329" s="65"/>
      <c r="J329" s="65"/>
      <c r="K329" s="65"/>
      <c r="L329" s="65"/>
      <c r="M329" s="65"/>
    </row>
    <row r="330" spans="1:13" x14ac:dyDescent="0.25">
      <c r="A330" s="78" t="s">
        <v>762</v>
      </c>
      <c r="B330" s="78" t="s">
        <v>6503</v>
      </c>
      <c r="C330" s="78" t="s">
        <v>6504</v>
      </c>
      <c r="D330" s="78" t="s">
        <v>2667</v>
      </c>
      <c r="E330" s="78" t="s">
        <v>6505</v>
      </c>
      <c r="F330" s="78" t="s">
        <v>6506</v>
      </c>
      <c r="G330" s="78"/>
      <c r="H330" s="65"/>
      <c r="I330" s="65"/>
      <c r="J330" s="65"/>
      <c r="K330" s="65"/>
      <c r="L330" s="65"/>
      <c r="M330" s="65"/>
    </row>
    <row r="331" spans="1:13" x14ac:dyDescent="0.25">
      <c r="A331" s="78" t="s">
        <v>762</v>
      </c>
      <c r="B331" s="78" t="s">
        <v>6507</v>
      </c>
      <c r="C331" s="78" t="s">
        <v>6508</v>
      </c>
      <c r="D331" s="78" t="s">
        <v>2667</v>
      </c>
      <c r="E331" s="78" t="s">
        <v>6509</v>
      </c>
      <c r="F331" s="78" t="s">
        <v>6510</v>
      </c>
      <c r="G331" s="78"/>
      <c r="H331" s="65"/>
      <c r="I331" s="65"/>
      <c r="J331" s="65"/>
      <c r="K331" s="65"/>
      <c r="L331" s="65"/>
      <c r="M331" s="65"/>
    </row>
    <row r="332" spans="1:13" x14ac:dyDescent="0.25">
      <c r="A332" s="78" t="s">
        <v>762</v>
      </c>
      <c r="B332" s="78" t="s">
        <v>6511</v>
      </c>
      <c r="C332" s="78" t="s">
        <v>6512</v>
      </c>
      <c r="D332" s="78" t="s">
        <v>2667</v>
      </c>
      <c r="E332" s="78" t="s">
        <v>6513</v>
      </c>
      <c r="F332" s="78" t="s">
        <v>6514</v>
      </c>
      <c r="G332" s="78"/>
      <c r="H332" s="65"/>
      <c r="I332" s="65"/>
      <c r="J332" s="65"/>
      <c r="K332" s="65"/>
      <c r="L332" s="65"/>
      <c r="M332" s="65"/>
    </row>
    <row r="333" spans="1:13" x14ac:dyDescent="0.25">
      <c r="A333" s="78" t="s">
        <v>762</v>
      </c>
      <c r="B333" s="78" t="s">
        <v>6515</v>
      </c>
      <c r="C333" s="78" t="s">
        <v>6516</v>
      </c>
      <c r="D333" s="78" t="s">
        <v>2667</v>
      </c>
      <c r="E333" s="78" t="s">
        <v>6517</v>
      </c>
      <c r="F333" s="78" t="s">
        <v>6518</v>
      </c>
      <c r="G333" s="78"/>
      <c r="H333" s="65"/>
      <c r="I333" s="65"/>
      <c r="J333" s="65"/>
      <c r="K333" s="65"/>
      <c r="L333" s="65"/>
      <c r="M333" s="65"/>
    </row>
    <row r="334" spans="1:13" x14ac:dyDescent="0.25">
      <c r="A334" s="78" t="s">
        <v>762</v>
      </c>
      <c r="B334" s="78" t="s">
        <v>6519</v>
      </c>
      <c r="C334" s="78" t="s">
        <v>6520</v>
      </c>
      <c r="D334" s="78" t="s">
        <v>2667</v>
      </c>
      <c r="E334" s="78" t="s">
        <v>6521</v>
      </c>
      <c r="F334" s="78" t="s">
        <v>6522</v>
      </c>
      <c r="G334" s="78"/>
      <c r="H334" s="65"/>
      <c r="I334" s="65"/>
      <c r="J334" s="65"/>
      <c r="K334" s="65"/>
      <c r="L334" s="65"/>
      <c r="M334" s="65"/>
    </row>
    <row r="335" spans="1:13" x14ac:dyDescent="0.25">
      <c r="A335" s="78" t="s">
        <v>762</v>
      </c>
      <c r="B335" s="78" t="s">
        <v>6523</v>
      </c>
      <c r="C335" s="78" t="s">
        <v>6524</v>
      </c>
      <c r="D335" s="78" t="s">
        <v>2667</v>
      </c>
      <c r="E335" s="78" t="s">
        <v>6525</v>
      </c>
      <c r="F335" s="78" t="s">
        <v>6526</v>
      </c>
      <c r="G335" s="78"/>
      <c r="H335" s="65"/>
      <c r="I335" s="65"/>
      <c r="J335" s="65"/>
      <c r="K335" s="65"/>
      <c r="L335" s="65"/>
      <c r="M335" s="65"/>
    </row>
    <row r="336" spans="1:13" x14ac:dyDescent="0.25">
      <c r="A336" s="78" t="s">
        <v>762</v>
      </c>
      <c r="B336" s="78" t="s">
        <v>6527</v>
      </c>
      <c r="C336" s="78" t="s">
        <v>6528</v>
      </c>
      <c r="D336" s="78" t="s">
        <v>2667</v>
      </c>
      <c r="E336" s="78" t="s">
        <v>6529</v>
      </c>
      <c r="F336" s="78" t="s">
        <v>6530</v>
      </c>
      <c r="G336" s="78"/>
      <c r="H336" s="65"/>
      <c r="I336" s="65"/>
      <c r="J336" s="65"/>
      <c r="K336" s="65"/>
      <c r="L336" s="65"/>
      <c r="M336" s="65"/>
    </row>
    <row r="337" spans="1:13" x14ac:dyDescent="0.25">
      <c r="A337" s="78" t="s">
        <v>762</v>
      </c>
      <c r="B337" s="78" t="s">
        <v>6531</v>
      </c>
      <c r="C337" s="78" t="s">
        <v>6532</v>
      </c>
      <c r="D337" s="78" t="s">
        <v>2667</v>
      </c>
      <c r="E337" s="78" t="s">
        <v>6533</v>
      </c>
      <c r="F337" s="78" t="s">
        <v>6534</v>
      </c>
      <c r="G337" s="78"/>
      <c r="H337" s="65"/>
      <c r="I337" s="65"/>
      <c r="J337" s="65"/>
      <c r="K337" s="65"/>
      <c r="L337" s="65"/>
      <c r="M337" s="65"/>
    </row>
    <row r="338" spans="1:13" x14ac:dyDescent="0.25">
      <c r="A338" s="78" t="s">
        <v>762</v>
      </c>
      <c r="B338" s="78" t="s">
        <v>6535</v>
      </c>
      <c r="C338" s="78" t="s">
        <v>6536</v>
      </c>
      <c r="D338" s="78" t="s">
        <v>2667</v>
      </c>
      <c r="E338" s="78" t="s">
        <v>6521</v>
      </c>
      <c r="F338" s="78" t="s">
        <v>6537</v>
      </c>
      <c r="G338" s="78"/>
      <c r="H338" s="65"/>
      <c r="I338" s="65"/>
      <c r="J338" s="65"/>
      <c r="K338" s="65"/>
      <c r="L338" s="65"/>
      <c r="M338" s="65"/>
    </row>
    <row r="339" spans="1:13" x14ac:dyDescent="0.25">
      <c r="A339" s="78" t="s">
        <v>768</v>
      </c>
      <c r="B339" s="78" t="s">
        <v>6538</v>
      </c>
      <c r="C339" s="78" t="s">
        <v>6539</v>
      </c>
      <c r="D339" s="78" t="s">
        <v>2669</v>
      </c>
      <c r="E339" s="78" t="s">
        <v>6540</v>
      </c>
      <c r="F339" s="78" t="s">
        <v>6541</v>
      </c>
      <c r="G339" s="78"/>
      <c r="H339" s="65"/>
      <c r="I339" s="65"/>
      <c r="J339" s="65"/>
      <c r="K339" s="65"/>
      <c r="L339" s="65"/>
      <c r="M339" s="65"/>
    </row>
    <row r="340" spans="1:13" x14ac:dyDescent="0.25">
      <c r="A340" s="78" t="s">
        <v>768</v>
      </c>
      <c r="B340" s="78" t="s">
        <v>6542</v>
      </c>
      <c r="C340" s="78" t="s">
        <v>6543</v>
      </c>
      <c r="D340" s="78" t="s">
        <v>2669</v>
      </c>
      <c r="E340" s="78" t="s">
        <v>6544</v>
      </c>
      <c r="F340" s="78" t="s">
        <v>6545</v>
      </c>
      <c r="G340" s="78"/>
      <c r="H340" s="65"/>
      <c r="I340" s="65"/>
      <c r="J340" s="65"/>
      <c r="K340" s="65"/>
      <c r="L340" s="65"/>
      <c r="M340" s="65"/>
    </row>
    <row r="341" spans="1:13" x14ac:dyDescent="0.25">
      <c r="A341" s="78" t="s">
        <v>768</v>
      </c>
      <c r="B341" s="78" t="s">
        <v>6546</v>
      </c>
      <c r="C341" s="78" t="s">
        <v>6547</v>
      </c>
      <c r="D341" s="78" t="s">
        <v>2669</v>
      </c>
      <c r="E341" s="78" t="s">
        <v>6548</v>
      </c>
      <c r="F341" s="78" t="s">
        <v>6549</v>
      </c>
      <c r="G341" s="78"/>
      <c r="H341" s="65"/>
      <c r="I341" s="65"/>
      <c r="J341" s="65"/>
      <c r="K341" s="65"/>
      <c r="L341" s="65"/>
      <c r="M341" s="65"/>
    </row>
    <row r="342" spans="1:13" x14ac:dyDescent="0.25">
      <c r="A342" s="78" t="s">
        <v>768</v>
      </c>
      <c r="B342" s="78" t="s">
        <v>6550</v>
      </c>
      <c r="C342" s="78" t="s">
        <v>6551</v>
      </c>
      <c r="D342" s="78" t="s">
        <v>2669</v>
      </c>
      <c r="E342" s="78" t="s">
        <v>6552</v>
      </c>
      <c r="F342" s="78" t="s">
        <v>6553</v>
      </c>
      <c r="G342" s="78"/>
      <c r="H342" s="65"/>
      <c r="I342" s="65"/>
      <c r="J342" s="65"/>
      <c r="K342" s="65"/>
      <c r="L342" s="65"/>
      <c r="M342" s="65"/>
    </row>
    <row r="343" spans="1:13" x14ac:dyDescent="0.25">
      <c r="A343" s="78" t="s">
        <v>768</v>
      </c>
      <c r="B343" s="78" t="s">
        <v>6554</v>
      </c>
      <c r="C343" s="78" t="s">
        <v>6555</v>
      </c>
      <c r="D343" s="78" t="s">
        <v>2669</v>
      </c>
      <c r="E343" s="78" t="s">
        <v>6540</v>
      </c>
      <c r="F343" s="78" t="s">
        <v>6556</v>
      </c>
      <c r="G343" s="78"/>
      <c r="H343" s="65"/>
      <c r="I343" s="65"/>
      <c r="J343" s="65"/>
      <c r="K343" s="65"/>
      <c r="L343" s="65"/>
      <c r="M343" s="65"/>
    </row>
    <row r="344" spans="1:13" x14ac:dyDescent="0.25">
      <c r="A344" s="78" t="s">
        <v>774</v>
      </c>
      <c r="B344" s="78" t="s">
        <v>6557</v>
      </c>
      <c r="C344" s="78" t="s">
        <v>6558</v>
      </c>
      <c r="D344" s="78" t="s">
        <v>2671</v>
      </c>
      <c r="E344" s="78" t="s">
        <v>6559</v>
      </c>
      <c r="F344" s="78" t="s">
        <v>6560</v>
      </c>
      <c r="G344" s="78"/>
      <c r="H344" s="65"/>
      <c r="I344" s="65"/>
      <c r="J344" s="65"/>
      <c r="K344" s="65"/>
      <c r="L344" s="65"/>
      <c r="M344" s="65"/>
    </row>
    <row r="345" spans="1:13" x14ac:dyDescent="0.25">
      <c r="A345" s="78" t="s">
        <v>774</v>
      </c>
      <c r="B345" s="78" t="s">
        <v>6561</v>
      </c>
      <c r="C345" s="78" t="s">
        <v>6562</v>
      </c>
      <c r="D345" s="78" t="s">
        <v>2671</v>
      </c>
      <c r="E345" s="78" t="s">
        <v>6559</v>
      </c>
      <c r="F345" s="78" t="s">
        <v>6563</v>
      </c>
      <c r="G345" s="78"/>
      <c r="H345" s="65"/>
      <c r="I345" s="65"/>
      <c r="J345" s="65"/>
      <c r="K345" s="65"/>
      <c r="L345" s="65"/>
      <c r="M345" s="65"/>
    </row>
    <row r="346" spans="1:13" x14ac:dyDescent="0.25">
      <c r="A346" s="78" t="s">
        <v>780</v>
      </c>
      <c r="B346" s="78" t="s">
        <v>6564</v>
      </c>
      <c r="C346" s="78" t="s">
        <v>6565</v>
      </c>
      <c r="D346" s="78" t="s">
        <v>2672</v>
      </c>
      <c r="E346" s="78" t="s">
        <v>6566</v>
      </c>
      <c r="F346" s="78" t="s">
        <v>6567</v>
      </c>
      <c r="G346" s="78"/>
      <c r="H346" s="65"/>
      <c r="I346" s="65"/>
      <c r="J346" s="65"/>
      <c r="K346" s="65"/>
      <c r="L346" s="65"/>
      <c r="M346" s="65"/>
    </row>
    <row r="347" spans="1:13" x14ac:dyDescent="0.25">
      <c r="A347" s="78" t="s">
        <v>780</v>
      </c>
      <c r="B347" s="78" t="s">
        <v>6568</v>
      </c>
      <c r="C347" s="78" t="s">
        <v>6569</v>
      </c>
      <c r="D347" s="78" t="s">
        <v>2672</v>
      </c>
      <c r="E347" s="78" t="s">
        <v>6566</v>
      </c>
      <c r="F347" s="78" t="s">
        <v>6570</v>
      </c>
      <c r="G347" s="78"/>
      <c r="H347" s="65"/>
      <c r="I347" s="65"/>
      <c r="J347" s="65"/>
      <c r="K347" s="65"/>
      <c r="L347" s="65"/>
      <c r="M347" s="65"/>
    </row>
    <row r="348" spans="1:13" x14ac:dyDescent="0.25">
      <c r="A348" s="78" t="s">
        <v>780</v>
      </c>
      <c r="B348" s="78" t="s">
        <v>6571</v>
      </c>
      <c r="C348" s="78" t="s">
        <v>6572</v>
      </c>
      <c r="D348" s="78" t="s">
        <v>2672</v>
      </c>
      <c r="E348" s="78" t="s">
        <v>6573</v>
      </c>
      <c r="F348" s="78" t="s">
        <v>6574</v>
      </c>
      <c r="G348" s="78"/>
      <c r="H348" s="65"/>
      <c r="I348" s="65"/>
      <c r="J348" s="65"/>
      <c r="K348" s="65"/>
      <c r="L348" s="65"/>
      <c r="M348" s="65"/>
    </row>
    <row r="349" spans="1:13" x14ac:dyDescent="0.25">
      <c r="A349" s="78" t="s">
        <v>780</v>
      </c>
      <c r="B349" s="78" t="s">
        <v>6575</v>
      </c>
      <c r="C349" s="78" t="s">
        <v>6576</v>
      </c>
      <c r="D349" s="78" t="s">
        <v>2672</v>
      </c>
      <c r="E349" s="78" t="s">
        <v>6577</v>
      </c>
      <c r="F349" s="78" t="s">
        <v>6578</v>
      </c>
      <c r="G349" s="78"/>
      <c r="H349" s="65"/>
      <c r="I349" s="65"/>
      <c r="J349" s="65"/>
      <c r="K349" s="65"/>
      <c r="L349" s="65"/>
      <c r="M349" s="65"/>
    </row>
    <row r="350" spans="1:13" x14ac:dyDescent="0.25">
      <c r="A350" s="78" t="s">
        <v>785</v>
      </c>
      <c r="B350" s="78" t="s">
        <v>6579</v>
      </c>
      <c r="C350" s="78" t="s">
        <v>6580</v>
      </c>
      <c r="D350" s="78" t="s">
        <v>2673</v>
      </c>
      <c r="E350" s="78" t="s">
        <v>6581</v>
      </c>
      <c r="F350" s="78" t="s">
        <v>6582</v>
      </c>
      <c r="G350" s="78"/>
      <c r="H350" s="65"/>
      <c r="I350" s="65"/>
      <c r="J350" s="65"/>
      <c r="K350" s="65"/>
      <c r="L350" s="65"/>
      <c r="M350" s="65"/>
    </row>
    <row r="351" spans="1:13" x14ac:dyDescent="0.25">
      <c r="A351" s="78" t="s">
        <v>785</v>
      </c>
      <c r="B351" s="78" t="s">
        <v>6583</v>
      </c>
      <c r="C351" s="78" t="s">
        <v>6584</v>
      </c>
      <c r="D351" s="78" t="s">
        <v>2673</v>
      </c>
      <c r="E351" s="78" t="s">
        <v>6581</v>
      </c>
      <c r="F351" s="78" t="s">
        <v>6585</v>
      </c>
      <c r="G351" s="78"/>
      <c r="H351" s="65"/>
      <c r="I351" s="65"/>
      <c r="J351" s="65"/>
      <c r="K351" s="65"/>
      <c r="L351" s="65"/>
      <c r="M351" s="65"/>
    </row>
    <row r="352" spans="1:13" x14ac:dyDescent="0.25">
      <c r="A352" s="78" t="s">
        <v>791</v>
      </c>
      <c r="B352" s="78" t="s">
        <v>6586</v>
      </c>
      <c r="C352" s="78" t="s">
        <v>6587</v>
      </c>
      <c r="D352" s="78" t="s">
        <v>2674</v>
      </c>
      <c r="E352" s="78" t="s">
        <v>6588</v>
      </c>
      <c r="F352" s="78" t="s">
        <v>6589</v>
      </c>
      <c r="G352" s="78"/>
      <c r="H352" s="65"/>
      <c r="I352" s="65"/>
      <c r="J352" s="65"/>
      <c r="K352" s="65"/>
      <c r="L352" s="65"/>
      <c r="M352" s="65"/>
    </row>
    <row r="353" spans="1:13" x14ac:dyDescent="0.25">
      <c r="A353" s="78" t="s">
        <v>791</v>
      </c>
      <c r="B353" s="78" t="s">
        <v>6590</v>
      </c>
      <c r="C353" s="78" t="s">
        <v>6591</v>
      </c>
      <c r="D353" s="78" t="s">
        <v>2674</v>
      </c>
      <c r="E353" s="78" t="s">
        <v>6592</v>
      </c>
      <c r="F353" s="78" t="s">
        <v>6593</v>
      </c>
      <c r="G353" s="78"/>
      <c r="H353" s="65"/>
      <c r="I353" s="65"/>
      <c r="J353" s="65"/>
      <c r="K353" s="65"/>
      <c r="L353" s="65"/>
      <c r="M353" s="65"/>
    </row>
    <row r="354" spans="1:13" x14ac:dyDescent="0.25">
      <c r="A354" s="78" t="s">
        <v>791</v>
      </c>
      <c r="B354" s="78" t="s">
        <v>6594</v>
      </c>
      <c r="C354" s="78" t="s">
        <v>6595</v>
      </c>
      <c r="D354" s="78" t="s">
        <v>2674</v>
      </c>
      <c r="E354" s="78" t="s">
        <v>6596</v>
      </c>
      <c r="F354" s="78" t="s">
        <v>6597</v>
      </c>
      <c r="G354" s="78"/>
      <c r="H354" s="65"/>
      <c r="I354" s="65"/>
      <c r="J354" s="65"/>
      <c r="K354" s="65"/>
      <c r="L354" s="65"/>
      <c r="M354" s="65"/>
    </row>
    <row r="355" spans="1:13" x14ac:dyDescent="0.25">
      <c r="A355" s="78" t="s">
        <v>791</v>
      </c>
      <c r="B355" s="78" t="s">
        <v>6598</v>
      </c>
      <c r="C355" s="78" t="s">
        <v>6599</v>
      </c>
      <c r="D355" s="78" t="s">
        <v>2674</v>
      </c>
      <c r="E355" s="78" t="s">
        <v>6600</v>
      </c>
      <c r="F355" s="78" t="s">
        <v>6601</v>
      </c>
      <c r="G355" s="78"/>
      <c r="H355" s="65"/>
      <c r="I355" s="65"/>
      <c r="J355" s="65"/>
      <c r="K355" s="65"/>
      <c r="L355" s="65"/>
      <c r="M355" s="65"/>
    </row>
    <row r="356" spans="1:13" x14ac:dyDescent="0.25">
      <c r="A356" s="78" t="s">
        <v>791</v>
      </c>
      <c r="B356" s="78" t="s">
        <v>6602</v>
      </c>
      <c r="C356" s="78" t="s">
        <v>6603</v>
      </c>
      <c r="D356" s="78" t="s">
        <v>2674</v>
      </c>
      <c r="E356" s="78" t="s">
        <v>6604</v>
      </c>
      <c r="F356" s="78" t="s">
        <v>6605</v>
      </c>
      <c r="G356" s="78"/>
      <c r="H356" s="65"/>
      <c r="I356" s="65"/>
      <c r="J356" s="65"/>
      <c r="K356" s="65"/>
      <c r="L356" s="65"/>
      <c r="M356" s="65"/>
    </row>
    <row r="357" spans="1:13" x14ac:dyDescent="0.25">
      <c r="A357" s="78" t="s">
        <v>791</v>
      </c>
      <c r="B357" s="78" t="s">
        <v>6606</v>
      </c>
      <c r="C357" s="78" t="s">
        <v>6607</v>
      </c>
      <c r="D357" s="78" t="s">
        <v>2674</v>
      </c>
      <c r="E357" s="78" t="s">
        <v>6604</v>
      </c>
      <c r="F357" s="78" t="s">
        <v>6608</v>
      </c>
      <c r="G357" s="78"/>
      <c r="H357" s="65"/>
      <c r="I357" s="65"/>
      <c r="J357" s="65"/>
      <c r="K357" s="65"/>
      <c r="L357" s="65"/>
      <c r="M357" s="65"/>
    </row>
    <row r="358" spans="1:13" x14ac:dyDescent="0.25">
      <c r="A358" s="78" t="s">
        <v>791</v>
      </c>
      <c r="B358" s="78" t="s">
        <v>6609</v>
      </c>
      <c r="C358" s="78" t="s">
        <v>6610</v>
      </c>
      <c r="D358" s="78" t="s">
        <v>2674</v>
      </c>
      <c r="E358" s="78" t="s">
        <v>6604</v>
      </c>
      <c r="F358" s="78" t="s">
        <v>6611</v>
      </c>
      <c r="G358" s="78"/>
      <c r="H358" s="65"/>
      <c r="I358" s="65"/>
      <c r="J358" s="65"/>
      <c r="K358" s="65"/>
      <c r="L358" s="65"/>
      <c r="M358" s="65"/>
    </row>
    <row r="359" spans="1:13" x14ac:dyDescent="0.25">
      <c r="A359" s="78" t="s">
        <v>791</v>
      </c>
      <c r="B359" s="78" t="s">
        <v>6612</v>
      </c>
      <c r="C359" s="78" t="s">
        <v>6613</v>
      </c>
      <c r="D359" s="78" t="s">
        <v>2674</v>
      </c>
      <c r="E359" s="78" t="s">
        <v>6604</v>
      </c>
      <c r="F359" s="78" t="s">
        <v>6614</v>
      </c>
      <c r="G359" s="78"/>
      <c r="H359" s="65"/>
      <c r="I359" s="65"/>
      <c r="J359" s="65"/>
      <c r="K359" s="65"/>
      <c r="L359" s="65"/>
      <c r="M359" s="65"/>
    </row>
    <row r="360" spans="1:13" x14ac:dyDescent="0.25">
      <c r="A360" s="78" t="s">
        <v>791</v>
      </c>
      <c r="B360" s="78" t="s">
        <v>6615</v>
      </c>
      <c r="C360" s="78" t="s">
        <v>6616</v>
      </c>
      <c r="D360" s="78" t="s">
        <v>2674</v>
      </c>
      <c r="E360" s="78" t="s">
        <v>6596</v>
      </c>
      <c r="F360" s="78" t="s">
        <v>6617</v>
      </c>
      <c r="G360" s="78"/>
      <c r="H360" s="65"/>
      <c r="I360" s="65"/>
      <c r="J360" s="65"/>
      <c r="K360" s="65"/>
      <c r="L360" s="65"/>
      <c r="M360" s="65"/>
    </row>
    <row r="361" spans="1:13" x14ac:dyDescent="0.25">
      <c r="A361" s="78" t="s">
        <v>791</v>
      </c>
      <c r="B361" s="78" t="s">
        <v>6618</v>
      </c>
      <c r="C361" s="78" t="s">
        <v>6619</v>
      </c>
      <c r="D361" s="78" t="s">
        <v>2674</v>
      </c>
      <c r="E361" s="78" t="s">
        <v>6620</v>
      </c>
      <c r="F361" s="78" t="s">
        <v>6621</v>
      </c>
      <c r="G361" s="78"/>
      <c r="H361" s="65"/>
      <c r="I361" s="65"/>
      <c r="J361" s="65"/>
      <c r="K361" s="65"/>
      <c r="L361" s="65"/>
      <c r="M361" s="65"/>
    </row>
    <row r="362" spans="1:13" x14ac:dyDescent="0.25">
      <c r="A362" s="78" t="s">
        <v>791</v>
      </c>
      <c r="B362" s="78" t="s">
        <v>6622</v>
      </c>
      <c r="C362" s="78" t="s">
        <v>6623</v>
      </c>
      <c r="D362" s="78" t="s">
        <v>2674</v>
      </c>
      <c r="E362" s="78" t="s">
        <v>6624</v>
      </c>
      <c r="F362" s="78" t="s">
        <v>6625</v>
      </c>
      <c r="G362" s="78"/>
      <c r="H362" s="65"/>
      <c r="I362" s="65"/>
      <c r="J362" s="65"/>
      <c r="K362" s="65"/>
      <c r="L362" s="65"/>
      <c r="M362" s="65"/>
    </row>
    <row r="363" spans="1:13" x14ac:dyDescent="0.25">
      <c r="A363" s="78" t="s">
        <v>791</v>
      </c>
      <c r="B363" s="78" t="s">
        <v>6626</v>
      </c>
      <c r="C363" s="78" t="s">
        <v>6627</v>
      </c>
      <c r="D363" s="78" t="s">
        <v>2674</v>
      </c>
      <c r="E363" s="78" t="s">
        <v>6628</v>
      </c>
      <c r="F363" s="78" t="s">
        <v>6629</v>
      </c>
      <c r="G363" s="78"/>
      <c r="H363" s="65"/>
      <c r="I363" s="65"/>
      <c r="J363" s="65"/>
      <c r="K363" s="65"/>
      <c r="L363" s="65"/>
      <c r="M363" s="65"/>
    </row>
    <row r="364" spans="1:13" x14ac:dyDescent="0.25">
      <c r="A364" s="78" t="s">
        <v>791</v>
      </c>
      <c r="B364" s="78" t="s">
        <v>6630</v>
      </c>
      <c r="C364" s="78" t="s">
        <v>6631</v>
      </c>
      <c r="D364" s="78" t="s">
        <v>2674</v>
      </c>
      <c r="E364" s="78" t="s">
        <v>6632</v>
      </c>
      <c r="F364" s="78" t="s">
        <v>6633</v>
      </c>
      <c r="G364" s="78"/>
      <c r="H364" s="65"/>
      <c r="I364" s="65"/>
      <c r="J364" s="65"/>
      <c r="K364" s="65"/>
      <c r="L364" s="65"/>
      <c r="M364" s="65"/>
    </row>
    <row r="365" spans="1:13" x14ac:dyDescent="0.25">
      <c r="A365" s="78" t="s">
        <v>791</v>
      </c>
      <c r="B365" s="78" t="s">
        <v>6634</v>
      </c>
      <c r="C365" s="78" t="s">
        <v>6635</v>
      </c>
      <c r="D365" s="78" t="s">
        <v>2674</v>
      </c>
      <c r="E365" s="78" t="s">
        <v>6636</v>
      </c>
      <c r="F365" s="78" t="s">
        <v>6637</v>
      </c>
      <c r="G365" s="78"/>
      <c r="H365" s="65"/>
      <c r="I365" s="65"/>
      <c r="J365" s="65"/>
      <c r="K365" s="65"/>
      <c r="L365" s="65"/>
      <c r="M365" s="65"/>
    </row>
    <row r="366" spans="1:13" x14ac:dyDescent="0.25">
      <c r="A366" s="78" t="s">
        <v>791</v>
      </c>
      <c r="B366" s="78" t="s">
        <v>6638</v>
      </c>
      <c r="C366" s="78" t="s">
        <v>6639</v>
      </c>
      <c r="D366" s="78" t="s">
        <v>2674</v>
      </c>
      <c r="E366" s="78" t="s">
        <v>6640</v>
      </c>
      <c r="F366" s="78" t="s">
        <v>6641</v>
      </c>
      <c r="G366" s="78"/>
      <c r="H366" s="65"/>
      <c r="I366" s="65"/>
      <c r="J366" s="65"/>
      <c r="K366" s="65"/>
      <c r="L366" s="65"/>
      <c r="M366" s="65"/>
    </row>
    <row r="367" spans="1:13" x14ac:dyDescent="0.25">
      <c r="A367" s="78" t="s">
        <v>796</v>
      </c>
      <c r="B367" s="78" t="s">
        <v>6642</v>
      </c>
      <c r="C367" s="78" t="s">
        <v>6643</v>
      </c>
      <c r="D367" s="78" t="s">
        <v>2674</v>
      </c>
      <c r="E367" s="78" t="s">
        <v>6596</v>
      </c>
      <c r="F367" s="78" t="s">
        <v>6644</v>
      </c>
      <c r="G367" s="78"/>
      <c r="H367" s="65"/>
      <c r="I367" s="65"/>
      <c r="J367" s="65"/>
      <c r="K367" s="65"/>
      <c r="L367" s="65"/>
      <c r="M367" s="65"/>
    </row>
    <row r="368" spans="1:13" x14ac:dyDescent="0.25">
      <c r="A368" s="78" t="s">
        <v>796</v>
      </c>
      <c r="B368" s="78" t="s">
        <v>6645</v>
      </c>
      <c r="C368" s="78" t="s">
        <v>6646</v>
      </c>
      <c r="D368" s="78" t="s">
        <v>2674</v>
      </c>
      <c r="E368" s="78" t="s">
        <v>6596</v>
      </c>
      <c r="F368" s="78" t="s">
        <v>6647</v>
      </c>
      <c r="G368" s="78"/>
      <c r="H368" s="65"/>
      <c r="I368" s="65"/>
      <c r="J368" s="65"/>
      <c r="K368" s="65"/>
      <c r="L368" s="65"/>
      <c r="M368" s="65"/>
    </row>
    <row r="369" spans="1:13" x14ac:dyDescent="0.25">
      <c r="A369" s="78" t="s">
        <v>803</v>
      </c>
      <c r="B369" s="78" t="s">
        <v>6648</v>
      </c>
      <c r="C369" s="78" t="s">
        <v>6649</v>
      </c>
      <c r="D369" s="78" t="s">
        <v>2677</v>
      </c>
      <c r="E369" s="78" t="s">
        <v>6650</v>
      </c>
      <c r="F369" s="78" t="s">
        <v>6651</v>
      </c>
      <c r="G369" s="78"/>
      <c r="H369" s="65"/>
      <c r="I369" s="65"/>
      <c r="J369" s="65"/>
      <c r="K369" s="65"/>
      <c r="L369" s="65"/>
      <c r="M369" s="65"/>
    </row>
    <row r="370" spans="1:13" x14ac:dyDescent="0.25">
      <c r="A370" s="78" t="s">
        <v>803</v>
      </c>
      <c r="B370" s="78" t="s">
        <v>6652</v>
      </c>
      <c r="C370" s="78" t="s">
        <v>6653</v>
      </c>
      <c r="D370" s="78" t="s">
        <v>2677</v>
      </c>
      <c r="E370" s="78" t="s">
        <v>6650</v>
      </c>
      <c r="F370" s="78" t="s">
        <v>6654</v>
      </c>
      <c r="G370" s="78"/>
      <c r="H370" s="65"/>
      <c r="I370" s="65"/>
      <c r="J370" s="65"/>
      <c r="K370" s="65"/>
      <c r="L370" s="65"/>
      <c r="M370" s="65"/>
    </row>
    <row r="371" spans="1:13" x14ac:dyDescent="0.25">
      <c r="A371" s="78" t="s">
        <v>803</v>
      </c>
      <c r="B371" s="78" t="s">
        <v>6655</v>
      </c>
      <c r="C371" s="78" t="s">
        <v>6656</v>
      </c>
      <c r="D371" s="78" t="s">
        <v>2677</v>
      </c>
      <c r="E371" s="78" t="s">
        <v>6657</v>
      </c>
      <c r="F371" s="78" t="s">
        <v>6658</v>
      </c>
      <c r="G371" s="78"/>
      <c r="H371" s="65"/>
      <c r="I371" s="65"/>
      <c r="J371" s="65"/>
      <c r="K371" s="65"/>
      <c r="L371" s="65"/>
      <c r="M371" s="65"/>
    </row>
    <row r="372" spans="1:13" x14ac:dyDescent="0.25">
      <c r="A372" s="78" t="s">
        <v>808</v>
      </c>
      <c r="B372" s="78" t="s">
        <v>6659</v>
      </c>
      <c r="C372" s="78" t="s">
        <v>6660</v>
      </c>
      <c r="D372" s="78" t="s">
        <v>2678</v>
      </c>
      <c r="E372" s="78" t="s">
        <v>6661</v>
      </c>
      <c r="F372" s="78" t="s">
        <v>6662</v>
      </c>
      <c r="G372" s="78"/>
      <c r="H372" s="65"/>
      <c r="I372" s="65"/>
      <c r="J372" s="65"/>
      <c r="K372" s="65"/>
      <c r="L372" s="65"/>
      <c r="M372" s="65"/>
    </row>
    <row r="373" spans="1:13" x14ac:dyDescent="0.25">
      <c r="A373" s="78" t="s">
        <v>808</v>
      </c>
      <c r="B373" s="78" t="s">
        <v>6663</v>
      </c>
      <c r="C373" s="78" t="s">
        <v>6664</v>
      </c>
      <c r="D373" s="78" t="s">
        <v>2678</v>
      </c>
      <c r="E373" s="78" t="s">
        <v>6665</v>
      </c>
      <c r="F373" s="78" t="s">
        <v>6666</v>
      </c>
      <c r="G373" s="78"/>
      <c r="H373" s="65"/>
      <c r="I373" s="65"/>
      <c r="J373" s="65"/>
      <c r="K373" s="65"/>
      <c r="L373" s="65"/>
      <c r="M373" s="65"/>
    </row>
    <row r="374" spans="1:13" x14ac:dyDescent="0.25">
      <c r="A374" s="78" t="s">
        <v>808</v>
      </c>
      <c r="B374" s="78" t="s">
        <v>6667</v>
      </c>
      <c r="C374" s="78" t="s">
        <v>6668</v>
      </c>
      <c r="D374" s="78" t="s">
        <v>2678</v>
      </c>
      <c r="E374" s="78" t="s">
        <v>6669</v>
      </c>
      <c r="F374" s="78" t="s">
        <v>6670</v>
      </c>
      <c r="G374" s="78"/>
      <c r="H374" s="65"/>
      <c r="I374" s="65"/>
      <c r="J374" s="65"/>
      <c r="K374" s="65"/>
      <c r="L374" s="65"/>
      <c r="M374" s="65"/>
    </row>
    <row r="375" spans="1:13" x14ac:dyDescent="0.25">
      <c r="A375" s="78" t="s">
        <v>808</v>
      </c>
      <c r="B375" s="78" t="s">
        <v>6671</v>
      </c>
      <c r="C375" s="78" t="s">
        <v>6672</v>
      </c>
      <c r="D375" s="78" t="s">
        <v>2678</v>
      </c>
      <c r="E375" s="78" t="s">
        <v>6673</v>
      </c>
      <c r="F375" s="78" t="s">
        <v>6674</v>
      </c>
      <c r="G375" s="78"/>
      <c r="H375" s="65"/>
      <c r="I375" s="65"/>
      <c r="J375" s="65"/>
      <c r="K375" s="65"/>
      <c r="L375" s="65"/>
      <c r="M375" s="65"/>
    </row>
    <row r="376" spans="1:13" x14ac:dyDescent="0.25">
      <c r="A376" s="78" t="s">
        <v>808</v>
      </c>
      <c r="B376" s="78" t="s">
        <v>6675</v>
      </c>
      <c r="C376" s="78" t="s">
        <v>6676</v>
      </c>
      <c r="D376" s="78" t="s">
        <v>2678</v>
      </c>
      <c r="E376" s="78" t="s">
        <v>6669</v>
      </c>
      <c r="F376" s="78" t="s">
        <v>6677</v>
      </c>
      <c r="G376" s="78"/>
      <c r="H376" s="65"/>
      <c r="I376" s="65"/>
      <c r="J376" s="65"/>
      <c r="K376" s="65"/>
      <c r="L376" s="65"/>
      <c r="M376" s="65"/>
    </row>
    <row r="377" spans="1:13" x14ac:dyDescent="0.25">
      <c r="A377" s="78" t="s">
        <v>814</v>
      </c>
      <c r="B377" s="78" t="s">
        <v>6678</v>
      </c>
      <c r="C377" s="78" t="s">
        <v>6679</v>
      </c>
      <c r="D377" s="78" t="s">
        <v>2679</v>
      </c>
      <c r="E377" s="78" t="s">
        <v>6680</v>
      </c>
      <c r="F377" s="78" t="s">
        <v>6681</v>
      </c>
      <c r="G377" s="78"/>
      <c r="H377" s="65"/>
      <c r="I377" s="65"/>
      <c r="J377" s="65"/>
      <c r="K377" s="65"/>
      <c r="L377" s="65"/>
      <c r="M377" s="65"/>
    </row>
    <row r="378" spans="1:13" x14ac:dyDescent="0.25">
      <c r="A378" s="78" t="s">
        <v>814</v>
      </c>
      <c r="B378" s="78" t="s">
        <v>6682</v>
      </c>
      <c r="C378" s="78" t="s">
        <v>6683</v>
      </c>
      <c r="D378" s="78" t="s">
        <v>2679</v>
      </c>
      <c r="E378" s="78" t="s">
        <v>6684</v>
      </c>
      <c r="F378" s="78" t="s">
        <v>6685</v>
      </c>
      <c r="G378" s="78"/>
      <c r="H378" s="65"/>
      <c r="I378" s="65"/>
      <c r="J378" s="65"/>
      <c r="K378" s="65"/>
      <c r="L378" s="65"/>
      <c r="M378" s="65"/>
    </row>
    <row r="379" spans="1:13" x14ac:dyDescent="0.25">
      <c r="A379" s="78" t="s">
        <v>814</v>
      </c>
      <c r="B379" s="78" t="s">
        <v>6686</v>
      </c>
      <c r="C379" s="78" t="s">
        <v>6687</v>
      </c>
      <c r="D379" s="78" t="s">
        <v>2679</v>
      </c>
      <c r="E379" s="78" t="s">
        <v>6688</v>
      </c>
      <c r="F379" s="78" t="s">
        <v>6689</v>
      </c>
      <c r="G379" s="78"/>
      <c r="H379" s="65"/>
      <c r="I379" s="65"/>
      <c r="J379" s="65"/>
      <c r="K379" s="65"/>
      <c r="L379" s="65"/>
      <c r="M379" s="65"/>
    </row>
    <row r="380" spans="1:13" x14ac:dyDescent="0.25">
      <c r="A380" s="78" t="s">
        <v>814</v>
      </c>
      <c r="B380" s="78" t="s">
        <v>6690</v>
      </c>
      <c r="C380" s="78" t="s">
        <v>6691</v>
      </c>
      <c r="D380" s="78" t="s">
        <v>2679</v>
      </c>
      <c r="E380" s="78" t="s">
        <v>6692</v>
      </c>
      <c r="F380" s="78" t="s">
        <v>6693</v>
      </c>
      <c r="G380" s="78"/>
      <c r="H380" s="65"/>
      <c r="I380" s="65"/>
      <c r="J380" s="65"/>
      <c r="K380" s="65"/>
      <c r="L380" s="65"/>
      <c r="M380" s="65"/>
    </row>
    <row r="381" spans="1:13" x14ac:dyDescent="0.25">
      <c r="A381" s="78" t="s">
        <v>814</v>
      </c>
      <c r="B381" s="78" t="s">
        <v>6694</v>
      </c>
      <c r="C381" s="78" t="s">
        <v>6695</v>
      </c>
      <c r="D381" s="78" t="s">
        <v>2679</v>
      </c>
      <c r="E381" s="78" t="s">
        <v>6696</v>
      </c>
      <c r="F381" s="78" t="s">
        <v>6697</v>
      </c>
      <c r="G381" s="78"/>
      <c r="H381" s="65"/>
      <c r="I381" s="65"/>
      <c r="J381" s="65"/>
      <c r="K381" s="65"/>
      <c r="L381" s="65"/>
      <c r="M381" s="65"/>
    </row>
    <row r="382" spans="1:13" x14ac:dyDescent="0.25">
      <c r="A382" s="78" t="s">
        <v>814</v>
      </c>
      <c r="B382" s="78" t="s">
        <v>6698</v>
      </c>
      <c r="C382" s="78" t="s">
        <v>6699</v>
      </c>
      <c r="D382" s="78" t="s">
        <v>2679</v>
      </c>
      <c r="E382" s="78" t="s">
        <v>6700</v>
      </c>
      <c r="F382" s="78" t="s">
        <v>6701</v>
      </c>
      <c r="G382" s="78"/>
      <c r="H382" s="65"/>
      <c r="I382" s="65"/>
      <c r="J382" s="65"/>
      <c r="K382" s="65"/>
      <c r="L382" s="65"/>
      <c r="M382" s="65"/>
    </row>
    <row r="383" spans="1:13" x14ac:dyDescent="0.25">
      <c r="A383" s="78" t="s">
        <v>814</v>
      </c>
      <c r="B383" s="78" t="s">
        <v>6702</v>
      </c>
      <c r="C383" s="78" t="s">
        <v>6703</v>
      </c>
      <c r="D383" s="78" t="s">
        <v>2679</v>
      </c>
      <c r="E383" s="78" t="s">
        <v>6704</v>
      </c>
      <c r="F383" s="78" t="s">
        <v>6705</v>
      </c>
      <c r="G383" s="78"/>
      <c r="H383" s="65"/>
      <c r="I383" s="65"/>
      <c r="J383" s="65"/>
      <c r="K383" s="65"/>
      <c r="L383" s="65"/>
      <c r="M383" s="65"/>
    </row>
    <row r="384" spans="1:13" x14ac:dyDescent="0.25">
      <c r="A384" s="78" t="s">
        <v>814</v>
      </c>
      <c r="B384" s="78" t="s">
        <v>6706</v>
      </c>
      <c r="C384" s="78" t="s">
        <v>6707</v>
      </c>
      <c r="D384" s="78" t="s">
        <v>2679</v>
      </c>
      <c r="E384" s="78" t="s">
        <v>6708</v>
      </c>
      <c r="F384" s="78" t="s">
        <v>6709</v>
      </c>
      <c r="G384" s="78"/>
      <c r="H384" s="65"/>
      <c r="I384" s="65"/>
      <c r="J384" s="65"/>
      <c r="K384" s="65"/>
      <c r="L384" s="65"/>
      <c r="M384" s="65"/>
    </row>
    <row r="385" spans="1:13" x14ac:dyDescent="0.25">
      <c r="A385" s="78" t="s">
        <v>814</v>
      </c>
      <c r="B385" s="78" t="s">
        <v>6710</v>
      </c>
      <c r="C385" s="78" t="s">
        <v>6711</v>
      </c>
      <c r="D385" s="78" t="s">
        <v>2679</v>
      </c>
      <c r="E385" s="78" t="s">
        <v>6712</v>
      </c>
      <c r="F385" s="78" t="s">
        <v>6713</v>
      </c>
      <c r="G385" s="78"/>
      <c r="H385" s="65"/>
      <c r="I385" s="65"/>
      <c r="J385" s="65"/>
      <c r="K385" s="65"/>
      <c r="L385" s="65"/>
      <c r="M385" s="65"/>
    </row>
    <row r="386" spans="1:13" x14ac:dyDescent="0.25">
      <c r="A386" s="78" t="s">
        <v>814</v>
      </c>
      <c r="B386" s="78" t="s">
        <v>6714</v>
      </c>
      <c r="C386" s="78" t="s">
        <v>6715</v>
      </c>
      <c r="D386" s="78" t="s">
        <v>2679</v>
      </c>
      <c r="E386" s="78" t="s">
        <v>6716</v>
      </c>
      <c r="F386" s="78" t="s">
        <v>6717</v>
      </c>
      <c r="G386" s="78"/>
      <c r="H386" s="65"/>
      <c r="I386" s="65"/>
      <c r="J386" s="65"/>
      <c r="K386" s="65"/>
      <c r="L386" s="65"/>
      <c r="M386" s="65"/>
    </row>
    <row r="387" spans="1:13" x14ac:dyDescent="0.25">
      <c r="A387" s="78" t="s">
        <v>814</v>
      </c>
      <c r="B387" s="78" t="s">
        <v>6718</v>
      </c>
      <c r="C387" s="78" t="s">
        <v>6719</v>
      </c>
      <c r="D387" s="78" t="s">
        <v>2679</v>
      </c>
      <c r="E387" s="78" t="s">
        <v>6696</v>
      </c>
      <c r="F387" s="78" t="s">
        <v>6720</v>
      </c>
      <c r="G387" s="78"/>
      <c r="H387" s="65"/>
      <c r="I387" s="65"/>
      <c r="J387" s="65"/>
      <c r="K387" s="65"/>
      <c r="L387" s="65"/>
      <c r="M387" s="65"/>
    </row>
    <row r="388" spans="1:13" x14ac:dyDescent="0.25">
      <c r="A388" s="78" t="s">
        <v>819</v>
      </c>
      <c r="B388" s="78" t="s">
        <v>6721</v>
      </c>
      <c r="C388" s="78" t="s">
        <v>6722</v>
      </c>
      <c r="D388" s="78" t="s">
        <v>2681</v>
      </c>
      <c r="E388" s="78" t="s">
        <v>6723</v>
      </c>
      <c r="F388" s="78" t="s">
        <v>6724</v>
      </c>
      <c r="G388" s="78"/>
      <c r="H388" s="65"/>
      <c r="I388" s="65"/>
      <c r="J388" s="65"/>
      <c r="K388" s="65"/>
      <c r="L388" s="65"/>
      <c r="M388" s="65"/>
    </row>
    <row r="389" spans="1:13" x14ac:dyDescent="0.25">
      <c r="A389" s="78" t="s">
        <v>819</v>
      </c>
      <c r="B389" s="78" t="s">
        <v>6725</v>
      </c>
      <c r="C389" s="78" t="s">
        <v>6726</v>
      </c>
      <c r="D389" s="78" t="s">
        <v>2681</v>
      </c>
      <c r="E389" s="78" t="s">
        <v>6727</v>
      </c>
      <c r="F389" s="78" t="s">
        <v>6728</v>
      </c>
      <c r="G389" s="78"/>
      <c r="H389" s="65"/>
      <c r="I389" s="65"/>
      <c r="J389" s="65"/>
      <c r="K389" s="65"/>
      <c r="L389" s="65"/>
      <c r="M389" s="65"/>
    </row>
    <row r="390" spans="1:13" x14ac:dyDescent="0.25">
      <c r="A390" s="78" t="s">
        <v>819</v>
      </c>
      <c r="B390" s="78" t="s">
        <v>6729</v>
      </c>
      <c r="C390" s="78" t="s">
        <v>6730</v>
      </c>
      <c r="D390" s="78" t="s">
        <v>2681</v>
      </c>
      <c r="E390" s="78" t="s">
        <v>6731</v>
      </c>
      <c r="F390" s="78" t="s">
        <v>6732</v>
      </c>
      <c r="G390" s="78"/>
      <c r="H390" s="65"/>
      <c r="I390" s="65"/>
      <c r="J390" s="65"/>
      <c r="K390" s="65"/>
      <c r="L390" s="65"/>
      <c r="M390" s="65"/>
    </row>
    <row r="391" spans="1:13" x14ac:dyDescent="0.25">
      <c r="A391" s="78" t="s">
        <v>819</v>
      </c>
      <c r="B391" s="78" t="s">
        <v>6733</v>
      </c>
      <c r="C391" s="78" t="s">
        <v>6734</v>
      </c>
      <c r="D391" s="78" t="s">
        <v>2681</v>
      </c>
      <c r="E391" s="78" t="s">
        <v>6735</v>
      </c>
      <c r="F391" s="78" t="s">
        <v>6736</v>
      </c>
      <c r="G391" s="78"/>
      <c r="H391" s="65"/>
      <c r="I391" s="65"/>
      <c r="J391" s="65"/>
      <c r="K391" s="65"/>
      <c r="L391" s="65"/>
      <c r="M391" s="65"/>
    </row>
    <row r="392" spans="1:13" x14ac:dyDescent="0.25">
      <c r="A392" s="78" t="s">
        <v>819</v>
      </c>
      <c r="B392" s="78" t="s">
        <v>6737</v>
      </c>
      <c r="C392" s="78" t="s">
        <v>6738</v>
      </c>
      <c r="D392" s="78" t="s">
        <v>2681</v>
      </c>
      <c r="E392" s="78" t="s">
        <v>6739</v>
      </c>
      <c r="F392" s="78" t="s">
        <v>6740</v>
      </c>
      <c r="G392" s="78"/>
      <c r="H392" s="65"/>
      <c r="I392" s="65"/>
      <c r="J392" s="65"/>
      <c r="K392" s="65"/>
      <c r="L392" s="65"/>
      <c r="M392" s="65"/>
    </row>
    <row r="393" spans="1:13" x14ac:dyDescent="0.25">
      <c r="A393" s="78" t="s">
        <v>819</v>
      </c>
      <c r="B393" s="78" t="s">
        <v>6741</v>
      </c>
      <c r="C393" s="78" t="s">
        <v>6742</v>
      </c>
      <c r="D393" s="78" t="s">
        <v>2681</v>
      </c>
      <c r="E393" s="78" t="s">
        <v>6739</v>
      </c>
      <c r="F393" s="78" t="s">
        <v>6743</v>
      </c>
      <c r="G393" s="78"/>
      <c r="H393" s="65"/>
      <c r="I393" s="65"/>
      <c r="J393" s="65"/>
      <c r="K393" s="65"/>
      <c r="L393" s="65"/>
      <c r="M393" s="65"/>
    </row>
    <row r="394" spans="1:13" x14ac:dyDescent="0.25">
      <c r="A394" s="78" t="s">
        <v>819</v>
      </c>
      <c r="B394" s="78" t="s">
        <v>6744</v>
      </c>
      <c r="C394" s="78" t="s">
        <v>6745</v>
      </c>
      <c r="D394" s="78" t="s">
        <v>2716</v>
      </c>
      <c r="E394" s="78" t="s">
        <v>6746</v>
      </c>
      <c r="F394" s="78" t="s">
        <v>6747</v>
      </c>
      <c r="G394" s="78"/>
      <c r="H394" s="65"/>
      <c r="I394" s="65"/>
      <c r="J394" s="65"/>
      <c r="K394" s="65"/>
      <c r="L394" s="65"/>
      <c r="M394" s="65"/>
    </row>
    <row r="395" spans="1:13" x14ac:dyDescent="0.25">
      <c r="A395" s="78" t="s">
        <v>824</v>
      </c>
      <c r="B395" s="78" t="s">
        <v>6748</v>
      </c>
      <c r="C395" s="78" t="s">
        <v>6749</v>
      </c>
      <c r="D395" s="78" t="s">
        <v>2682</v>
      </c>
      <c r="E395" s="78" t="s">
        <v>6750</v>
      </c>
      <c r="F395" s="78" t="s">
        <v>6751</v>
      </c>
      <c r="G395" s="78"/>
      <c r="H395" s="65"/>
      <c r="I395" s="65"/>
      <c r="J395" s="65"/>
      <c r="K395" s="65"/>
      <c r="L395" s="65"/>
      <c r="M395" s="65"/>
    </row>
    <row r="396" spans="1:13" x14ac:dyDescent="0.25">
      <c r="A396" s="78" t="s">
        <v>824</v>
      </c>
      <c r="B396" s="78" t="s">
        <v>6752</v>
      </c>
      <c r="C396" s="78" t="s">
        <v>6753</v>
      </c>
      <c r="D396" s="78" t="s">
        <v>2682</v>
      </c>
      <c r="E396" s="78" t="s">
        <v>6750</v>
      </c>
      <c r="F396" s="78" t="s">
        <v>6754</v>
      </c>
      <c r="G396" s="78"/>
      <c r="H396" s="65"/>
      <c r="I396" s="65"/>
      <c r="J396" s="65"/>
      <c r="K396" s="65"/>
      <c r="L396" s="65"/>
      <c r="M396" s="65"/>
    </row>
    <row r="397" spans="1:13" x14ac:dyDescent="0.25">
      <c r="A397" s="78" t="s">
        <v>830</v>
      </c>
      <c r="B397" s="78" t="s">
        <v>6755</v>
      </c>
      <c r="C397" s="78" t="s">
        <v>6756</v>
      </c>
      <c r="D397" s="78" t="s">
        <v>2682</v>
      </c>
      <c r="E397" s="78" t="s">
        <v>6750</v>
      </c>
      <c r="F397" s="78" t="s">
        <v>6757</v>
      </c>
      <c r="G397" s="78"/>
      <c r="H397" s="65"/>
      <c r="I397" s="65"/>
      <c r="J397" s="65"/>
      <c r="K397" s="65"/>
      <c r="L397" s="65"/>
      <c r="M397" s="65"/>
    </row>
    <row r="398" spans="1:13" x14ac:dyDescent="0.25">
      <c r="A398" s="78" t="s">
        <v>830</v>
      </c>
      <c r="B398" s="78" t="s">
        <v>6758</v>
      </c>
      <c r="C398" s="78" t="s">
        <v>6759</v>
      </c>
      <c r="D398" s="78" t="s">
        <v>2682</v>
      </c>
      <c r="E398" s="78" t="s">
        <v>6750</v>
      </c>
      <c r="F398" s="78" t="s">
        <v>6760</v>
      </c>
      <c r="G398" s="78"/>
      <c r="H398" s="65"/>
      <c r="I398" s="65"/>
      <c r="J398" s="65"/>
      <c r="K398" s="65"/>
      <c r="L398" s="65"/>
      <c r="M398" s="65"/>
    </row>
    <row r="399" spans="1:13" x14ac:dyDescent="0.25">
      <c r="A399" s="78" t="s">
        <v>830</v>
      </c>
      <c r="B399" s="78" t="s">
        <v>6761</v>
      </c>
      <c r="C399" s="78" t="s">
        <v>6762</v>
      </c>
      <c r="D399" s="78" t="s">
        <v>2682</v>
      </c>
      <c r="E399" s="78" t="s">
        <v>6750</v>
      </c>
      <c r="F399" s="78" t="s">
        <v>6763</v>
      </c>
      <c r="G399" s="78"/>
      <c r="H399" s="65"/>
      <c r="I399" s="65"/>
      <c r="J399" s="65"/>
      <c r="K399" s="65"/>
      <c r="L399" s="65"/>
      <c r="M399" s="65"/>
    </row>
    <row r="400" spans="1:13" x14ac:dyDescent="0.25">
      <c r="A400" s="78" t="s">
        <v>836</v>
      </c>
      <c r="B400" s="78" t="s">
        <v>6764</v>
      </c>
      <c r="C400" s="78" t="s">
        <v>6765</v>
      </c>
      <c r="D400" s="78" t="s">
        <v>2683</v>
      </c>
      <c r="E400" s="78" t="s">
        <v>6766</v>
      </c>
      <c r="F400" s="78" t="s">
        <v>6767</v>
      </c>
      <c r="G400" s="78"/>
      <c r="H400" s="65"/>
      <c r="I400" s="65"/>
      <c r="J400" s="65"/>
      <c r="K400" s="65"/>
      <c r="L400" s="65"/>
      <c r="M400" s="65"/>
    </row>
    <row r="401" spans="1:13" x14ac:dyDescent="0.25">
      <c r="A401" s="78" t="s">
        <v>836</v>
      </c>
      <c r="B401" s="78" t="s">
        <v>6768</v>
      </c>
      <c r="C401" s="78" t="s">
        <v>6769</v>
      </c>
      <c r="D401" s="78" t="s">
        <v>2690</v>
      </c>
      <c r="E401" s="78" t="s">
        <v>6770</v>
      </c>
      <c r="F401" s="78" t="s">
        <v>6771</v>
      </c>
      <c r="G401" s="78"/>
      <c r="H401" s="65"/>
      <c r="I401" s="65"/>
      <c r="J401" s="65"/>
      <c r="K401" s="65"/>
      <c r="L401" s="65"/>
      <c r="M401" s="65"/>
    </row>
    <row r="402" spans="1:13" x14ac:dyDescent="0.25">
      <c r="A402" s="78" t="s">
        <v>841</v>
      </c>
      <c r="B402" s="78" t="s">
        <v>6772</v>
      </c>
      <c r="C402" s="78" t="s">
        <v>6773</v>
      </c>
      <c r="D402" s="78" t="s">
        <v>2684</v>
      </c>
      <c r="E402" s="78" t="s">
        <v>6774</v>
      </c>
      <c r="F402" s="78" t="s">
        <v>6775</v>
      </c>
      <c r="G402" s="78"/>
      <c r="H402" s="65"/>
      <c r="I402" s="65"/>
      <c r="J402" s="65"/>
      <c r="K402" s="65"/>
      <c r="L402" s="65"/>
      <c r="M402" s="65"/>
    </row>
    <row r="403" spans="1:13" x14ac:dyDescent="0.25">
      <c r="A403" s="78" t="s">
        <v>841</v>
      </c>
      <c r="B403" s="78" t="s">
        <v>6776</v>
      </c>
      <c r="C403" s="78" t="s">
        <v>6777</v>
      </c>
      <c r="D403" s="78" t="s">
        <v>2684</v>
      </c>
      <c r="E403" s="78" t="s">
        <v>6774</v>
      </c>
      <c r="F403" s="78" t="s">
        <v>6778</v>
      </c>
      <c r="G403" s="78"/>
      <c r="H403" s="65"/>
      <c r="I403" s="65"/>
      <c r="J403" s="65"/>
      <c r="K403" s="65"/>
      <c r="L403" s="65"/>
      <c r="M403" s="65"/>
    </row>
    <row r="404" spans="1:13" x14ac:dyDescent="0.25">
      <c r="A404" s="78" t="s">
        <v>841</v>
      </c>
      <c r="B404" s="78" t="s">
        <v>6779</v>
      </c>
      <c r="C404" s="78" t="s">
        <v>6780</v>
      </c>
      <c r="D404" s="78" t="s">
        <v>2684</v>
      </c>
      <c r="E404" s="78" t="s">
        <v>6781</v>
      </c>
      <c r="F404" s="78" t="s">
        <v>6782</v>
      </c>
      <c r="G404" s="78"/>
      <c r="H404" s="65"/>
      <c r="I404" s="65"/>
      <c r="J404" s="65"/>
      <c r="K404" s="65"/>
      <c r="L404" s="65"/>
      <c r="M404" s="65"/>
    </row>
    <row r="405" spans="1:13" x14ac:dyDescent="0.25">
      <c r="A405" s="78" t="s">
        <v>846</v>
      </c>
      <c r="B405" s="78" t="s">
        <v>6783</v>
      </c>
      <c r="C405" s="78" t="s">
        <v>6784</v>
      </c>
      <c r="D405" s="78" t="s">
        <v>2685</v>
      </c>
      <c r="E405" s="78" t="s">
        <v>6785</v>
      </c>
      <c r="F405" s="78" t="s">
        <v>6786</v>
      </c>
      <c r="G405" s="78"/>
      <c r="H405" s="65"/>
      <c r="I405" s="65"/>
      <c r="J405" s="65"/>
      <c r="K405" s="65"/>
      <c r="L405" s="65"/>
      <c r="M405" s="65"/>
    </row>
    <row r="406" spans="1:13" x14ac:dyDescent="0.25">
      <c r="A406" s="78" t="s">
        <v>846</v>
      </c>
      <c r="B406" s="78" t="s">
        <v>6787</v>
      </c>
      <c r="C406" s="78" t="s">
        <v>6788</v>
      </c>
      <c r="D406" s="78" t="s">
        <v>2685</v>
      </c>
      <c r="E406" s="78" t="s">
        <v>6785</v>
      </c>
      <c r="F406" s="78" t="s">
        <v>6789</v>
      </c>
      <c r="G406" s="78"/>
      <c r="H406" s="65"/>
      <c r="I406" s="65"/>
      <c r="J406" s="65"/>
      <c r="K406" s="65"/>
      <c r="L406" s="65"/>
      <c r="M406" s="65"/>
    </row>
    <row r="407" spans="1:13" x14ac:dyDescent="0.25">
      <c r="A407" s="78" t="s">
        <v>851</v>
      </c>
      <c r="B407" s="78" t="s">
        <v>6790</v>
      </c>
      <c r="C407" s="78" t="s">
        <v>6791</v>
      </c>
      <c r="D407" s="78" t="s">
        <v>2686</v>
      </c>
      <c r="E407" s="78" t="s">
        <v>6792</v>
      </c>
      <c r="F407" s="78" t="s">
        <v>6793</v>
      </c>
      <c r="G407" s="78"/>
      <c r="H407" s="65"/>
      <c r="I407" s="65"/>
      <c r="J407" s="65"/>
      <c r="K407" s="65"/>
      <c r="L407" s="65"/>
      <c r="M407" s="65"/>
    </row>
    <row r="408" spans="1:13" x14ac:dyDescent="0.25">
      <c r="A408" s="78" t="s">
        <v>851</v>
      </c>
      <c r="B408" s="78" t="s">
        <v>6794</v>
      </c>
      <c r="C408" s="78" t="s">
        <v>6795</v>
      </c>
      <c r="D408" s="78" t="s">
        <v>2686</v>
      </c>
      <c r="E408" s="78" t="s">
        <v>6796</v>
      </c>
      <c r="F408" s="78" t="s">
        <v>6797</v>
      </c>
      <c r="G408" s="78"/>
      <c r="H408" s="65"/>
      <c r="I408" s="65"/>
      <c r="J408" s="65"/>
      <c r="K408" s="65"/>
      <c r="L408" s="65"/>
      <c r="M408" s="65"/>
    </row>
    <row r="409" spans="1:13" x14ac:dyDescent="0.25">
      <c r="A409" s="78" t="s">
        <v>851</v>
      </c>
      <c r="B409" s="78" t="s">
        <v>6798</v>
      </c>
      <c r="C409" s="78" t="s">
        <v>6799</v>
      </c>
      <c r="D409" s="78" t="s">
        <v>2686</v>
      </c>
      <c r="E409" s="78" t="s">
        <v>6800</v>
      </c>
      <c r="F409" s="78" t="s">
        <v>6801</v>
      </c>
      <c r="G409" s="78"/>
      <c r="H409" s="65"/>
      <c r="I409" s="65"/>
      <c r="J409" s="65"/>
      <c r="K409" s="65"/>
      <c r="L409" s="65"/>
      <c r="M409" s="65"/>
    </row>
    <row r="410" spans="1:13" x14ac:dyDescent="0.25">
      <c r="A410" s="78" t="s">
        <v>851</v>
      </c>
      <c r="B410" s="78" t="s">
        <v>6802</v>
      </c>
      <c r="C410" s="78" t="s">
        <v>6803</v>
      </c>
      <c r="D410" s="78" t="s">
        <v>2686</v>
      </c>
      <c r="E410" s="78" t="s">
        <v>6804</v>
      </c>
      <c r="F410" s="78" t="s">
        <v>6805</v>
      </c>
      <c r="G410" s="78"/>
      <c r="H410" s="65"/>
      <c r="I410" s="65"/>
      <c r="J410" s="65"/>
      <c r="K410" s="65"/>
      <c r="L410" s="65"/>
      <c r="M410" s="65"/>
    </row>
    <row r="411" spans="1:13" x14ac:dyDescent="0.25">
      <c r="A411" s="78" t="s">
        <v>851</v>
      </c>
      <c r="B411" s="78" t="s">
        <v>6806</v>
      </c>
      <c r="C411" s="78" t="s">
        <v>6807</v>
      </c>
      <c r="D411" s="78" t="s">
        <v>2686</v>
      </c>
      <c r="E411" s="78" t="s">
        <v>6792</v>
      </c>
      <c r="F411" s="78" t="s">
        <v>6808</v>
      </c>
      <c r="G411" s="78"/>
      <c r="H411" s="65"/>
      <c r="I411" s="65"/>
      <c r="J411" s="65"/>
      <c r="K411" s="65"/>
      <c r="L411" s="65"/>
      <c r="M411" s="65"/>
    </row>
    <row r="412" spans="1:13" x14ac:dyDescent="0.25">
      <c r="A412" s="78" t="s">
        <v>851</v>
      </c>
      <c r="B412" s="78" t="s">
        <v>6809</v>
      </c>
      <c r="C412" s="78" t="s">
        <v>6810</v>
      </c>
      <c r="D412" s="78" t="s">
        <v>2686</v>
      </c>
      <c r="E412" s="78" t="s">
        <v>6811</v>
      </c>
      <c r="F412" s="78" t="s">
        <v>6812</v>
      </c>
      <c r="G412" s="78"/>
      <c r="H412" s="65"/>
      <c r="I412" s="65"/>
      <c r="J412" s="65"/>
      <c r="K412" s="65"/>
      <c r="L412" s="65"/>
      <c r="M412" s="65"/>
    </row>
    <row r="413" spans="1:13" x14ac:dyDescent="0.25">
      <c r="A413" s="78" t="s">
        <v>856</v>
      </c>
      <c r="B413" s="78" t="s">
        <v>6813</v>
      </c>
      <c r="C413" s="78" t="s">
        <v>6814</v>
      </c>
      <c r="D413" s="78" t="s">
        <v>2690</v>
      </c>
      <c r="E413" s="78" t="s">
        <v>6770</v>
      </c>
      <c r="F413" s="78" t="s">
        <v>6815</v>
      </c>
      <c r="G413" s="78"/>
      <c r="H413" s="65"/>
      <c r="I413" s="65"/>
      <c r="J413" s="65"/>
      <c r="K413" s="65"/>
      <c r="L413" s="65"/>
      <c r="M413" s="65"/>
    </row>
    <row r="414" spans="1:13" x14ac:dyDescent="0.25">
      <c r="A414" s="78" t="s">
        <v>856</v>
      </c>
      <c r="B414" s="78" t="s">
        <v>6816</v>
      </c>
      <c r="C414" s="78" t="s">
        <v>6817</v>
      </c>
      <c r="D414" s="78" t="s">
        <v>2690</v>
      </c>
      <c r="E414" s="78" t="s">
        <v>6770</v>
      </c>
      <c r="F414" s="78" t="s">
        <v>6818</v>
      </c>
      <c r="G414" s="78"/>
      <c r="H414" s="65"/>
      <c r="I414" s="65"/>
      <c r="J414" s="65"/>
      <c r="K414" s="65"/>
      <c r="L414" s="65"/>
      <c r="M414" s="65"/>
    </row>
    <row r="415" spans="1:13" x14ac:dyDescent="0.25">
      <c r="A415" s="78" t="s">
        <v>863</v>
      </c>
      <c r="B415" s="78" t="s">
        <v>6819</v>
      </c>
      <c r="C415" s="78" t="s">
        <v>6820</v>
      </c>
      <c r="D415" s="78" t="s">
        <v>2692</v>
      </c>
      <c r="E415" s="78" t="s">
        <v>6821</v>
      </c>
      <c r="F415" s="78" t="s">
        <v>6822</v>
      </c>
      <c r="G415" s="78"/>
      <c r="H415" s="65"/>
      <c r="I415" s="65"/>
      <c r="J415" s="65"/>
      <c r="K415" s="65"/>
      <c r="L415" s="65"/>
      <c r="M415" s="65"/>
    </row>
    <row r="416" spans="1:13" x14ac:dyDescent="0.25">
      <c r="A416" s="78" t="s">
        <v>863</v>
      </c>
      <c r="B416" s="78" t="s">
        <v>6823</v>
      </c>
      <c r="C416" s="78" t="s">
        <v>6824</v>
      </c>
      <c r="D416" s="78" t="s">
        <v>2692</v>
      </c>
      <c r="E416" s="78" t="s">
        <v>6821</v>
      </c>
      <c r="F416" s="78" t="s">
        <v>6825</v>
      </c>
      <c r="G416" s="78"/>
      <c r="H416" s="65"/>
      <c r="I416" s="65"/>
      <c r="J416" s="65"/>
      <c r="K416" s="65"/>
      <c r="L416" s="65"/>
      <c r="M416" s="65"/>
    </row>
    <row r="417" spans="1:13" x14ac:dyDescent="0.25">
      <c r="A417" s="78" t="s">
        <v>869</v>
      </c>
      <c r="B417" s="78" t="s">
        <v>6826</v>
      </c>
      <c r="C417" s="78" t="s">
        <v>6827</v>
      </c>
      <c r="D417" s="78" t="s">
        <v>2693</v>
      </c>
      <c r="E417" s="78" t="s">
        <v>6828</v>
      </c>
      <c r="F417" s="78" t="s">
        <v>6829</v>
      </c>
      <c r="G417" s="78"/>
      <c r="H417" s="65"/>
      <c r="I417" s="65"/>
      <c r="J417" s="65"/>
      <c r="K417" s="65"/>
      <c r="L417" s="65"/>
      <c r="M417" s="65"/>
    </row>
    <row r="418" spans="1:13" x14ac:dyDescent="0.25">
      <c r="A418" s="78" t="s">
        <v>869</v>
      </c>
      <c r="B418" s="78" t="s">
        <v>6830</v>
      </c>
      <c r="C418" s="78" t="s">
        <v>6831</v>
      </c>
      <c r="D418" s="78" t="s">
        <v>2693</v>
      </c>
      <c r="E418" s="78" t="s">
        <v>6828</v>
      </c>
      <c r="F418" s="78" t="s">
        <v>6832</v>
      </c>
      <c r="G418" s="78"/>
      <c r="H418" s="65"/>
      <c r="I418" s="65"/>
      <c r="J418" s="65"/>
      <c r="K418" s="65"/>
      <c r="L418" s="65"/>
      <c r="M418" s="65"/>
    </row>
    <row r="419" spans="1:13" x14ac:dyDescent="0.25">
      <c r="A419" s="78" t="s">
        <v>869</v>
      </c>
      <c r="B419" s="78" t="s">
        <v>6833</v>
      </c>
      <c r="C419" s="78" t="s">
        <v>6834</v>
      </c>
      <c r="D419" s="78" t="s">
        <v>2716</v>
      </c>
      <c r="E419" s="78" t="s">
        <v>6835</v>
      </c>
      <c r="F419" s="78" t="s">
        <v>6836</v>
      </c>
      <c r="G419" s="78"/>
      <c r="H419" s="65"/>
      <c r="I419" s="65"/>
      <c r="J419" s="65"/>
      <c r="K419" s="65"/>
      <c r="L419" s="65"/>
      <c r="M419" s="65"/>
    </row>
    <row r="420" spans="1:13" x14ac:dyDescent="0.25">
      <c r="A420" s="78" t="s">
        <v>869</v>
      </c>
      <c r="B420" s="78" t="s">
        <v>6837</v>
      </c>
      <c r="C420" s="78" t="s">
        <v>6838</v>
      </c>
      <c r="D420" s="78" t="s">
        <v>2652</v>
      </c>
      <c r="E420" s="78" t="s">
        <v>6839</v>
      </c>
      <c r="F420" s="78" t="s">
        <v>6840</v>
      </c>
      <c r="G420" s="78"/>
      <c r="H420" s="65"/>
      <c r="I420" s="65"/>
      <c r="J420" s="65"/>
      <c r="K420" s="65"/>
      <c r="L420" s="65"/>
      <c r="M420" s="65"/>
    </row>
    <row r="421" spans="1:13" x14ac:dyDescent="0.25">
      <c r="A421" s="78" t="s">
        <v>869</v>
      </c>
      <c r="B421" s="78" t="s">
        <v>6841</v>
      </c>
      <c r="C421" s="78" t="s">
        <v>6842</v>
      </c>
      <c r="D421" s="78" t="s">
        <v>2746</v>
      </c>
      <c r="E421" s="78" t="s">
        <v>6843</v>
      </c>
      <c r="F421" s="78" t="s">
        <v>6844</v>
      </c>
      <c r="G421" s="78"/>
      <c r="H421" s="65"/>
      <c r="I421" s="65"/>
      <c r="J421" s="65"/>
      <c r="K421" s="65"/>
      <c r="L421" s="65"/>
      <c r="M421" s="65"/>
    </row>
    <row r="422" spans="1:13" x14ac:dyDescent="0.25">
      <c r="A422" s="78" t="s">
        <v>869</v>
      </c>
      <c r="B422" s="78" t="s">
        <v>6845</v>
      </c>
      <c r="C422" s="78" t="s">
        <v>6846</v>
      </c>
      <c r="D422" s="78" t="s">
        <v>2757</v>
      </c>
      <c r="E422" s="78" t="s">
        <v>6847</v>
      </c>
      <c r="F422" s="78" t="s">
        <v>6848</v>
      </c>
      <c r="G422" s="78"/>
      <c r="H422" s="65"/>
      <c r="I422" s="65"/>
      <c r="J422" s="65"/>
      <c r="K422" s="65"/>
      <c r="L422" s="65"/>
      <c r="M422" s="65"/>
    </row>
    <row r="423" spans="1:13" x14ac:dyDescent="0.25">
      <c r="A423" s="78" t="s">
        <v>869</v>
      </c>
      <c r="B423" s="78" t="s">
        <v>6849</v>
      </c>
      <c r="C423" s="78" t="s">
        <v>6850</v>
      </c>
      <c r="D423" s="78" t="s">
        <v>2716</v>
      </c>
      <c r="E423" s="78" t="s">
        <v>6746</v>
      </c>
      <c r="F423" s="78" t="s">
        <v>6851</v>
      </c>
      <c r="G423" s="78"/>
      <c r="H423" s="65"/>
      <c r="I423" s="65"/>
      <c r="J423" s="65"/>
      <c r="K423" s="65"/>
      <c r="L423" s="65"/>
      <c r="M423" s="65"/>
    </row>
    <row r="424" spans="1:13" x14ac:dyDescent="0.25">
      <c r="A424" s="78" t="s">
        <v>875</v>
      </c>
      <c r="B424" s="78" t="s">
        <v>6852</v>
      </c>
      <c r="C424" s="78" t="s">
        <v>6853</v>
      </c>
      <c r="D424" s="78" t="s">
        <v>2694</v>
      </c>
      <c r="E424" s="78" t="s">
        <v>6854</v>
      </c>
      <c r="F424" s="78" t="s">
        <v>6855</v>
      </c>
      <c r="G424" s="78"/>
      <c r="H424" s="65"/>
      <c r="I424" s="65"/>
      <c r="J424" s="65"/>
      <c r="K424" s="65"/>
      <c r="L424" s="65"/>
      <c r="M424" s="65"/>
    </row>
    <row r="425" spans="1:13" x14ac:dyDescent="0.25">
      <c r="A425" s="78" t="s">
        <v>875</v>
      </c>
      <c r="B425" s="78" t="s">
        <v>6856</v>
      </c>
      <c r="C425" s="78" t="s">
        <v>6857</v>
      </c>
      <c r="D425" s="78" t="s">
        <v>2694</v>
      </c>
      <c r="E425" s="78" t="s">
        <v>6854</v>
      </c>
      <c r="F425" s="78" t="s">
        <v>6858</v>
      </c>
      <c r="G425" s="78"/>
      <c r="H425" s="65"/>
      <c r="I425" s="65"/>
      <c r="J425" s="65"/>
      <c r="K425" s="65"/>
      <c r="L425" s="65"/>
      <c r="M425" s="65"/>
    </row>
    <row r="426" spans="1:13" x14ac:dyDescent="0.25">
      <c r="A426" s="78" t="s">
        <v>875</v>
      </c>
      <c r="B426" s="78" t="s">
        <v>6859</v>
      </c>
      <c r="C426" s="78" t="s">
        <v>6860</v>
      </c>
      <c r="D426" s="78" t="s">
        <v>2694</v>
      </c>
      <c r="E426" s="78" t="s">
        <v>6861</v>
      </c>
      <c r="F426" s="78" t="s">
        <v>6862</v>
      </c>
      <c r="G426" s="78"/>
      <c r="H426" s="65"/>
      <c r="I426" s="65"/>
      <c r="J426" s="65"/>
      <c r="K426" s="65"/>
      <c r="L426" s="65"/>
      <c r="M426" s="65"/>
    </row>
    <row r="427" spans="1:13" x14ac:dyDescent="0.25">
      <c r="A427" s="78" t="s">
        <v>881</v>
      </c>
      <c r="B427" s="78" t="s">
        <v>6863</v>
      </c>
      <c r="C427" s="78" t="s">
        <v>6864</v>
      </c>
      <c r="D427" s="78" t="s">
        <v>2694</v>
      </c>
      <c r="E427" s="78" t="s">
        <v>6854</v>
      </c>
      <c r="F427" s="78" t="s">
        <v>6865</v>
      </c>
      <c r="G427" s="78"/>
      <c r="H427" s="65"/>
      <c r="I427" s="65"/>
      <c r="J427" s="65"/>
      <c r="K427" s="65"/>
      <c r="L427" s="65"/>
      <c r="M427" s="65"/>
    </row>
    <row r="428" spans="1:13" x14ac:dyDescent="0.25">
      <c r="A428" s="78" t="s">
        <v>881</v>
      </c>
      <c r="B428" s="78" t="s">
        <v>6866</v>
      </c>
      <c r="C428" s="78" t="s">
        <v>6867</v>
      </c>
      <c r="D428" s="78" t="s">
        <v>2694</v>
      </c>
      <c r="E428" s="78" t="s">
        <v>6854</v>
      </c>
      <c r="F428" s="78" t="s">
        <v>6868</v>
      </c>
      <c r="G428" s="78"/>
      <c r="H428" s="65"/>
      <c r="I428" s="65"/>
      <c r="J428" s="65"/>
      <c r="K428" s="65"/>
      <c r="L428" s="65"/>
      <c r="M428" s="65"/>
    </row>
    <row r="429" spans="1:13" x14ac:dyDescent="0.25">
      <c r="A429" s="78" t="s">
        <v>886</v>
      </c>
      <c r="B429" s="78" t="s">
        <v>6869</v>
      </c>
      <c r="C429" s="78" t="s">
        <v>6870</v>
      </c>
      <c r="D429" s="78" t="s">
        <v>2695</v>
      </c>
      <c r="E429" s="78" t="s">
        <v>6871</v>
      </c>
      <c r="F429" s="78" t="s">
        <v>6872</v>
      </c>
      <c r="G429" s="78"/>
      <c r="H429" s="65"/>
      <c r="I429" s="65"/>
      <c r="J429" s="65"/>
      <c r="K429" s="65"/>
      <c r="L429" s="65"/>
      <c r="M429" s="65"/>
    </row>
    <row r="430" spans="1:13" x14ac:dyDescent="0.25">
      <c r="A430" s="78" t="s">
        <v>886</v>
      </c>
      <c r="B430" s="78" t="s">
        <v>6873</v>
      </c>
      <c r="C430" s="78" t="s">
        <v>6874</v>
      </c>
      <c r="D430" s="78" t="s">
        <v>2695</v>
      </c>
      <c r="E430" s="78" t="s">
        <v>6871</v>
      </c>
      <c r="F430" s="78" t="s">
        <v>6875</v>
      </c>
      <c r="G430" s="78"/>
      <c r="H430" s="65"/>
      <c r="I430" s="65"/>
      <c r="J430" s="65"/>
      <c r="K430" s="65"/>
      <c r="L430" s="65"/>
      <c r="M430" s="65"/>
    </row>
    <row r="431" spans="1:13" x14ac:dyDescent="0.25">
      <c r="A431" s="78" t="s">
        <v>886</v>
      </c>
      <c r="B431" s="78" t="s">
        <v>6876</v>
      </c>
      <c r="C431" s="78" t="s">
        <v>6877</v>
      </c>
      <c r="D431" s="78" t="s">
        <v>2695</v>
      </c>
      <c r="E431" s="78" t="s">
        <v>6878</v>
      </c>
      <c r="F431" s="78" t="s">
        <v>6879</v>
      </c>
      <c r="G431" s="78"/>
      <c r="H431" s="65"/>
      <c r="I431" s="65"/>
      <c r="J431" s="65"/>
      <c r="K431" s="65"/>
      <c r="L431" s="65"/>
      <c r="M431" s="65"/>
    </row>
    <row r="432" spans="1:13" x14ac:dyDescent="0.25">
      <c r="A432" s="78" t="s">
        <v>886</v>
      </c>
      <c r="B432" s="78" t="s">
        <v>6880</v>
      </c>
      <c r="C432" s="78" t="s">
        <v>6881</v>
      </c>
      <c r="D432" s="78" t="s">
        <v>2695</v>
      </c>
      <c r="E432" s="78" t="s">
        <v>6882</v>
      </c>
      <c r="F432" s="78" t="s">
        <v>6883</v>
      </c>
      <c r="G432" s="78"/>
      <c r="H432" s="65"/>
      <c r="I432" s="65"/>
      <c r="J432" s="65"/>
      <c r="K432" s="65"/>
      <c r="L432" s="65"/>
      <c r="M432" s="65"/>
    </row>
    <row r="433" spans="1:13" x14ac:dyDescent="0.25">
      <c r="A433" s="78" t="s">
        <v>890</v>
      </c>
      <c r="B433" s="78" t="s">
        <v>6884</v>
      </c>
      <c r="C433" s="78" t="s">
        <v>6885</v>
      </c>
      <c r="D433" s="78" t="s">
        <v>2697</v>
      </c>
      <c r="E433" s="78" t="s">
        <v>6886</v>
      </c>
      <c r="F433" s="78" t="s">
        <v>6887</v>
      </c>
      <c r="G433" s="78"/>
      <c r="H433" s="65"/>
      <c r="I433" s="65"/>
      <c r="J433" s="65"/>
      <c r="K433" s="65"/>
      <c r="L433" s="65"/>
      <c r="M433" s="65"/>
    </row>
    <row r="434" spans="1:13" x14ac:dyDescent="0.25">
      <c r="A434" s="78" t="s">
        <v>890</v>
      </c>
      <c r="B434" s="78" t="s">
        <v>6888</v>
      </c>
      <c r="C434" s="78" t="s">
        <v>6889</v>
      </c>
      <c r="D434" s="78" t="s">
        <v>2651</v>
      </c>
      <c r="E434" s="78" t="s">
        <v>6349</v>
      </c>
      <c r="F434" s="78" t="s">
        <v>6890</v>
      </c>
      <c r="G434" s="78"/>
      <c r="H434" s="65"/>
      <c r="I434" s="65"/>
      <c r="J434" s="65"/>
      <c r="K434" s="65"/>
      <c r="L434" s="65"/>
      <c r="M434" s="65"/>
    </row>
    <row r="435" spans="1:13" x14ac:dyDescent="0.25">
      <c r="A435" s="78" t="s">
        <v>890</v>
      </c>
      <c r="B435" s="78" t="s">
        <v>6891</v>
      </c>
      <c r="C435" s="78" t="s">
        <v>6892</v>
      </c>
      <c r="D435" s="78" t="s">
        <v>2697</v>
      </c>
      <c r="E435" s="78" t="s">
        <v>6893</v>
      </c>
      <c r="F435" s="78" t="s">
        <v>6894</v>
      </c>
      <c r="G435" s="78"/>
      <c r="H435" s="65"/>
      <c r="I435" s="65"/>
      <c r="J435" s="65"/>
      <c r="K435" s="65"/>
      <c r="L435" s="65"/>
      <c r="M435" s="65"/>
    </row>
    <row r="436" spans="1:13" x14ac:dyDescent="0.25">
      <c r="A436" s="78" t="s">
        <v>890</v>
      </c>
      <c r="B436" s="78" t="s">
        <v>6895</v>
      </c>
      <c r="C436" s="78" t="s">
        <v>6896</v>
      </c>
      <c r="D436" s="78" t="s">
        <v>2697</v>
      </c>
      <c r="E436" s="78" t="s">
        <v>6897</v>
      </c>
      <c r="F436" s="78" t="s">
        <v>6898</v>
      </c>
      <c r="G436" s="78"/>
      <c r="H436" s="65"/>
      <c r="I436" s="65"/>
      <c r="J436" s="65"/>
      <c r="K436" s="65"/>
      <c r="L436" s="65"/>
      <c r="M436" s="65"/>
    </row>
    <row r="437" spans="1:13" x14ac:dyDescent="0.25">
      <c r="A437" s="78" t="s">
        <v>890</v>
      </c>
      <c r="B437" s="78" t="s">
        <v>6899</v>
      </c>
      <c r="C437" s="78" t="s">
        <v>6900</v>
      </c>
      <c r="D437" s="78" t="s">
        <v>2697</v>
      </c>
      <c r="E437" s="78" t="s">
        <v>6901</v>
      </c>
      <c r="F437" s="78" t="s">
        <v>6902</v>
      </c>
      <c r="G437" s="78"/>
      <c r="H437" s="65"/>
      <c r="I437" s="65"/>
      <c r="J437" s="65"/>
      <c r="K437" s="65"/>
      <c r="L437" s="65"/>
      <c r="M437" s="65"/>
    </row>
    <row r="438" spans="1:13" x14ac:dyDescent="0.25">
      <c r="A438" s="78" t="s">
        <v>890</v>
      </c>
      <c r="B438" s="78" t="s">
        <v>6903</v>
      </c>
      <c r="C438" s="78" t="s">
        <v>6904</v>
      </c>
      <c r="D438" s="78" t="s">
        <v>2697</v>
      </c>
      <c r="E438" s="78" t="s">
        <v>6905</v>
      </c>
      <c r="F438" s="78" t="s">
        <v>6906</v>
      </c>
      <c r="G438" s="78"/>
      <c r="H438" s="65"/>
      <c r="I438" s="65"/>
      <c r="J438" s="65"/>
      <c r="K438" s="65"/>
      <c r="L438" s="65"/>
      <c r="M438" s="65"/>
    </row>
    <row r="439" spans="1:13" x14ac:dyDescent="0.25">
      <c r="A439" s="78" t="s">
        <v>890</v>
      </c>
      <c r="B439" s="78" t="s">
        <v>6907</v>
      </c>
      <c r="C439" s="78" t="s">
        <v>6908</v>
      </c>
      <c r="D439" s="78" t="s">
        <v>2697</v>
      </c>
      <c r="E439" s="78" t="s">
        <v>6909</v>
      </c>
      <c r="F439" s="78" t="s">
        <v>6910</v>
      </c>
      <c r="G439" s="78"/>
      <c r="H439" s="65"/>
      <c r="I439" s="65"/>
      <c r="J439" s="65"/>
      <c r="K439" s="65"/>
      <c r="L439" s="65"/>
      <c r="M439" s="65"/>
    </row>
    <row r="440" spans="1:13" x14ac:dyDescent="0.25">
      <c r="A440" s="78" t="s">
        <v>890</v>
      </c>
      <c r="B440" s="78" t="s">
        <v>6911</v>
      </c>
      <c r="C440" s="78" t="s">
        <v>6912</v>
      </c>
      <c r="D440" s="78" t="s">
        <v>2697</v>
      </c>
      <c r="E440" s="78" t="s">
        <v>6913</v>
      </c>
      <c r="F440" s="78" t="s">
        <v>6914</v>
      </c>
      <c r="G440" s="78"/>
      <c r="H440" s="65"/>
      <c r="I440" s="65"/>
      <c r="J440" s="65"/>
      <c r="K440" s="65"/>
      <c r="L440" s="65"/>
      <c r="M440" s="65"/>
    </row>
    <row r="441" spans="1:13" x14ac:dyDescent="0.25">
      <c r="A441" s="78" t="s">
        <v>890</v>
      </c>
      <c r="B441" s="78" t="s">
        <v>6915</v>
      </c>
      <c r="C441" s="78" t="s">
        <v>6916</v>
      </c>
      <c r="D441" s="78" t="s">
        <v>2697</v>
      </c>
      <c r="E441" s="78" t="s">
        <v>6917</v>
      </c>
      <c r="F441" s="78" t="s">
        <v>6918</v>
      </c>
      <c r="G441" s="78"/>
      <c r="H441" s="65"/>
      <c r="I441" s="65"/>
      <c r="J441" s="65"/>
      <c r="K441" s="65"/>
      <c r="L441" s="65"/>
      <c r="M441" s="65"/>
    </row>
    <row r="442" spans="1:13" x14ac:dyDescent="0.25">
      <c r="A442" s="78" t="s">
        <v>890</v>
      </c>
      <c r="B442" s="78" t="s">
        <v>6919</v>
      </c>
      <c r="C442" s="78" t="s">
        <v>6920</v>
      </c>
      <c r="D442" s="78" t="s">
        <v>2697</v>
      </c>
      <c r="E442" s="78" t="s">
        <v>6905</v>
      </c>
      <c r="F442" s="78" t="s">
        <v>6921</v>
      </c>
      <c r="G442" s="78"/>
      <c r="H442" s="65"/>
      <c r="I442" s="65"/>
      <c r="J442" s="65"/>
      <c r="K442" s="65"/>
      <c r="L442" s="65"/>
      <c r="M442" s="65"/>
    </row>
    <row r="443" spans="1:13" x14ac:dyDescent="0.25">
      <c r="A443" s="78" t="s">
        <v>890</v>
      </c>
      <c r="B443" s="78" t="s">
        <v>6922</v>
      </c>
      <c r="C443" s="78" t="s">
        <v>6923</v>
      </c>
      <c r="D443" s="78" t="s">
        <v>2697</v>
      </c>
      <c r="E443" s="78" t="s">
        <v>6924</v>
      </c>
      <c r="F443" s="78" t="s">
        <v>6925</v>
      </c>
      <c r="G443" s="78"/>
      <c r="H443" s="65"/>
      <c r="I443" s="65"/>
      <c r="J443" s="65"/>
      <c r="K443" s="65"/>
      <c r="L443" s="65"/>
      <c r="M443" s="65"/>
    </row>
    <row r="444" spans="1:13" x14ac:dyDescent="0.25">
      <c r="A444" s="78" t="s">
        <v>894</v>
      </c>
      <c r="B444" s="78" t="s">
        <v>6926</v>
      </c>
      <c r="C444" s="78" t="s">
        <v>6927</v>
      </c>
      <c r="D444" s="78" t="s">
        <v>2698</v>
      </c>
      <c r="E444" s="78" t="s">
        <v>6928</v>
      </c>
      <c r="F444" s="78" t="s">
        <v>6929</v>
      </c>
      <c r="G444" s="78"/>
      <c r="H444" s="65"/>
      <c r="I444" s="65"/>
      <c r="J444" s="65"/>
      <c r="K444" s="65"/>
      <c r="L444" s="65"/>
      <c r="M444" s="65"/>
    </row>
    <row r="445" spans="1:13" x14ac:dyDescent="0.25">
      <c r="A445" s="78" t="s">
        <v>894</v>
      </c>
      <c r="B445" s="78" t="s">
        <v>6930</v>
      </c>
      <c r="C445" s="78" t="s">
        <v>6931</v>
      </c>
      <c r="D445" s="78" t="s">
        <v>2698</v>
      </c>
      <c r="E445" s="78" t="s">
        <v>6928</v>
      </c>
      <c r="F445" s="78" t="s">
        <v>6932</v>
      </c>
      <c r="G445" s="78"/>
      <c r="H445" s="65"/>
      <c r="I445" s="65"/>
      <c r="J445" s="65"/>
      <c r="K445" s="65"/>
      <c r="L445" s="65"/>
      <c r="M445" s="65"/>
    </row>
    <row r="446" spans="1:13" x14ac:dyDescent="0.25">
      <c r="A446" s="78" t="s">
        <v>900</v>
      </c>
      <c r="B446" s="78" t="s">
        <v>6933</v>
      </c>
      <c r="C446" s="78" t="s">
        <v>6934</v>
      </c>
      <c r="D446" s="78" t="s">
        <v>2702</v>
      </c>
      <c r="E446" s="78" t="s">
        <v>6935</v>
      </c>
      <c r="F446" s="78" t="s">
        <v>6936</v>
      </c>
      <c r="G446" s="78"/>
      <c r="H446" s="65"/>
      <c r="I446" s="65"/>
      <c r="J446" s="65"/>
      <c r="K446" s="65"/>
      <c r="L446" s="65"/>
      <c r="M446" s="65"/>
    </row>
    <row r="447" spans="1:13" x14ac:dyDescent="0.25">
      <c r="A447" s="78" t="s">
        <v>900</v>
      </c>
      <c r="B447" s="78" t="s">
        <v>6937</v>
      </c>
      <c r="C447" s="78" t="s">
        <v>6938</v>
      </c>
      <c r="D447" s="78" t="s">
        <v>2702</v>
      </c>
      <c r="E447" s="78" t="s">
        <v>6939</v>
      </c>
      <c r="F447" s="78" t="s">
        <v>6940</v>
      </c>
      <c r="G447" s="78"/>
      <c r="H447" s="65"/>
      <c r="I447" s="65"/>
      <c r="J447" s="65"/>
      <c r="K447" s="65"/>
      <c r="L447" s="65"/>
      <c r="M447" s="65"/>
    </row>
    <row r="448" spans="1:13" x14ac:dyDescent="0.25">
      <c r="A448" s="78" t="s">
        <v>900</v>
      </c>
      <c r="B448" s="78" t="s">
        <v>6941</v>
      </c>
      <c r="C448" s="78" t="s">
        <v>6942</v>
      </c>
      <c r="D448" s="78" t="s">
        <v>2702</v>
      </c>
      <c r="E448" s="78" t="s">
        <v>6943</v>
      </c>
      <c r="F448" s="78" t="s">
        <v>6944</v>
      </c>
      <c r="G448" s="78"/>
      <c r="H448" s="65"/>
      <c r="I448" s="65"/>
      <c r="J448" s="65"/>
      <c r="K448" s="65"/>
      <c r="L448" s="65"/>
      <c r="M448" s="65"/>
    </row>
    <row r="449" spans="1:13" x14ac:dyDescent="0.25">
      <c r="A449" s="78" t="s">
        <v>900</v>
      </c>
      <c r="B449" s="78" t="s">
        <v>6945</v>
      </c>
      <c r="C449" s="78" t="s">
        <v>6946</v>
      </c>
      <c r="D449" s="78" t="s">
        <v>2702</v>
      </c>
      <c r="E449" s="78" t="s">
        <v>6947</v>
      </c>
      <c r="F449" s="78" t="s">
        <v>6948</v>
      </c>
      <c r="G449" s="78"/>
      <c r="H449" s="65"/>
      <c r="I449" s="65"/>
      <c r="J449" s="65"/>
      <c r="K449" s="65"/>
      <c r="L449" s="65"/>
      <c r="M449" s="65"/>
    </row>
    <row r="450" spans="1:13" x14ac:dyDescent="0.25">
      <c r="A450" s="78" t="s">
        <v>900</v>
      </c>
      <c r="B450" s="78" t="s">
        <v>6949</v>
      </c>
      <c r="C450" s="78" t="s">
        <v>6950</v>
      </c>
      <c r="D450" s="78" t="s">
        <v>2702</v>
      </c>
      <c r="E450" s="78" t="s">
        <v>6947</v>
      </c>
      <c r="F450" s="78" t="s">
        <v>6951</v>
      </c>
      <c r="G450" s="78"/>
      <c r="H450" s="65"/>
      <c r="I450" s="65"/>
      <c r="J450" s="65"/>
      <c r="K450" s="65"/>
      <c r="L450" s="65"/>
      <c r="M450" s="65"/>
    </row>
    <row r="451" spans="1:13" x14ac:dyDescent="0.25">
      <c r="A451" s="78" t="s">
        <v>900</v>
      </c>
      <c r="B451" s="78" t="s">
        <v>6952</v>
      </c>
      <c r="C451" s="78" t="s">
        <v>6953</v>
      </c>
      <c r="D451" s="78" t="s">
        <v>2702</v>
      </c>
      <c r="E451" s="78" t="s">
        <v>6954</v>
      </c>
      <c r="F451" s="78" t="s">
        <v>6955</v>
      </c>
      <c r="G451" s="78"/>
      <c r="H451" s="65"/>
      <c r="I451" s="65"/>
      <c r="J451" s="65"/>
      <c r="K451" s="65"/>
      <c r="L451" s="65"/>
      <c r="M451" s="65"/>
    </row>
    <row r="452" spans="1:13" x14ac:dyDescent="0.25">
      <c r="A452" s="78" t="s">
        <v>900</v>
      </c>
      <c r="B452" s="78" t="s">
        <v>6956</v>
      </c>
      <c r="C452" s="78" t="s">
        <v>6957</v>
      </c>
      <c r="D452" s="78" t="s">
        <v>2702</v>
      </c>
      <c r="E452" s="78" t="s">
        <v>6958</v>
      </c>
      <c r="F452" s="78" t="s">
        <v>6959</v>
      </c>
      <c r="G452" s="78"/>
      <c r="H452" s="65"/>
      <c r="I452" s="65"/>
      <c r="J452" s="65"/>
      <c r="K452" s="65"/>
      <c r="L452" s="65"/>
      <c r="M452" s="65"/>
    </row>
    <row r="453" spans="1:13" x14ac:dyDescent="0.25">
      <c r="A453" s="78" t="s">
        <v>900</v>
      </c>
      <c r="B453" s="78" t="s">
        <v>6960</v>
      </c>
      <c r="C453" s="78" t="s">
        <v>6961</v>
      </c>
      <c r="D453" s="78" t="s">
        <v>2702</v>
      </c>
      <c r="E453" s="78" t="s">
        <v>6962</v>
      </c>
      <c r="F453" s="78" t="s">
        <v>6963</v>
      </c>
      <c r="G453" s="78"/>
      <c r="H453" s="65"/>
      <c r="I453" s="65"/>
      <c r="J453" s="65"/>
      <c r="K453" s="65"/>
      <c r="L453" s="65"/>
      <c r="M453" s="65"/>
    </row>
    <row r="454" spans="1:13" x14ac:dyDescent="0.25">
      <c r="A454" s="78" t="s">
        <v>900</v>
      </c>
      <c r="B454" s="78" t="s">
        <v>6964</v>
      </c>
      <c r="C454" s="78" t="s">
        <v>6965</v>
      </c>
      <c r="D454" s="78" t="s">
        <v>2702</v>
      </c>
      <c r="E454" s="78" t="s">
        <v>6966</v>
      </c>
      <c r="F454" s="78" t="s">
        <v>6967</v>
      </c>
      <c r="G454" s="78"/>
      <c r="H454" s="65"/>
      <c r="I454" s="65"/>
      <c r="J454" s="65"/>
      <c r="K454" s="65"/>
      <c r="L454" s="65"/>
      <c r="M454" s="65"/>
    </row>
    <row r="455" spans="1:13" x14ac:dyDescent="0.25">
      <c r="A455" s="78" t="s">
        <v>900</v>
      </c>
      <c r="B455" s="78" t="s">
        <v>6968</v>
      </c>
      <c r="C455" s="78" t="s">
        <v>6969</v>
      </c>
      <c r="D455" s="78" t="s">
        <v>2702</v>
      </c>
      <c r="E455" s="78" t="s">
        <v>6970</v>
      </c>
      <c r="F455" s="78" t="s">
        <v>6971</v>
      </c>
      <c r="G455" s="78"/>
      <c r="H455" s="65"/>
      <c r="I455" s="65"/>
      <c r="J455" s="65"/>
      <c r="K455" s="65"/>
      <c r="L455" s="65"/>
      <c r="M455" s="65"/>
    </row>
    <row r="456" spans="1:13" x14ac:dyDescent="0.25">
      <c r="A456" s="78" t="s">
        <v>900</v>
      </c>
      <c r="B456" s="78" t="s">
        <v>6972</v>
      </c>
      <c r="C456" s="78" t="s">
        <v>6973</v>
      </c>
      <c r="D456" s="78" t="s">
        <v>2702</v>
      </c>
      <c r="E456" s="78" t="s">
        <v>6947</v>
      </c>
      <c r="F456" s="78" t="s">
        <v>6974</v>
      </c>
      <c r="G456" s="78"/>
      <c r="H456" s="65"/>
      <c r="I456" s="65"/>
      <c r="J456" s="65"/>
      <c r="K456" s="65"/>
      <c r="L456" s="65"/>
      <c r="M456" s="65"/>
    </row>
    <row r="457" spans="1:13" x14ac:dyDescent="0.25">
      <c r="A457" s="78" t="s">
        <v>5667</v>
      </c>
      <c r="B457" s="78" t="s">
        <v>6975</v>
      </c>
      <c r="C457" s="78" t="s">
        <v>6976</v>
      </c>
      <c r="D457" s="78" t="s">
        <v>2703</v>
      </c>
      <c r="E457" s="78" t="s">
        <v>6977</v>
      </c>
      <c r="F457" s="78" t="s">
        <v>6978</v>
      </c>
      <c r="G457" s="78"/>
      <c r="H457" s="65"/>
      <c r="I457" s="65"/>
      <c r="J457" s="65"/>
      <c r="K457" s="65"/>
      <c r="L457" s="65"/>
      <c r="M457" s="65"/>
    </row>
    <row r="458" spans="1:13" x14ac:dyDescent="0.25">
      <c r="A458" s="78" t="s">
        <v>5667</v>
      </c>
      <c r="B458" s="78" t="s">
        <v>6979</v>
      </c>
      <c r="C458" s="78" t="s">
        <v>6980</v>
      </c>
      <c r="D458" s="78" t="s">
        <v>2703</v>
      </c>
      <c r="E458" s="78" t="s">
        <v>6977</v>
      </c>
      <c r="F458" s="78" t="s">
        <v>6981</v>
      </c>
      <c r="G458" s="78"/>
      <c r="H458" s="65"/>
      <c r="I458" s="65"/>
      <c r="J458" s="65"/>
      <c r="K458" s="65"/>
      <c r="L458" s="65"/>
      <c r="M458" s="65"/>
    </row>
    <row r="459" spans="1:13" x14ac:dyDescent="0.25">
      <c r="A459" s="78" t="s">
        <v>910</v>
      </c>
      <c r="B459" s="78" t="s">
        <v>6982</v>
      </c>
      <c r="C459" s="78" t="s">
        <v>6983</v>
      </c>
      <c r="D459" s="78" t="s">
        <v>2704</v>
      </c>
      <c r="E459" s="78" t="s">
        <v>6984</v>
      </c>
      <c r="F459" s="78" t="s">
        <v>6985</v>
      </c>
      <c r="G459" s="78"/>
      <c r="H459" s="65"/>
      <c r="I459" s="65"/>
      <c r="J459" s="65"/>
      <c r="K459" s="65"/>
      <c r="L459" s="65"/>
      <c r="M459" s="65"/>
    </row>
    <row r="460" spans="1:13" x14ac:dyDescent="0.25">
      <c r="A460" s="78" t="s">
        <v>910</v>
      </c>
      <c r="B460" s="78" t="s">
        <v>6986</v>
      </c>
      <c r="C460" s="78" t="s">
        <v>6987</v>
      </c>
      <c r="D460" s="78" t="s">
        <v>2704</v>
      </c>
      <c r="E460" s="78" t="s">
        <v>6988</v>
      </c>
      <c r="F460" s="78" t="s">
        <v>6989</v>
      </c>
      <c r="G460" s="78"/>
      <c r="H460" s="65"/>
      <c r="I460" s="65"/>
      <c r="J460" s="65"/>
      <c r="K460" s="65"/>
      <c r="L460" s="65"/>
      <c r="M460" s="65"/>
    </row>
    <row r="461" spans="1:13" x14ac:dyDescent="0.25">
      <c r="A461" s="78" t="s">
        <v>910</v>
      </c>
      <c r="B461" s="78" t="s">
        <v>6990</v>
      </c>
      <c r="C461" s="78" t="s">
        <v>6991</v>
      </c>
      <c r="D461" s="78" t="s">
        <v>2704</v>
      </c>
      <c r="E461" s="78" t="s">
        <v>6984</v>
      </c>
      <c r="F461" s="78" t="s">
        <v>6992</v>
      </c>
      <c r="G461" s="78"/>
      <c r="H461" s="65"/>
      <c r="I461" s="65"/>
      <c r="J461" s="65"/>
      <c r="K461" s="65"/>
      <c r="L461" s="65"/>
      <c r="M461" s="65"/>
    </row>
    <row r="462" spans="1:13" x14ac:dyDescent="0.25">
      <c r="A462" s="78" t="s">
        <v>910</v>
      </c>
      <c r="B462" s="78" t="s">
        <v>6993</v>
      </c>
      <c r="C462" s="78" t="s">
        <v>6994</v>
      </c>
      <c r="D462" s="78" t="s">
        <v>2704</v>
      </c>
      <c r="E462" s="78" t="s">
        <v>6984</v>
      </c>
      <c r="F462" s="78" t="s">
        <v>6995</v>
      </c>
      <c r="G462" s="78"/>
      <c r="H462" s="65"/>
      <c r="I462" s="65"/>
      <c r="J462" s="65"/>
      <c r="K462" s="65"/>
      <c r="L462" s="65"/>
      <c r="M462" s="65"/>
    </row>
    <row r="463" spans="1:13" x14ac:dyDescent="0.25">
      <c r="A463" s="78" t="s">
        <v>910</v>
      </c>
      <c r="B463" s="78" t="s">
        <v>6996</v>
      </c>
      <c r="C463" s="78" t="s">
        <v>6997</v>
      </c>
      <c r="D463" s="78" t="s">
        <v>2704</v>
      </c>
      <c r="E463" s="78" t="s">
        <v>6998</v>
      </c>
      <c r="F463" s="78" t="s">
        <v>6999</v>
      </c>
      <c r="G463" s="78"/>
      <c r="H463" s="65"/>
      <c r="I463" s="65"/>
      <c r="J463" s="65"/>
      <c r="K463" s="65"/>
      <c r="L463" s="65"/>
      <c r="M463" s="65"/>
    </row>
    <row r="464" spans="1:13" x14ac:dyDescent="0.25">
      <c r="A464" s="78" t="s">
        <v>910</v>
      </c>
      <c r="B464" s="78" t="s">
        <v>7000</v>
      </c>
      <c r="C464" s="78" t="s">
        <v>7001</v>
      </c>
      <c r="D464" s="78" t="s">
        <v>2704</v>
      </c>
      <c r="E464" s="78" t="s">
        <v>7002</v>
      </c>
      <c r="F464" s="78" t="s">
        <v>7003</v>
      </c>
      <c r="G464" s="78"/>
      <c r="H464" s="65"/>
      <c r="I464" s="65"/>
      <c r="J464" s="65"/>
      <c r="K464" s="65"/>
      <c r="L464" s="65"/>
      <c r="M464" s="65"/>
    </row>
    <row r="465" spans="1:13" x14ac:dyDescent="0.25">
      <c r="A465" s="78" t="s">
        <v>910</v>
      </c>
      <c r="B465" s="78" t="s">
        <v>7004</v>
      </c>
      <c r="C465" s="78" t="s">
        <v>7005</v>
      </c>
      <c r="D465" s="78" t="s">
        <v>2704</v>
      </c>
      <c r="E465" s="78" t="s">
        <v>7006</v>
      </c>
      <c r="F465" s="78" t="s">
        <v>7007</v>
      </c>
      <c r="G465" s="78"/>
      <c r="H465" s="65"/>
      <c r="I465" s="65"/>
      <c r="J465" s="65"/>
      <c r="K465" s="65"/>
      <c r="L465" s="65"/>
      <c r="M465" s="65"/>
    </row>
    <row r="466" spans="1:13" x14ac:dyDescent="0.25">
      <c r="A466" s="78" t="s">
        <v>910</v>
      </c>
      <c r="B466" s="78" t="s">
        <v>7008</v>
      </c>
      <c r="C466" s="78" t="s">
        <v>7009</v>
      </c>
      <c r="D466" s="78" t="s">
        <v>2704</v>
      </c>
      <c r="E466" s="78" t="s">
        <v>7010</v>
      </c>
      <c r="F466" s="78" t="s">
        <v>7011</v>
      </c>
      <c r="G466" s="78"/>
      <c r="H466" s="65"/>
      <c r="I466" s="65"/>
      <c r="J466" s="65"/>
      <c r="K466" s="65"/>
      <c r="L466" s="65"/>
      <c r="M466" s="65"/>
    </row>
    <row r="467" spans="1:13" x14ac:dyDescent="0.25">
      <c r="A467" s="78" t="s">
        <v>910</v>
      </c>
      <c r="B467" s="78" t="s">
        <v>7012</v>
      </c>
      <c r="C467" s="78" t="s">
        <v>7013</v>
      </c>
      <c r="D467" s="78" t="s">
        <v>2704</v>
      </c>
      <c r="E467" s="78" t="s">
        <v>7014</v>
      </c>
      <c r="F467" s="78" t="s">
        <v>7015</v>
      </c>
      <c r="G467" s="78"/>
      <c r="H467" s="65"/>
      <c r="I467" s="65"/>
      <c r="J467" s="65"/>
      <c r="K467" s="65"/>
      <c r="L467" s="65"/>
      <c r="M467" s="65"/>
    </row>
    <row r="468" spans="1:13" x14ac:dyDescent="0.25">
      <c r="A468" s="78" t="s">
        <v>910</v>
      </c>
      <c r="B468" s="78" t="s">
        <v>7016</v>
      </c>
      <c r="C468" s="78" t="s">
        <v>7017</v>
      </c>
      <c r="D468" s="78" t="s">
        <v>2704</v>
      </c>
      <c r="E468" s="78" t="s">
        <v>7018</v>
      </c>
      <c r="F468" s="78" t="s">
        <v>7019</v>
      </c>
      <c r="G468" s="78"/>
      <c r="H468" s="65"/>
      <c r="I468" s="65"/>
      <c r="J468" s="65"/>
      <c r="K468" s="65"/>
      <c r="L468" s="65"/>
      <c r="M468" s="65"/>
    </row>
    <row r="469" spans="1:13" x14ac:dyDescent="0.25">
      <c r="A469" s="78" t="s">
        <v>910</v>
      </c>
      <c r="B469" s="78" t="s">
        <v>7020</v>
      </c>
      <c r="C469" s="78" t="s">
        <v>7021</v>
      </c>
      <c r="D469" s="78" t="s">
        <v>2704</v>
      </c>
      <c r="E469" s="78" t="s">
        <v>7022</v>
      </c>
      <c r="F469" s="78" t="s">
        <v>7023</v>
      </c>
      <c r="G469" s="78"/>
      <c r="H469" s="65"/>
      <c r="I469" s="65"/>
      <c r="J469" s="65"/>
      <c r="K469" s="65"/>
      <c r="L469" s="65"/>
      <c r="M469" s="65"/>
    </row>
    <row r="470" spans="1:13" x14ac:dyDescent="0.25">
      <c r="A470" s="78" t="s">
        <v>910</v>
      </c>
      <c r="B470" s="78" t="s">
        <v>7024</v>
      </c>
      <c r="C470" s="78" t="s">
        <v>7025</v>
      </c>
      <c r="D470" s="78" t="s">
        <v>2704</v>
      </c>
      <c r="E470" s="78" t="s">
        <v>7026</v>
      </c>
      <c r="F470" s="78" t="s">
        <v>7027</v>
      </c>
      <c r="G470" s="78"/>
      <c r="H470" s="65"/>
      <c r="I470" s="65"/>
      <c r="J470" s="65"/>
      <c r="K470" s="65"/>
      <c r="L470" s="65"/>
      <c r="M470" s="65"/>
    </row>
    <row r="471" spans="1:13" x14ac:dyDescent="0.25">
      <c r="A471" s="78" t="s">
        <v>914</v>
      </c>
      <c r="B471" s="78" t="s">
        <v>7028</v>
      </c>
      <c r="C471" s="78" t="s">
        <v>7029</v>
      </c>
      <c r="D471" s="78" t="s">
        <v>2706</v>
      </c>
      <c r="E471" s="78" t="s">
        <v>7030</v>
      </c>
      <c r="F471" s="78" t="s">
        <v>7031</v>
      </c>
      <c r="G471" s="78"/>
      <c r="H471" s="65"/>
      <c r="I471" s="65"/>
      <c r="J471" s="65"/>
      <c r="K471" s="65"/>
      <c r="L471" s="65"/>
      <c r="M471" s="65"/>
    </row>
    <row r="472" spans="1:13" x14ac:dyDescent="0.25">
      <c r="A472" s="78" t="s">
        <v>914</v>
      </c>
      <c r="B472" s="78" t="s">
        <v>7032</v>
      </c>
      <c r="C472" s="78" t="s">
        <v>7033</v>
      </c>
      <c r="D472" s="78" t="s">
        <v>2706</v>
      </c>
      <c r="E472" s="78" t="s">
        <v>7030</v>
      </c>
      <c r="F472" s="78" t="s">
        <v>7034</v>
      </c>
      <c r="G472" s="78"/>
      <c r="H472" s="65"/>
      <c r="I472" s="65"/>
      <c r="J472" s="65"/>
      <c r="K472" s="65"/>
      <c r="L472" s="65"/>
      <c r="M472" s="65"/>
    </row>
    <row r="473" spans="1:13" x14ac:dyDescent="0.25">
      <c r="A473" s="78" t="s">
        <v>914</v>
      </c>
      <c r="B473" s="78" t="s">
        <v>7035</v>
      </c>
      <c r="C473" s="78" t="s">
        <v>7036</v>
      </c>
      <c r="D473" s="78" t="s">
        <v>2706</v>
      </c>
      <c r="E473" s="78" t="s">
        <v>7037</v>
      </c>
      <c r="F473" s="78" t="s">
        <v>7038</v>
      </c>
      <c r="G473" s="78"/>
      <c r="H473" s="65"/>
      <c r="I473" s="65"/>
      <c r="J473" s="65"/>
      <c r="K473" s="65"/>
      <c r="L473" s="65"/>
      <c r="M473" s="65"/>
    </row>
    <row r="474" spans="1:13" x14ac:dyDescent="0.25">
      <c r="A474" s="78" t="s">
        <v>914</v>
      </c>
      <c r="B474" s="78" t="s">
        <v>7039</v>
      </c>
      <c r="C474" s="78" t="s">
        <v>7040</v>
      </c>
      <c r="D474" s="78" t="s">
        <v>2706</v>
      </c>
      <c r="E474" s="78" t="s">
        <v>7041</v>
      </c>
      <c r="F474" s="78" t="s">
        <v>7042</v>
      </c>
      <c r="G474" s="78"/>
      <c r="H474" s="65"/>
      <c r="I474" s="65"/>
      <c r="J474" s="65"/>
      <c r="K474" s="65"/>
      <c r="L474" s="65"/>
      <c r="M474" s="65"/>
    </row>
    <row r="475" spans="1:13" x14ac:dyDescent="0.25">
      <c r="A475" s="78" t="s">
        <v>914</v>
      </c>
      <c r="B475" s="78" t="s">
        <v>7043</v>
      </c>
      <c r="C475" s="78" t="s">
        <v>7044</v>
      </c>
      <c r="D475" s="78" t="s">
        <v>2706</v>
      </c>
      <c r="E475" s="78" t="s">
        <v>7045</v>
      </c>
      <c r="F475" s="78" t="s">
        <v>7046</v>
      </c>
      <c r="G475" s="78"/>
      <c r="H475" s="65"/>
      <c r="I475" s="65"/>
      <c r="J475" s="65"/>
      <c r="K475" s="65"/>
      <c r="L475" s="65"/>
      <c r="M475" s="65"/>
    </row>
    <row r="476" spans="1:13" x14ac:dyDescent="0.25">
      <c r="A476" s="78" t="s">
        <v>914</v>
      </c>
      <c r="B476" s="78" t="s">
        <v>7047</v>
      </c>
      <c r="C476" s="78" t="s">
        <v>7048</v>
      </c>
      <c r="D476" s="78" t="s">
        <v>2706</v>
      </c>
      <c r="E476" s="78" t="s">
        <v>7049</v>
      </c>
      <c r="F476" s="78" t="s">
        <v>7050</v>
      </c>
      <c r="G476" s="78"/>
      <c r="H476" s="65"/>
      <c r="I476" s="65"/>
      <c r="J476" s="65"/>
      <c r="K476" s="65"/>
      <c r="L476" s="65"/>
      <c r="M476" s="65"/>
    </row>
    <row r="477" spans="1:13" x14ac:dyDescent="0.25">
      <c r="A477" s="78" t="s">
        <v>914</v>
      </c>
      <c r="B477" s="78" t="s">
        <v>7051</v>
      </c>
      <c r="C477" s="78" t="s">
        <v>7052</v>
      </c>
      <c r="D477" s="78" t="s">
        <v>2706</v>
      </c>
      <c r="E477" s="78" t="s">
        <v>7030</v>
      </c>
      <c r="F477" s="78" t="s">
        <v>7053</v>
      </c>
      <c r="G477" s="78"/>
      <c r="H477" s="65"/>
      <c r="I477" s="65"/>
      <c r="J477" s="65"/>
      <c r="K477" s="65"/>
      <c r="L477" s="65"/>
      <c r="M477" s="65"/>
    </row>
    <row r="478" spans="1:13" x14ac:dyDescent="0.25">
      <c r="A478" s="78" t="s">
        <v>914</v>
      </c>
      <c r="B478" s="78" t="s">
        <v>7054</v>
      </c>
      <c r="C478" s="78" t="s">
        <v>7055</v>
      </c>
      <c r="D478" s="78" t="s">
        <v>2706</v>
      </c>
      <c r="E478" s="78" t="s">
        <v>7056</v>
      </c>
      <c r="F478" s="78" t="s">
        <v>7057</v>
      </c>
      <c r="G478" s="78"/>
      <c r="H478" s="65"/>
      <c r="I478" s="65"/>
      <c r="J478" s="65"/>
      <c r="K478" s="65"/>
      <c r="L478" s="65"/>
      <c r="M478" s="65"/>
    </row>
    <row r="479" spans="1:13" x14ac:dyDescent="0.25">
      <c r="A479" s="78" t="s">
        <v>918</v>
      </c>
      <c r="B479" s="78" t="s">
        <v>7058</v>
      </c>
      <c r="C479" s="78" t="s">
        <v>7059</v>
      </c>
      <c r="D479" s="78" t="s">
        <v>2707</v>
      </c>
      <c r="E479" s="78" t="s">
        <v>7060</v>
      </c>
      <c r="F479" s="78" t="s">
        <v>7061</v>
      </c>
      <c r="G479" s="78"/>
      <c r="H479" s="65"/>
      <c r="I479" s="65"/>
      <c r="J479" s="65"/>
      <c r="K479" s="65"/>
      <c r="L479" s="65"/>
      <c r="M479" s="65"/>
    </row>
    <row r="480" spans="1:13" x14ac:dyDescent="0.25">
      <c r="A480" s="78" t="s">
        <v>918</v>
      </c>
      <c r="B480" s="78" t="s">
        <v>7062</v>
      </c>
      <c r="C480" s="78" t="s">
        <v>7063</v>
      </c>
      <c r="D480" s="78" t="s">
        <v>2707</v>
      </c>
      <c r="E480" s="78" t="s">
        <v>7060</v>
      </c>
      <c r="F480" s="78" t="s">
        <v>7064</v>
      </c>
      <c r="G480" s="78"/>
      <c r="H480" s="65"/>
      <c r="I480" s="65"/>
      <c r="J480" s="65"/>
      <c r="K480" s="65"/>
      <c r="L480" s="65"/>
      <c r="M480" s="65"/>
    </row>
    <row r="481" spans="1:13" x14ac:dyDescent="0.25">
      <c r="A481" s="78" t="s">
        <v>922</v>
      </c>
      <c r="B481" s="78" t="s">
        <v>7065</v>
      </c>
      <c r="C481" s="78" t="s">
        <v>7066</v>
      </c>
      <c r="D481" s="78" t="s">
        <v>2708</v>
      </c>
      <c r="E481" s="78" t="s">
        <v>6374</v>
      </c>
      <c r="F481" s="78" t="s">
        <v>7067</v>
      </c>
      <c r="G481" s="78"/>
      <c r="H481" s="65"/>
      <c r="I481" s="65"/>
      <c r="J481" s="65"/>
      <c r="K481" s="65"/>
      <c r="L481" s="65"/>
      <c r="M481" s="65"/>
    </row>
    <row r="482" spans="1:13" x14ac:dyDescent="0.25">
      <c r="A482" s="78" t="s">
        <v>922</v>
      </c>
      <c r="B482" s="78" t="s">
        <v>7068</v>
      </c>
      <c r="C482" s="78" t="s">
        <v>7069</v>
      </c>
      <c r="D482" s="78" t="s">
        <v>2708</v>
      </c>
      <c r="E482" s="78" t="s">
        <v>6374</v>
      </c>
      <c r="F482" s="78" t="s">
        <v>7070</v>
      </c>
      <c r="G482" s="78"/>
      <c r="H482" s="65"/>
      <c r="I482" s="65"/>
      <c r="J482" s="65"/>
      <c r="K482" s="65"/>
      <c r="L482" s="65"/>
      <c r="M482" s="65"/>
    </row>
    <row r="483" spans="1:13" x14ac:dyDescent="0.25">
      <c r="A483" s="78" t="s">
        <v>926</v>
      </c>
      <c r="B483" s="78" t="s">
        <v>7071</v>
      </c>
      <c r="C483" s="78" t="s">
        <v>7072</v>
      </c>
      <c r="D483" s="78" t="s">
        <v>2708</v>
      </c>
      <c r="E483" s="78" t="s">
        <v>6374</v>
      </c>
      <c r="F483" s="78" t="s">
        <v>7073</v>
      </c>
      <c r="G483" s="78"/>
      <c r="H483" s="65"/>
      <c r="I483" s="65"/>
      <c r="J483" s="65"/>
      <c r="K483" s="65"/>
      <c r="L483" s="65"/>
      <c r="M483" s="65"/>
    </row>
    <row r="484" spans="1:13" x14ac:dyDescent="0.25">
      <c r="A484" s="78" t="s">
        <v>926</v>
      </c>
      <c r="B484" s="78" t="s">
        <v>7074</v>
      </c>
      <c r="C484" s="78" t="s">
        <v>7075</v>
      </c>
      <c r="D484" s="78" t="s">
        <v>2708</v>
      </c>
      <c r="E484" s="78" t="s">
        <v>6374</v>
      </c>
      <c r="F484" s="78" t="s">
        <v>7076</v>
      </c>
      <c r="G484" s="78"/>
      <c r="H484" s="65"/>
      <c r="I484" s="65"/>
      <c r="J484" s="65"/>
      <c r="K484" s="65"/>
      <c r="L484" s="65"/>
      <c r="M484" s="65"/>
    </row>
    <row r="485" spans="1:13" x14ac:dyDescent="0.25">
      <c r="A485" s="78" t="s">
        <v>931</v>
      </c>
      <c r="B485" s="78" t="s">
        <v>7077</v>
      </c>
      <c r="C485" s="78" t="s">
        <v>7078</v>
      </c>
      <c r="D485" s="78" t="s">
        <v>2709</v>
      </c>
      <c r="E485" s="78" t="s">
        <v>7079</v>
      </c>
      <c r="F485" s="78" t="s">
        <v>7080</v>
      </c>
      <c r="G485" s="78"/>
      <c r="H485" s="65"/>
      <c r="I485" s="65"/>
      <c r="J485" s="65"/>
      <c r="K485" s="65"/>
      <c r="L485" s="65"/>
      <c r="M485" s="65"/>
    </row>
    <row r="486" spans="1:13" x14ac:dyDescent="0.25">
      <c r="A486" s="78" t="s">
        <v>931</v>
      </c>
      <c r="B486" s="78" t="s">
        <v>7081</v>
      </c>
      <c r="C486" s="78" t="s">
        <v>7082</v>
      </c>
      <c r="D486" s="78" t="s">
        <v>2709</v>
      </c>
      <c r="E486" s="78" t="s">
        <v>7079</v>
      </c>
      <c r="F486" s="78" t="s">
        <v>7083</v>
      </c>
      <c r="G486" s="78"/>
      <c r="H486" s="65"/>
      <c r="I486" s="65"/>
      <c r="J486" s="65"/>
      <c r="K486" s="65"/>
      <c r="L486" s="65"/>
      <c r="M486" s="65"/>
    </row>
    <row r="487" spans="1:13" x14ac:dyDescent="0.25">
      <c r="A487" s="78" t="s">
        <v>936</v>
      </c>
      <c r="B487" s="78" t="s">
        <v>7084</v>
      </c>
      <c r="C487" s="78" t="s">
        <v>7085</v>
      </c>
      <c r="D487" s="78" t="s">
        <v>2711</v>
      </c>
      <c r="E487" s="78" t="s">
        <v>7086</v>
      </c>
      <c r="F487" s="78" t="s">
        <v>7087</v>
      </c>
      <c r="G487" s="78"/>
      <c r="H487" s="65"/>
      <c r="I487" s="65"/>
      <c r="J487" s="65"/>
      <c r="K487" s="65"/>
      <c r="L487" s="65"/>
      <c r="M487" s="65"/>
    </row>
    <row r="488" spans="1:13" x14ac:dyDescent="0.25">
      <c r="A488" s="78" t="s">
        <v>936</v>
      </c>
      <c r="B488" s="78" t="s">
        <v>7088</v>
      </c>
      <c r="C488" s="78" t="s">
        <v>7089</v>
      </c>
      <c r="D488" s="78" t="s">
        <v>2711</v>
      </c>
      <c r="E488" s="78" t="s">
        <v>7086</v>
      </c>
      <c r="F488" s="78" t="s">
        <v>7090</v>
      </c>
      <c r="G488" s="78"/>
      <c r="H488" s="65"/>
      <c r="I488" s="65"/>
      <c r="J488" s="65"/>
      <c r="K488" s="65"/>
      <c r="L488" s="65"/>
      <c r="M488" s="65"/>
    </row>
    <row r="489" spans="1:13" x14ac:dyDescent="0.25">
      <c r="A489" s="78" t="s">
        <v>941</v>
      </c>
      <c r="B489" s="78" t="s">
        <v>7091</v>
      </c>
      <c r="C489" s="78" t="s">
        <v>7092</v>
      </c>
      <c r="D489" s="78" t="s">
        <v>2712</v>
      </c>
      <c r="E489" s="78" t="s">
        <v>7093</v>
      </c>
      <c r="F489" s="78" t="s">
        <v>7094</v>
      </c>
      <c r="G489" s="78"/>
      <c r="H489" s="65"/>
      <c r="I489" s="65"/>
      <c r="J489" s="65"/>
      <c r="K489" s="65"/>
      <c r="L489" s="65"/>
      <c r="M489" s="65"/>
    </row>
    <row r="490" spans="1:13" x14ac:dyDescent="0.25">
      <c r="A490" s="78" t="s">
        <v>941</v>
      </c>
      <c r="B490" s="78" t="s">
        <v>7095</v>
      </c>
      <c r="C490" s="78" t="s">
        <v>7096</v>
      </c>
      <c r="D490" s="78" t="s">
        <v>2712</v>
      </c>
      <c r="E490" s="78" t="s">
        <v>7097</v>
      </c>
      <c r="F490" s="78" t="s">
        <v>7098</v>
      </c>
      <c r="G490" s="78"/>
      <c r="H490" s="65"/>
      <c r="I490" s="65"/>
      <c r="J490" s="65"/>
      <c r="K490" s="65"/>
      <c r="L490" s="65"/>
      <c r="M490" s="65"/>
    </row>
    <row r="491" spans="1:13" x14ac:dyDescent="0.25">
      <c r="A491" s="78" t="s">
        <v>941</v>
      </c>
      <c r="B491" s="78" t="s">
        <v>7099</v>
      </c>
      <c r="C491" s="78" t="s">
        <v>7100</v>
      </c>
      <c r="D491" s="78" t="s">
        <v>2712</v>
      </c>
      <c r="E491" s="78" t="s">
        <v>7093</v>
      </c>
      <c r="F491" s="78" t="s">
        <v>7101</v>
      </c>
      <c r="G491" s="78"/>
      <c r="H491" s="65"/>
      <c r="I491" s="65"/>
      <c r="J491" s="65"/>
      <c r="K491" s="65"/>
      <c r="L491" s="65"/>
      <c r="M491" s="65"/>
    </row>
    <row r="492" spans="1:13" x14ac:dyDescent="0.25">
      <c r="A492" s="78" t="s">
        <v>947</v>
      </c>
      <c r="B492" s="78" t="s">
        <v>7102</v>
      </c>
      <c r="C492" s="78" t="s">
        <v>7103</v>
      </c>
      <c r="D492" s="78" t="s">
        <v>2713</v>
      </c>
      <c r="E492" s="78" t="s">
        <v>7104</v>
      </c>
      <c r="F492" s="78" t="s">
        <v>7105</v>
      </c>
      <c r="G492" s="78"/>
      <c r="H492" s="65"/>
      <c r="I492" s="65"/>
      <c r="J492" s="65"/>
      <c r="K492" s="65"/>
      <c r="L492" s="65"/>
      <c r="M492" s="65"/>
    </row>
    <row r="493" spans="1:13" x14ac:dyDescent="0.25">
      <c r="A493" s="78" t="s">
        <v>947</v>
      </c>
      <c r="B493" s="78" t="s">
        <v>7106</v>
      </c>
      <c r="C493" s="78" t="s">
        <v>7107</v>
      </c>
      <c r="D493" s="78" t="s">
        <v>2713</v>
      </c>
      <c r="E493" s="78" t="s">
        <v>7104</v>
      </c>
      <c r="F493" s="78" t="s">
        <v>7108</v>
      </c>
      <c r="G493" s="78"/>
      <c r="H493" s="65"/>
      <c r="I493" s="65"/>
      <c r="J493" s="65"/>
      <c r="K493" s="65"/>
      <c r="L493" s="65"/>
      <c r="M493" s="65"/>
    </row>
    <row r="494" spans="1:13" x14ac:dyDescent="0.25">
      <c r="A494" s="78" t="s">
        <v>953</v>
      </c>
      <c r="B494" s="78" t="s">
        <v>7109</v>
      </c>
      <c r="C494" s="78" t="s">
        <v>7110</v>
      </c>
      <c r="D494" s="78" t="s">
        <v>2714</v>
      </c>
      <c r="E494" s="78" t="s">
        <v>6378</v>
      </c>
      <c r="F494" s="78" t="s">
        <v>7111</v>
      </c>
      <c r="G494" s="78"/>
      <c r="H494" s="65"/>
      <c r="I494" s="65"/>
      <c r="J494" s="65"/>
      <c r="K494" s="65"/>
      <c r="L494" s="65"/>
      <c r="M494" s="65"/>
    </row>
    <row r="495" spans="1:13" x14ac:dyDescent="0.25">
      <c r="A495" s="78" t="s">
        <v>953</v>
      </c>
      <c r="B495" s="78" t="s">
        <v>7112</v>
      </c>
      <c r="C495" s="78" t="s">
        <v>7113</v>
      </c>
      <c r="D495" s="78" t="s">
        <v>2714</v>
      </c>
      <c r="E495" s="78" t="s">
        <v>7114</v>
      </c>
      <c r="F495" s="78" t="s">
        <v>7115</v>
      </c>
      <c r="G495" s="78"/>
      <c r="H495" s="65"/>
      <c r="I495" s="65"/>
      <c r="J495" s="65"/>
      <c r="K495" s="65"/>
      <c r="L495" s="65"/>
      <c r="M495" s="65"/>
    </row>
    <row r="496" spans="1:13" x14ac:dyDescent="0.25">
      <c r="A496" s="78" t="s">
        <v>953</v>
      </c>
      <c r="B496" s="78" t="s">
        <v>7116</v>
      </c>
      <c r="C496" s="78" t="s">
        <v>7117</v>
      </c>
      <c r="D496" s="78" t="s">
        <v>2714</v>
      </c>
      <c r="E496" s="78" t="s">
        <v>6378</v>
      </c>
      <c r="F496" s="78" t="s">
        <v>7118</v>
      </c>
      <c r="G496" s="78"/>
      <c r="H496" s="65"/>
      <c r="I496" s="65"/>
      <c r="J496" s="65"/>
      <c r="K496" s="65"/>
      <c r="L496" s="65"/>
      <c r="M496" s="65"/>
    </row>
    <row r="497" spans="1:13" x14ac:dyDescent="0.25">
      <c r="A497" s="78" t="s">
        <v>953</v>
      </c>
      <c r="B497" s="78" t="s">
        <v>7119</v>
      </c>
      <c r="C497" s="78" t="s">
        <v>7120</v>
      </c>
      <c r="D497" s="78" t="s">
        <v>2714</v>
      </c>
      <c r="E497" s="78" t="s">
        <v>7121</v>
      </c>
      <c r="F497" s="78" t="s">
        <v>7122</v>
      </c>
      <c r="G497" s="78"/>
      <c r="H497" s="65"/>
      <c r="I497" s="65"/>
      <c r="J497" s="65"/>
      <c r="K497" s="65"/>
      <c r="L497" s="65"/>
      <c r="M497" s="65"/>
    </row>
    <row r="498" spans="1:13" x14ac:dyDescent="0.25">
      <c r="A498" s="78" t="s">
        <v>953</v>
      </c>
      <c r="B498" s="78" t="s">
        <v>7123</v>
      </c>
      <c r="C498" s="78" t="s">
        <v>7124</v>
      </c>
      <c r="D498" s="78" t="s">
        <v>2714</v>
      </c>
      <c r="E498" s="78" t="s">
        <v>7125</v>
      </c>
      <c r="F498" s="78" t="s">
        <v>7126</v>
      </c>
      <c r="G498" s="78"/>
      <c r="H498" s="65"/>
      <c r="I498" s="65"/>
      <c r="J498" s="65"/>
      <c r="K498" s="65"/>
      <c r="L498" s="65"/>
      <c r="M498" s="65"/>
    </row>
    <row r="499" spans="1:13" x14ac:dyDescent="0.25">
      <c r="A499" s="78" t="s">
        <v>953</v>
      </c>
      <c r="B499" s="78" t="s">
        <v>7127</v>
      </c>
      <c r="C499" s="78" t="s">
        <v>7128</v>
      </c>
      <c r="D499" s="78" t="s">
        <v>2714</v>
      </c>
      <c r="E499" s="78" t="s">
        <v>7129</v>
      </c>
      <c r="F499" s="78" t="s">
        <v>7130</v>
      </c>
      <c r="G499" s="78"/>
      <c r="H499" s="65"/>
      <c r="I499" s="65"/>
      <c r="J499" s="65"/>
      <c r="K499" s="65"/>
      <c r="L499" s="65"/>
      <c r="M499" s="65"/>
    </row>
    <row r="500" spans="1:13" x14ac:dyDescent="0.25">
      <c r="A500" s="78" t="s">
        <v>957</v>
      </c>
      <c r="B500" s="78" t="s">
        <v>7131</v>
      </c>
      <c r="C500" s="78" t="s">
        <v>7132</v>
      </c>
      <c r="D500" s="78" t="s">
        <v>2715</v>
      </c>
      <c r="E500" s="78" t="s">
        <v>7133</v>
      </c>
      <c r="F500" s="78" t="s">
        <v>7134</v>
      </c>
      <c r="G500" s="78"/>
      <c r="H500" s="65"/>
      <c r="I500" s="65"/>
      <c r="J500" s="65"/>
      <c r="K500" s="65"/>
      <c r="L500" s="65"/>
      <c r="M500" s="65"/>
    </row>
    <row r="501" spans="1:13" x14ac:dyDescent="0.25">
      <c r="A501" s="78" t="s">
        <v>957</v>
      </c>
      <c r="B501" s="78" t="s">
        <v>7135</v>
      </c>
      <c r="C501" s="78" t="s">
        <v>7136</v>
      </c>
      <c r="D501" s="78" t="s">
        <v>2715</v>
      </c>
      <c r="E501" s="78" t="s">
        <v>7133</v>
      </c>
      <c r="F501" s="78" t="s">
        <v>7137</v>
      </c>
      <c r="G501" s="78"/>
      <c r="H501" s="65"/>
      <c r="I501" s="65"/>
      <c r="J501" s="65"/>
      <c r="K501" s="65"/>
      <c r="L501" s="65"/>
      <c r="M501" s="65"/>
    </row>
    <row r="502" spans="1:13" x14ac:dyDescent="0.25">
      <c r="A502" s="78" t="s">
        <v>957</v>
      </c>
      <c r="B502" s="78" t="s">
        <v>7138</v>
      </c>
      <c r="C502" s="78" t="s">
        <v>7139</v>
      </c>
      <c r="D502" s="78" t="s">
        <v>2715</v>
      </c>
      <c r="E502" s="78" t="s">
        <v>7140</v>
      </c>
      <c r="F502" s="78" t="s">
        <v>7141</v>
      </c>
      <c r="G502" s="78"/>
      <c r="H502" s="65"/>
      <c r="I502" s="65"/>
      <c r="J502" s="65"/>
      <c r="K502" s="65"/>
      <c r="L502" s="65"/>
      <c r="M502" s="65"/>
    </row>
    <row r="503" spans="1:13" x14ac:dyDescent="0.25">
      <c r="A503" s="78" t="s">
        <v>957</v>
      </c>
      <c r="B503" s="78" t="s">
        <v>7142</v>
      </c>
      <c r="C503" s="78" t="s">
        <v>7143</v>
      </c>
      <c r="D503" s="78" t="s">
        <v>2715</v>
      </c>
      <c r="E503" s="78" t="s">
        <v>7144</v>
      </c>
      <c r="F503" s="78" t="s">
        <v>7145</v>
      </c>
      <c r="G503" s="78"/>
      <c r="H503" s="65"/>
      <c r="I503" s="65"/>
      <c r="J503" s="65"/>
      <c r="K503" s="65"/>
      <c r="L503" s="65"/>
      <c r="M503" s="65"/>
    </row>
    <row r="504" spans="1:13" x14ac:dyDescent="0.25">
      <c r="A504" s="78" t="s">
        <v>957</v>
      </c>
      <c r="B504" s="78" t="s">
        <v>7146</v>
      </c>
      <c r="C504" s="78" t="s">
        <v>7147</v>
      </c>
      <c r="D504" s="78" t="s">
        <v>2715</v>
      </c>
      <c r="E504" s="78" t="s">
        <v>7148</v>
      </c>
      <c r="F504" s="78" t="s">
        <v>7149</v>
      </c>
      <c r="G504" s="78"/>
      <c r="H504" s="65"/>
      <c r="I504" s="65"/>
      <c r="J504" s="65"/>
      <c r="K504" s="65"/>
      <c r="L504" s="65"/>
      <c r="M504" s="65"/>
    </row>
    <row r="505" spans="1:13" x14ac:dyDescent="0.25">
      <c r="A505" s="78" t="s">
        <v>957</v>
      </c>
      <c r="B505" s="78" t="s">
        <v>7150</v>
      </c>
      <c r="C505" s="78" t="s">
        <v>7151</v>
      </c>
      <c r="D505" s="78" t="s">
        <v>2715</v>
      </c>
      <c r="E505" s="78" t="s">
        <v>7152</v>
      </c>
      <c r="F505" s="78" t="s">
        <v>7153</v>
      </c>
      <c r="G505" s="78"/>
      <c r="H505" s="65"/>
      <c r="I505" s="65"/>
      <c r="J505" s="65"/>
      <c r="K505" s="65"/>
      <c r="L505" s="65"/>
      <c r="M505" s="65"/>
    </row>
    <row r="506" spans="1:13" x14ac:dyDescent="0.25">
      <c r="A506" s="78" t="s">
        <v>957</v>
      </c>
      <c r="B506" s="78" t="s">
        <v>7154</v>
      </c>
      <c r="C506" s="78" t="s">
        <v>7155</v>
      </c>
      <c r="D506" s="78" t="s">
        <v>2715</v>
      </c>
      <c r="E506" s="78" t="s">
        <v>7156</v>
      </c>
      <c r="F506" s="78" t="s">
        <v>7157</v>
      </c>
      <c r="G506" s="78"/>
      <c r="H506" s="65"/>
      <c r="I506" s="65"/>
      <c r="J506" s="65"/>
      <c r="K506" s="65"/>
      <c r="L506" s="65"/>
      <c r="M506" s="65"/>
    </row>
    <row r="507" spans="1:13" x14ac:dyDescent="0.25">
      <c r="A507" s="78" t="s">
        <v>957</v>
      </c>
      <c r="B507" s="78" t="s">
        <v>7158</v>
      </c>
      <c r="C507" s="78" t="s">
        <v>7159</v>
      </c>
      <c r="D507" s="78" t="s">
        <v>2715</v>
      </c>
      <c r="E507" s="78" t="s">
        <v>7160</v>
      </c>
      <c r="F507" s="78" t="s">
        <v>7161</v>
      </c>
      <c r="G507" s="78"/>
      <c r="H507" s="65"/>
      <c r="I507" s="65"/>
      <c r="J507" s="65"/>
      <c r="K507" s="65"/>
      <c r="L507" s="65"/>
      <c r="M507" s="65"/>
    </row>
    <row r="508" spans="1:13" x14ac:dyDescent="0.25">
      <c r="A508" s="78" t="s">
        <v>961</v>
      </c>
      <c r="B508" s="78" t="s">
        <v>7162</v>
      </c>
      <c r="C508" s="78" t="s">
        <v>7163</v>
      </c>
      <c r="D508" s="78" t="s">
        <v>2717</v>
      </c>
      <c r="E508" s="78" t="s">
        <v>7164</v>
      </c>
      <c r="F508" s="78" t="s">
        <v>7165</v>
      </c>
      <c r="G508" s="78"/>
      <c r="H508" s="65"/>
      <c r="I508" s="65"/>
      <c r="J508" s="65"/>
      <c r="K508" s="65"/>
      <c r="L508" s="65"/>
      <c r="M508" s="65"/>
    </row>
    <row r="509" spans="1:13" x14ac:dyDescent="0.25">
      <c r="A509" s="78" t="s">
        <v>961</v>
      </c>
      <c r="B509" s="78" t="s">
        <v>7166</v>
      </c>
      <c r="C509" s="78" t="s">
        <v>7167</v>
      </c>
      <c r="D509" s="78" t="s">
        <v>2717</v>
      </c>
      <c r="E509" s="78" t="s">
        <v>7168</v>
      </c>
      <c r="F509" s="78" t="s">
        <v>7169</v>
      </c>
      <c r="G509" s="78"/>
      <c r="H509" s="65"/>
      <c r="I509" s="65"/>
      <c r="J509" s="65"/>
      <c r="K509" s="65"/>
      <c r="L509" s="65"/>
      <c r="M509" s="65"/>
    </row>
    <row r="510" spans="1:13" x14ac:dyDescent="0.25">
      <c r="A510" s="78" t="s">
        <v>961</v>
      </c>
      <c r="B510" s="78" t="s">
        <v>7170</v>
      </c>
      <c r="C510" s="78" t="s">
        <v>7171</v>
      </c>
      <c r="D510" s="78" t="s">
        <v>2717</v>
      </c>
      <c r="E510" s="78" t="s">
        <v>7164</v>
      </c>
      <c r="F510" s="78" t="s">
        <v>7172</v>
      </c>
      <c r="G510" s="78"/>
      <c r="H510" s="65"/>
      <c r="I510" s="65"/>
      <c r="J510" s="65"/>
      <c r="K510" s="65"/>
      <c r="L510" s="65"/>
      <c r="M510" s="65"/>
    </row>
    <row r="511" spans="1:13" x14ac:dyDescent="0.25">
      <c r="A511" s="78" t="s">
        <v>961</v>
      </c>
      <c r="B511" s="78" t="s">
        <v>7173</v>
      </c>
      <c r="C511" s="78" t="s">
        <v>7174</v>
      </c>
      <c r="D511" s="78" t="s">
        <v>2717</v>
      </c>
      <c r="E511" s="78" t="s">
        <v>7175</v>
      </c>
      <c r="F511" s="78" t="s">
        <v>7176</v>
      </c>
      <c r="G511" s="78"/>
      <c r="H511" s="65"/>
      <c r="I511" s="65"/>
      <c r="J511" s="65"/>
      <c r="K511" s="65"/>
      <c r="L511" s="65"/>
      <c r="M511" s="65"/>
    </row>
    <row r="512" spans="1:13" x14ac:dyDescent="0.25">
      <c r="A512" s="78" t="s">
        <v>965</v>
      </c>
      <c r="B512" s="78" t="s">
        <v>7177</v>
      </c>
      <c r="C512" s="78" t="s">
        <v>7178</v>
      </c>
      <c r="D512" s="78" t="s">
        <v>2719</v>
      </c>
      <c r="E512" s="78" t="s">
        <v>7179</v>
      </c>
      <c r="F512" s="78" t="s">
        <v>7180</v>
      </c>
      <c r="G512" s="78"/>
      <c r="H512" s="65"/>
      <c r="I512" s="65"/>
      <c r="J512" s="65"/>
      <c r="K512" s="65"/>
      <c r="L512" s="65"/>
      <c r="M512" s="65"/>
    </row>
    <row r="513" spans="1:13" x14ac:dyDescent="0.25">
      <c r="A513" s="78" t="s">
        <v>965</v>
      </c>
      <c r="B513" s="78" t="s">
        <v>7181</v>
      </c>
      <c r="C513" s="78" t="s">
        <v>7182</v>
      </c>
      <c r="D513" s="78" t="s">
        <v>2719</v>
      </c>
      <c r="E513" s="78" t="s">
        <v>7183</v>
      </c>
      <c r="F513" s="78" t="s">
        <v>7184</v>
      </c>
      <c r="G513" s="78"/>
      <c r="H513" s="65"/>
      <c r="I513" s="65"/>
      <c r="J513" s="65"/>
      <c r="K513" s="65"/>
      <c r="L513" s="65"/>
      <c r="M513" s="65"/>
    </row>
    <row r="514" spans="1:13" x14ac:dyDescent="0.25">
      <c r="A514" s="78" t="s">
        <v>965</v>
      </c>
      <c r="B514" s="78" t="s">
        <v>7185</v>
      </c>
      <c r="C514" s="78" t="s">
        <v>7186</v>
      </c>
      <c r="D514" s="78" t="s">
        <v>2719</v>
      </c>
      <c r="E514" s="78" t="s">
        <v>7187</v>
      </c>
      <c r="F514" s="78" t="s">
        <v>7188</v>
      </c>
      <c r="G514" s="78"/>
      <c r="H514" s="65"/>
      <c r="I514" s="65"/>
      <c r="J514" s="65"/>
      <c r="K514" s="65"/>
      <c r="L514" s="65"/>
      <c r="M514" s="65"/>
    </row>
    <row r="515" spans="1:13" x14ac:dyDescent="0.25">
      <c r="A515" s="78" t="s">
        <v>965</v>
      </c>
      <c r="B515" s="78" t="s">
        <v>7189</v>
      </c>
      <c r="C515" s="78" t="s">
        <v>7190</v>
      </c>
      <c r="D515" s="78" t="s">
        <v>2719</v>
      </c>
      <c r="E515" s="78" t="s">
        <v>7191</v>
      </c>
      <c r="F515" s="78" t="s">
        <v>7192</v>
      </c>
      <c r="G515" s="78"/>
      <c r="H515" s="65"/>
      <c r="I515" s="65"/>
      <c r="J515" s="65"/>
      <c r="K515" s="65"/>
      <c r="L515" s="65"/>
      <c r="M515" s="65"/>
    </row>
    <row r="516" spans="1:13" x14ac:dyDescent="0.25">
      <c r="A516" s="78" t="s">
        <v>965</v>
      </c>
      <c r="B516" s="78" t="s">
        <v>7193</v>
      </c>
      <c r="C516" s="78" t="s">
        <v>7194</v>
      </c>
      <c r="D516" s="78" t="s">
        <v>2719</v>
      </c>
      <c r="E516" s="78" t="s">
        <v>7183</v>
      </c>
      <c r="F516" s="78" t="s">
        <v>7195</v>
      </c>
      <c r="G516" s="78"/>
      <c r="H516" s="65"/>
      <c r="I516" s="65"/>
      <c r="J516" s="65"/>
      <c r="K516" s="65"/>
      <c r="L516" s="65"/>
      <c r="M516" s="65"/>
    </row>
    <row r="517" spans="1:13" x14ac:dyDescent="0.25">
      <c r="A517" s="78" t="s">
        <v>965</v>
      </c>
      <c r="B517" s="78" t="s">
        <v>7196</v>
      </c>
      <c r="C517" s="78" t="s">
        <v>7197</v>
      </c>
      <c r="D517" s="78" t="s">
        <v>2719</v>
      </c>
      <c r="E517" s="78" t="s">
        <v>7198</v>
      </c>
      <c r="F517" s="78" t="s">
        <v>7199</v>
      </c>
      <c r="G517" s="78"/>
      <c r="H517" s="65"/>
      <c r="I517" s="65"/>
      <c r="J517" s="65"/>
      <c r="K517" s="65"/>
      <c r="L517" s="65"/>
      <c r="M517" s="65"/>
    </row>
    <row r="518" spans="1:13" x14ac:dyDescent="0.25">
      <c r="A518" s="78" t="s">
        <v>969</v>
      </c>
      <c r="B518" s="78" t="s">
        <v>7200</v>
      </c>
      <c r="C518" s="78" t="s">
        <v>7201</v>
      </c>
      <c r="D518" s="78" t="s">
        <v>2720</v>
      </c>
      <c r="E518" s="78" t="s">
        <v>5896</v>
      </c>
      <c r="F518" s="78" t="s">
        <v>7202</v>
      </c>
      <c r="G518" s="78"/>
      <c r="H518" s="65"/>
      <c r="I518" s="65"/>
      <c r="J518" s="65"/>
      <c r="K518" s="65"/>
      <c r="L518" s="65"/>
      <c r="M518" s="65"/>
    </row>
    <row r="519" spans="1:13" x14ac:dyDescent="0.25">
      <c r="A519" s="78" t="s">
        <v>969</v>
      </c>
      <c r="B519" s="78" t="s">
        <v>7203</v>
      </c>
      <c r="C519" s="78" t="s">
        <v>7204</v>
      </c>
      <c r="D519" s="78" t="s">
        <v>2720</v>
      </c>
      <c r="E519" s="78" t="s">
        <v>5896</v>
      </c>
      <c r="F519" s="78" t="s">
        <v>7205</v>
      </c>
      <c r="G519" s="78"/>
      <c r="H519" s="65"/>
      <c r="I519" s="65"/>
      <c r="J519" s="65"/>
      <c r="K519" s="65"/>
      <c r="L519" s="65"/>
      <c r="M519" s="65"/>
    </row>
    <row r="520" spans="1:13" x14ac:dyDescent="0.25">
      <c r="A520" s="78" t="s">
        <v>969</v>
      </c>
      <c r="B520" s="78" t="s">
        <v>7206</v>
      </c>
      <c r="C520" s="78" t="s">
        <v>7207</v>
      </c>
      <c r="D520" s="78" t="s">
        <v>2720</v>
      </c>
      <c r="E520" s="78" t="s">
        <v>5896</v>
      </c>
      <c r="F520" s="78" t="s">
        <v>7208</v>
      </c>
      <c r="G520" s="78"/>
      <c r="H520" s="65"/>
      <c r="I520" s="65"/>
      <c r="J520" s="65"/>
      <c r="K520" s="65"/>
      <c r="L520" s="65"/>
      <c r="M520" s="65"/>
    </row>
    <row r="521" spans="1:13" x14ac:dyDescent="0.25">
      <c r="A521" s="78" t="s">
        <v>5723</v>
      </c>
      <c r="B521" s="78" t="s">
        <v>7209</v>
      </c>
      <c r="C521" s="78" t="s">
        <v>7210</v>
      </c>
      <c r="D521" s="78" t="s">
        <v>2720</v>
      </c>
      <c r="E521" s="78" t="s">
        <v>5896</v>
      </c>
      <c r="F521" s="78" t="s">
        <v>7211</v>
      </c>
      <c r="G521" s="78"/>
      <c r="H521" s="65"/>
      <c r="I521" s="65"/>
      <c r="J521" s="65"/>
      <c r="K521" s="65"/>
      <c r="L521" s="65"/>
      <c r="M521" s="65"/>
    </row>
    <row r="522" spans="1:13" x14ac:dyDescent="0.25">
      <c r="A522" s="78" t="s">
        <v>5723</v>
      </c>
      <c r="B522" s="78" t="s">
        <v>7212</v>
      </c>
      <c r="C522" s="78" t="s">
        <v>7213</v>
      </c>
      <c r="D522" s="78" t="s">
        <v>2720</v>
      </c>
      <c r="E522" s="78" t="s">
        <v>5896</v>
      </c>
      <c r="F522" s="78" t="s">
        <v>7214</v>
      </c>
      <c r="G522" s="78"/>
      <c r="H522" s="65"/>
      <c r="I522" s="65"/>
      <c r="J522" s="65"/>
      <c r="K522" s="65"/>
      <c r="L522" s="65"/>
      <c r="M522" s="65"/>
    </row>
    <row r="523" spans="1:13" x14ac:dyDescent="0.25">
      <c r="A523" s="78" t="s">
        <v>5723</v>
      </c>
      <c r="B523" s="78" t="s">
        <v>7215</v>
      </c>
      <c r="C523" s="78" t="s">
        <v>7216</v>
      </c>
      <c r="D523" s="78" t="s">
        <v>2720</v>
      </c>
      <c r="E523" s="78" t="s">
        <v>5896</v>
      </c>
      <c r="F523" s="78" t="s">
        <v>7217</v>
      </c>
      <c r="G523" s="78"/>
      <c r="H523" s="65"/>
      <c r="I523" s="65"/>
      <c r="J523" s="65"/>
      <c r="K523" s="65"/>
      <c r="L523" s="65"/>
      <c r="M523" s="65"/>
    </row>
    <row r="524" spans="1:13" x14ac:dyDescent="0.25">
      <c r="A524" s="78" t="s">
        <v>5723</v>
      </c>
      <c r="B524" s="78" t="s">
        <v>7218</v>
      </c>
      <c r="C524" s="78" t="s">
        <v>7219</v>
      </c>
      <c r="D524" s="78" t="s">
        <v>2720</v>
      </c>
      <c r="E524" s="78" t="s">
        <v>5896</v>
      </c>
      <c r="F524" s="78" t="s">
        <v>7220</v>
      </c>
      <c r="G524" s="78"/>
      <c r="H524" s="65"/>
      <c r="I524" s="65"/>
      <c r="J524" s="65"/>
      <c r="K524" s="65"/>
      <c r="L524" s="65"/>
      <c r="M524" s="65"/>
    </row>
    <row r="525" spans="1:13" x14ac:dyDescent="0.25">
      <c r="A525" s="78" t="s">
        <v>5723</v>
      </c>
      <c r="B525" s="78" t="s">
        <v>7221</v>
      </c>
      <c r="C525" s="78" t="s">
        <v>7222</v>
      </c>
      <c r="D525" s="78" t="s">
        <v>2720</v>
      </c>
      <c r="E525" s="78" t="s">
        <v>5896</v>
      </c>
      <c r="F525" s="78" t="s">
        <v>7223</v>
      </c>
      <c r="G525" s="78"/>
      <c r="H525" s="65"/>
      <c r="I525" s="65"/>
      <c r="J525" s="65"/>
      <c r="K525" s="65"/>
      <c r="L525" s="65"/>
      <c r="M525" s="65"/>
    </row>
    <row r="526" spans="1:13" x14ac:dyDescent="0.25">
      <c r="A526" s="78" t="s">
        <v>5723</v>
      </c>
      <c r="B526" s="78" t="s">
        <v>7224</v>
      </c>
      <c r="C526" s="78" t="s">
        <v>7225</v>
      </c>
      <c r="D526" s="78" t="s">
        <v>2720</v>
      </c>
      <c r="E526" s="78" t="s">
        <v>5896</v>
      </c>
      <c r="F526" s="78" t="s">
        <v>7226</v>
      </c>
      <c r="G526" s="78"/>
      <c r="H526" s="65"/>
      <c r="I526" s="65"/>
      <c r="J526" s="65"/>
      <c r="K526" s="65"/>
      <c r="L526" s="65"/>
      <c r="M526" s="65"/>
    </row>
    <row r="527" spans="1:13" x14ac:dyDescent="0.25">
      <c r="A527" s="78" t="s">
        <v>977</v>
      </c>
      <c r="B527" s="78" t="s">
        <v>7227</v>
      </c>
      <c r="C527" s="78" t="s">
        <v>7228</v>
      </c>
      <c r="D527" s="78" t="s">
        <v>2720</v>
      </c>
      <c r="E527" s="78" t="s">
        <v>5896</v>
      </c>
      <c r="F527" s="78" t="s">
        <v>7229</v>
      </c>
      <c r="G527" s="78"/>
      <c r="H527" s="65"/>
      <c r="I527" s="65"/>
      <c r="J527" s="65"/>
      <c r="K527" s="65"/>
      <c r="L527" s="65"/>
      <c r="M527" s="65"/>
    </row>
    <row r="528" spans="1:13" x14ac:dyDescent="0.25">
      <c r="A528" s="78" t="s">
        <v>977</v>
      </c>
      <c r="B528" s="78" t="s">
        <v>7230</v>
      </c>
      <c r="C528" s="78" t="s">
        <v>7231</v>
      </c>
      <c r="D528" s="78" t="s">
        <v>2720</v>
      </c>
      <c r="E528" s="78" t="s">
        <v>5896</v>
      </c>
      <c r="F528" s="78" t="s">
        <v>7232</v>
      </c>
      <c r="G528" s="78"/>
      <c r="H528" s="65"/>
      <c r="I528" s="65"/>
      <c r="J528" s="65"/>
      <c r="K528" s="65"/>
      <c r="L528" s="65"/>
      <c r="M528" s="65"/>
    </row>
    <row r="529" spans="1:13" x14ac:dyDescent="0.25">
      <c r="A529" s="78" t="s">
        <v>977</v>
      </c>
      <c r="B529" s="78" t="s">
        <v>7233</v>
      </c>
      <c r="C529" s="78" t="s">
        <v>7234</v>
      </c>
      <c r="D529" s="78" t="s">
        <v>2720</v>
      </c>
      <c r="E529" s="78" t="s">
        <v>5896</v>
      </c>
      <c r="F529" s="78" t="s">
        <v>7235</v>
      </c>
      <c r="G529" s="78"/>
      <c r="H529" s="65"/>
      <c r="I529" s="65"/>
      <c r="J529" s="65"/>
      <c r="K529" s="65"/>
      <c r="L529" s="65"/>
      <c r="M529" s="65"/>
    </row>
    <row r="530" spans="1:13" x14ac:dyDescent="0.25">
      <c r="A530" s="78" t="s">
        <v>977</v>
      </c>
      <c r="B530" s="78" t="s">
        <v>7236</v>
      </c>
      <c r="C530" s="78" t="s">
        <v>7237</v>
      </c>
      <c r="D530" s="78" t="s">
        <v>2720</v>
      </c>
      <c r="E530" s="78" t="s">
        <v>5896</v>
      </c>
      <c r="F530" s="78" t="s">
        <v>7238</v>
      </c>
      <c r="G530" s="78"/>
      <c r="H530" s="65"/>
      <c r="I530" s="65"/>
      <c r="J530" s="65"/>
      <c r="K530" s="65"/>
      <c r="L530" s="65"/>
      <c r="M530" s="65"/>
    </row>
    <row r="531" spans="1:13" x14ac:dyDescent="0.25">
      <c r="A531" s="78" t="s">
        <v>977</v>
      </c>
      <c r="B531" s="78" t="s">
        <v>7239</v>
      </c>
      <c r="C531" s="78" t="s">
        <v>7240</v>
      </c>
      <c r="D531" s="78" t="s">
        <v>2720</v>
      </c>
      <c r="E531" s="78" t="s">
        <v>5896</v>
      </c>
      <c r="F531" s="78" t="s">
        <v>7241</v>
      </c>
      <c r="G531" s="78"/>
      <c r="H531" s="65"/>
      <c r="I531" s="65"/>
      <c r="J531" s="65"/>
      <c r="K531" s="65"/>
      <c r="L531" s="65"/>
      <c r="M531" s="65"/>
    </row>
    <row r="532" spans="1:13" x14ac:dyDescent="0.25">
      <c r="A532" s="78" t="s">
        <v>977</v>
      </c>
      <c r="B532" s="78" t="s">
        <v>7242</v>
      </c>
      <c r="C532" s="78" t="s">
        <v>7243</v>
      </c>
      <c r="D532" s="78" t="s">
        <v>2720</v>
      </c>
      <c r="E532" s="78" t="s">
        <v>5896</v>
      </c>
      <c r="F532" s="78" t="s">
        <v>7244</v>
      </c>
      <c r="G532" s="78"/>
      <c r="H532" s="65"/>
      <c r="I532" s="65"/>
      <c r="J532" s="65"/>
      <c r="K532" s="65"/>
      <c r="L532" s="65"/>
      <c r="M532" s="65"/>
    </row>
    <row r="533" spans="1:13" x14ac:dyDescent="0.25">
      <c r="A533" s="78" t="s">
        <v>977</v>
      </c>
      <c r="B533" s="78" t="s">
        <v>7245</v>
      </c>
      <c r="C533" s="78" t="s">
        <v>7246</v>
      </c>
      <c r="D533" s="78" t="s">
        <v>2720</v>
      </c>
      <c r="E533" s="78" t="s">
        <v>5896</v>
      </c>
      <c r="F533" s="78" t="s">
        <v>7247</v>
      </c>
      <c r="G533" s="78"/>
      <c r="H533" s="65"/>
      <c r="I533" s="65"/>
      <c r="J533" s="65"/>
      <c r="K533" s="65"/>
      <c r="L533" s="65"/>
      <c r="M533" s="65"/>
    </row>
    <row r="534" spans="1:13" x14ac:dyDescent="0.25">
      <c r="A534" s="78" t="s">
        <v>977</v>
      </c>
      <c r="B534" s="78" t="s">
        <v>7248</v>
      </c>
      <c r="C534" s="78" t="s">
        <v>7249</v>
      </c>
      <c r="D534" s="78" t="s">
        <v>2720</v>
      </c>
      <c r="E534" s="78" t="s">
        <v>5896</v>
      </c>
      <c r="F534" s="78" t="s">
        <v>7250</v>
      </c>
      <c r="G534" s="78"/>
      <c r="H534" s="65"/>
      <c r="I534" s="65"/>
      <c r="J534" s="65"/>
      <c r="K534" s="65"/>
      <c r="L534" s="65"/>
      <c r="M534" s="65"/>
    </row>
    <row r="535" spans="1:13" x14ac:dyDescent="0.25">
      <c r="A535" s="78" t="s">
        <v>977</v>
      </c>
      <c r="B535" s="78" t="s">
        <v>7251</v>
      </c>
      <c r="C535" s="78" t="s">
        <v>7252</v>
      </c>
      <c r="D535" s="78" t="s">
        <v>2720</v>
      </c>
      <c r="E535" s="78" t="s">
        <v>5896</v>
      </c>
      <c r="F535" s="78" t="s">
        <v>7253</v>
      </c>
      <c r="G535" s="78"/>
      <c r="H535" s="65"/>
      <c r="I535" s="65"/>
      <c r="J535" s="65"/>
      <c r="K535" s="65"/>
      <c r="L535" s="65"/>
      <c r="M535" s="65"/>
    </row>
    <row r="536" spans="1:13" x14ac:dyDescent="0.25">
      <c r="A536" s="78" t="s">
        <v>977</v>
      </c>
      <c r="B536" s="78" t="s">
        <v>7254</v>
      </c>
      <c r="C536" s="78" t="s">
        <v>7255</v>
      </c>
      <c r="D536" s="78" t="s">
        <v>2720</v>
      </c>
      <c r="E536" s="78" t="s">
        <v>5896</v>
      </c>
      <c r="F536" s="78" t="s">
        <v>7256</v>
      </c>
      <c r="G536" s="78"/>
      <c r="H536" s="65"/>
      <c r="I536" s="65"/>
      <c r="J536" s="65"/>
      <c r="K536" s="65"/>
      <c r="L536" s="65"/>
      <c r="M536" s="65"/>
    </row>
    <row r="537" spans="1:13" x14ac:dyDescent="0.25">
      <c r="A537" s="78" t="s">
        <v>977</v>
      </c>
      <c r="B537" s="78" t="s">
        <v>7257</v>
      </c>
      <c r="C537" s="78" t="s">
        <v>7258</v>
      </c>
      <c r="D537" s="78" t="s">
        <v>2720</v>
      </c>
      <c r="E537" s="78" t="s">
        <v>5896</v>
      </c>
      <c r="F537" s="78" t="s">
        <v>7259</v>
      </c>
      <c r="G537" s="78"/>
      <c r="H537" s="65"/>
      <c r="I537" s="65"/>
      <c r="J537" s="65"/>
      <c r="K537" s="65"/>
      <c r="L537" s="65"/>
      <c r="M537" s="65"/>
    </row>
    <row r="538" spans="1:13" x14ac:dyDescent="0.25">
      <c r="A538" s="78" t="s">
        <v>977</v>
      </c>
      <c r="B538" s="78" t="s">
        <v>7260</v>
      </c>
      <c r="C538" s="78" t="s">
        <v>7261</v>
      </c>
      <c r="D538" s="78" t="s">
        <v>2720</v>
      </c>
      <c r="E538" s="78" t="s">
        <v>5896</v>
      </c>
      <c r="F538" s="78" t="s">
        <v>7262</v>
      </c>
      <c r="G538" s="78"/>
      <c r="H538" s="65"/>
      <c r="I538" s="65"/>
      <c r="J538" s="65"/>
      <c r="K538" s="65"/>
      <c r="L538" s="65"/>
      <c r="M538" s="65"/>
    </row>
    <row r="539" spans="1:13" x14ac:dyDescent="0.25">
      <c r="A539" s="78" t="s">
        <v>977</v>
      </c>
      <c r="B539" s="78" t="s">
        <v>7263</v>
      </c>
      <c r="C539" s="78" t="s">
        <v>7264</v>
      </c>
      <c r="D539" s="78" t="s">
        <v>2720</v>
      </c>
      <c r="E539" s="78" t="s">
        <v>5896</v>
      </c>
      <c r="F539" s="78" t="s">
        <v>7265</v>
      </c>
      <c r="G539" s="78"/>
      <c r="H539" s="65"/>
      <c r="I539" s="65"/>
      <c r="J539" s="65"/>
      <c r="K539" s="65"/>
      <c r="L539" s="65"/>
      <c r="M539" s="65"/>
    </row>
    <row r="540" spans="1:13" x14ac:dyDescent="0.25">
      <c r="A540" s="78" t="s">
        <v>977</v>
      </c>
      <c r="B540" s="78" t="s">
        <v>7266</v>
      </c>
      <c r="C540" s="78" t="s">
        <v>7267</v>
      </c>
      <c r="D540" s="78" t="s">
        <v>2720</v>
      </c>
      <c r="E540" s="78" t="s">
        <v>5896</v>
      </c>
      <c r="F540" s="78" t="s">
        <v>7268</v>
      </c>
      <c r="G540" s="78"/>
      <c r="H540" s="65"/>
      <c r="I540" s="65"/>
      <c r="J540" s="65"/>
      <c r="K540" s="65"/>
      <c r="L540" s="65"/>
      <c r="M540" s="65"/>
    </row>
    <row r="541" spans="1:13" x14ac:dyDescent="0.25">
      <c r="A541" s="78" t="s">
        <v>977</v>
      </c>
      <c r="B541" s="78" t="s">
        <v>7269</v>
      </c>
      <c r="C541" s="78" t="s">
        <v>7270</v>
      </c>
      <c r="D541" s="78" t="s">
        <v>2720</v>
      </c>
      <c r="E541" s="78" t="s">
        <v>5896</v>
      </c>
      <c r="F541" s="78" t="s">
        <v>7271</v>
      </c>
      <c r="G541" s="78"/>
      <c r="H541" s="65"/>
      <c r="I541" s="65"/>
      <c r="J541" s="65"/>
      <c r="K541" s="65"/>
      <c r="L541" s="65"/>
      <c r="M541" s="65"/>
    </row>
    <row r="542" spans="1:13" x14ac:dyDescent="0.25">
      <c r="A542" s="78" t="s">
        <v>977</v>
      </c>
      <c r="B542" s="78" t="s">
        <v>7272</v>
      </c>
      <c r="C542" s="78" t="s">
        <v>7273</v>
      </c>
      <c r="D542" s="78" t="s">
        <v>2720</v>
      </c>
      <c r="E542" s="78" t="s">
        <v>5896</v>
      </c>
      <c r="F542" s="78" t="s">
        <v>7274</v>
      </c>
      <c r="G542" s="78"/>
      <c r="H542" s="65"/>
      <c r="I542" s="65"/>
      <c r="J542" s="65"/>
      <c r="K542" s="65"/>
      <c r="L542" s="65"/>
      <c r="M542" s="65"/>
    </row>
    <row r="543" spans="1:13" x14ac:dyDescent="0.25">
      <c r="A543" s="78" t="s">
        <v>977</v>
      </c>
      <c r="B543" s="78" t="s">
        <v>7275</v>
      </c>
      <c r="C543" s="78" t="s">
        <v>7276</v>
      </c>
      <c r="D543" s="78" t="s">
        <v>2720</v>
      </c>
      <c r="E543" s="78" t="s">
        <v>5896</v>
      </c>
      <c r="F543" s="78" t="s">
        <v>7277</v>
      </c>
      <c r="G543" s="78"/>
      <c r="H543" s="65"/>
      <c r="I543" s="65"/>
      <c r="J543" s="65"/>
      <c r="K543" s="65"/>
      <c r="L543" s="65"/>
      <c r="M543" s="65"/>
    </row>
    <row r="544" spans="1:13" x14ac:dyDescent="0.25">
      <c r="A544" s="78" t="s">
        <v>977</v>
      </c>
      <c r="B544" s="78" t="s">
        <v>7278</v>
      </c>
      <c r="C544" s="78" t="s">
        <v>7279</v>
      </c>
      <c r="D544" s="78" t="s">
        <v>2720</v>
      </c>
      <c r="E544" s="78" t="s">
        <v>5896</v>
      </c>
      <c r="F544" s="78" t="s">
        <v>7280</v>
      </c>
      <c r="G544" s="78"/>
      <c r="H544" s="65"/>
      <c r="I544" s="65"/>
      <c r="J544" s="65"/>
      <c r="K544" s="65"/>
      <c r="L544" s="65"/>
      <c r="M544" s="65"/>
    </row>
    <row r="545" spans="1:13" x14ac:dyDescent="0.25">
      <c r="A545" s="78" t="s">
        <v>977</v>
      </c>
      <c r="B545" s="78" t="s">
        <v>7281</v>
      </c>
      <c r="C545" s="78" t="s">
        <v>7282</v>
      </c>
      <c r="D545" s="78" t="s">
        <v>2720</v>
      </c>
      <c r="E545" s="78" t="s">
        <v>5896</v>
      </c>
      <c r="F545" s="78" t="s">
        <v>7283</v>
      </c>
      <c r="G545" s="78"/>
      <c r="H545" s="65"/>
      <c r="I545" s="65"/>
      <c r="J545" s="65"/>
      <c r="K545" s="65"/>
      <c r="L545" s="65"/>
      <c r="M545" s="65"/>
    </row>
    <row r="546" spans="1:13" x14ac:dyDescent="0.25">
      <c r="A546" s="78" t="s">
        <v>977</v>
      </c>
      <c r="B546" s="78" t="s">
        <v>7284</v>
      </c>
      <c r="C546" s="78" t="s">
        <v>7285</v>
      </c>
      <c r="D546" s="78" t="s">
        <v>2720</v>
      </c>
      <c r="E546" s="78" t="s">
        <v>5896</v>
      </c>
      <c r="F546" s="78" t="s">
        <v>7286</v>
      </c>
      <c r="G546" s="78"/>
      <c r="H546" s="65"/>
      <c r="I546" s="65"/>
      <c r="J546" s="65"/>
      <c r="K546" s="65"/>
      <c r="L546" s="65"/>
      <c r="M546" s="65"/>
    </row>
    <row r="547" spans="1:13" x14ac:dyDescent="0.25">
      <c r="A547" s="78" t="s">
        <v>977</v>
      </c>
      <c r="B547" s="78" t="s">
        <v>7287</v>
      </c>
      <c r="C547" s="78" t="s">
        <v>7288</v>
      </c>
      <c r="D547" s="78" t="s">
        <v>2720</v>
      </c>
      <c r="E547" s="78" t="s">
        <v>5896</v>
      </c>
      <c r="F547" s="78" t="s">
        <v>7289</v>
      </c>
      <c r="G547" s="78"/>
      <c r="H547" s="65"/>
      <c r="I547" s="65"/>
      <c r="J547" s="65"/>
      <c r="K547" s="65"/>
      <c r="L547" s="65"/>
      <c r="M547" s="65"/>
    </row>
    <row r="548" spans="1:13" x14ac:dyDescent="0.25">
      <c r="A548" s="78" t="s">
        <v>977</v>
      </c>
      <c r="B548" s="78" t="s">
        <v>7290</v>
      </c>
      <c r="C548" s="78" t="s">
        <v>7291</v>
      </c>
      <c r="D548" s="78" t="s">
        <v>2720</v>
      </c>
      <c r="E548" s="78" t="s">
        <v>5896</v>
      </c>
      <c r="F548" s="78" t="s">
        <v>7292</v>
      </c>
      <c r="G548" s="78"/>
      <c r="H548" s="65"/>
      <c r="I548" s="65"/>
      <c r="J548" s="65"/>
      <c r="K548" s="65"/>
      <c r="L548" s="65"/>
      <c r="M548" s="65"/>
    </row>
    <row r="549" spans="1:13" x14ac:dyDescent="0.25">
      <c r="A549" s="78" t="s">
        <v>981</v>
      </c>
      <c r="B549" s="78" t="s">
        <v>7293</v>
      </c>
      <c r="C549" s="78" t="s">
        <v>7294</v>
      </c>
      <c r="D549" s="78" t="s">
        <v>2720</v>
      </c>
      <c r="E549" s="78" t="s">
        <v>5896</v>
      </c>
      <c r="F549" s="78" t="s">
        <v>7295</v>
      </c>
      <c r="G549" s="78"/>
      <c r="H549" s="65"/>
      <c r="I549" s="65"/>
      <c r="J549" s="65"/>
      <c r="K549" s="65"/>
      <c r="L549" s="65"/>
      <c r="M549" s="65"/>
    </row>
    <row r="550" spans="1:13" x14ac:dyDescent="0.25">
      <c r="A550" s="78" t="s">
        <v>981</v>
      </c>
      <c r="B550" s="78" t="s">
        <v>7296</v>
      </c>
      <c r="C550" s="78" t="s">
        <v>7297</v>
      </c>
      <c r="D550" s="78" t="s">
        <v>2741</v>
      </c>
      <c r="E550" s="78" t="s">
        <v>5811</v>
      </c>
      <c r="F550" s="78" t="s">
        <v>7298</v>
      </c>
      <c r="G550" s="78"/>
      <c r="H550" s="65"/>
      <c r="I550" s="65"/>
      <c r="J550" s="65"/>
      <c r="K550" s="65"/>
      <c r="L550" s="65"/>
      <c r="M550" s="65"/>
    </row>
    <row r="551" spans="1:13" x14ac:dyDescent="0.25">
      <c r="A551" s="78" t="s">
        <v>981</v>
      </c>
      <c r="B551" s="78" t="s">
        <v>7299</v>
      </c>
      <c r="C551" s="78" t="s">
        <v>7300</v>
      </c>
      <c r="D551" s="78" t="s">
        <v>2720</v>
      </c>
      <c r="E551" s="78" t="s">
        <v>5896</v>
      </c>
      <c r="F551" s="78" t="s">
        <v>7301</v>
      </c>
      <c r="G551" s="78"/>
      <c r="H551" s="65"/>
      <c r="I551" s="65"/>
      <c r="J551" s="65"/>
      <c r="K551" s="65"/>
      <c r="L551" s="65"/>
      <c r="M551" s="65"/>
    </row>
    <row r="552" spans="1:13" x14ac:dyDescent="0.25">
      <c r="A552" s="78" t="s">
        <v>985</v>
      </c>
      <c r="B552" s="78" t="s">
        <v>7302</v>
      </c>
      <c r="C552" s="78" t="s">
        <v>7303</v>
      </c>
      <c r="D552" s="78" t="s">
        <v>2720</v>
      </c>
      <c r="E552" s="78" t="s">
        <v>5896</v>
      </c>
      <c r="F552" s="78" t="s">
        <v>7304</v>
      </c>
      <c r="G552" s="78"/>
      <c r="H552" s="65"/>
      <c r="I552" s="65"/>
      <c r="J552" s="65"/>
      <c r="K552" s="65"/>
      <c r="L552" s="65"/>
      <c r="M552" s="65"/>
    </row>
    <row r="553" spans="1:13" x14ac:dyDescent="0.25">
      <c r="A553" s="78" t="s">
        <v>985</v>
      </c>
      <c r="B553" s="78" t="s">
        <v>7305</v>
      </c>
      <c r="C553" s="78" t="s">
        <v>7306</v>
      </c>
      <c r="D553" s="78" t="s">
        <v>2720</v>
      </c>
      <c r="E553" s="78" t="s">
        <v>5896</v>
      </c>
      <c r="F553" s="78" t="s">
        <v>7307</v>
      </c>
      <c r="G553" s="78"/>
      <c r="H553" s="65"/>
      <c r="I553" s="65"/>
      <c r="J553" s="65"/>
      <c r="K553" s="65"/>
      <c r="L553" s="65"/>
      <c r="M553" s="65"/>
    </row>
    <row r="554" spans="1:13" x14ac:dyDescent="0.25">
      <c r="A554" s="78" t="s">
        <v>985</v>
      </c>
      <c r="B554" s="78" t="s">
        <v>7308</v>
      </c>
      <c r="C554" s="78" t="s">
        <v>7309</v>
      </c>
      <c r="D554" s="78" t="s">
        <v>2720</v>
      </c>
      <c r="E554" s="78" t="s">
        <v>5896</v>
      </c>
      <c r="F554" s="78" t="s">
        <v>7310</v>
      </c>
      <c r="G554" s="78"/>
      <c r="H554" s="65"/>
      <c r="I554" s="65"/>
      <c r="J554" s="65"/>
      <c r="K554" s="65"/>
      <c r="L554" s="65"/>
      <c r="M554" s="65"/>
    </row>
    <row r="555" spans="1:13" x14ac:dyDescent="0.25">
      <c r="A555" s="78" t="s">
        <v>985</v>
      </c>
      <c r="B555" s="78" t="s">
        <v>7311</v>
      </c>
      <c r="C555" s="78" t="s">
        <v>7312</v>
      </c>
      <c r="D555" s="78" t="s">
        <v>2720</v>
      </c>
      <c r="E555" s="78" t="s">
        <v>5896</v>
      </c>
      <c r="F555" s="78" t="s">
        <v>7313</v>
      </c>
      <c r="G555" s="78"/>
      <c r="H555" s="65"/>
      <c r="I555" s="65"/>
      <c r="J555" s="65"/>
      <c r="K555" s="65"/>
      <c r="L555" s="65"/>
      <c r="M555" s="65"/>
    </row>
    <row r="556" spans="1:13" x14ac:dyDescent="0.25">
      <c r="A556" s="78" t="s">
        <v>985</v>
      </c>
      <c r="B556" s="78" t="s">
        <v>7314</v>
      </c>
      <c r="C556" s="78" t="s">
        <v>7315</v>
      </c>
      <c r="D556" s="78" t="s">
        <v>2720</v>
      </c>
      <c r="E556" s="78" t="s">
        <v>5896</v>
      </c>
      <c r="F556" s="78" t="s">
        <v>7316</v>
      </c>
      <c r="G556" s="78"/>
      <c r="H556" s="65"/>
      <c r="I556" s="65"/>
      <c r="J556" s="65"/>
      <c r="K556" s="65"/>
      <c r="L556" s="65"/>
      <c r="M556" s="65"/>
    </row>
    <row r="557" spans="1:13" x14ac:dyDescent="0.25">
      <c r="A557" s="78" t="s">
        <v>985</v>
      </c>
      <c r="B557" s="78" t="s">
        <v>7317</v>
      </c>
      <c r="C557" s="78" t="s">
        <v>7318</v>
      </c>
      <c r="D557" s="78" t="s">
        <v>2720</v>
      </c>
      <c r="E557" s="78" t="s">
        <v>5896</v>
      </c>
      <c r="F557" s="78" t="s">
        <v>7319</v>
      </c>
      <c r="G557" s="78"/>
      <c r="H557" s="65"/>
      <c r="I557" s="65"/>
      <c r="J557" s="65"/>
      <c r="K557" s="65"/>
      <c r="L557" s="65"/>
      <c r="M557" s="65"/>
    </row>
    <row r="558" spans="1:13" x14ac:dyDescent="0.25">
      <c r="A558" s="78" t="s">
        <v>985</v>
      </c>
      <c r="B558" s="78" t="s">
        <v>7320</v>
      </c>
      <c r="C558" s="78" t="s">
        <v>7321</v>
      </c>
      <c r="D558" s="78" t="s">
        <v>2720</v>
      </c>
      <c r="E558" s="78" t="s">
        <v>5896</v>
      </c>
      <c r="F558" s="78" t="s">
        <v>7322</v>
      </c>
      <c r="G558" s="78"/>
      <c r="H558" s="65"/>
      <c r="I558" s="65"/>
      <c r="J558" s="65"/>
      <c r="K558" s="65"/>
      <c r="L558" s="65"/>
      <c r="M558" s="65"/>
    </row>
    <row r="559" spans="1:13" x14ac:dyDescent="0.25">
      <c r="A559" s="78" t="s">
        <v>985</v>
      </c>
      <c r="B559" s="78" t="s">
        <v>7323</v>
      </c>
      <c r="C559" s="78" t="s">
        <v>7324</v>
      </c>
      <c r="D559" s="78" t="s">
        <v>2720</v>
      </c>
      <c r="E559" s="78" t="s">
        <v>5896</v>
      </c>
      <c r="F559" s="78" t="s">
        <v>7325</v>
      </c>
      <c r="G559" s="78"/>
      <c r="H559" s="65"/>
      <c r="I559" s="65"/>
      <c r="J559" s="65"/>
      <c r="K559" s="65"/>
      <c r="L559" s="65"/>
      <c r="M559" s="65"/>
    </row>
    <row r="560" spans="1:13" x14ac:dyDescent="0.25">
      <c r="A560" s="78" t="s">
        <v>985</v>
      </c>
      <c r="B560" s="78" t="s">
        <v>7326</v>
      </c>
      <c r="C560" s="78" t="s">
        <v>7327</v>
      </c>
      <c r="D560" s="78" t="s">
        <v>2720</v>
      </c>
      <c r="E560" s="78" t="s">
        <v>5896</v>
      </c>
      <c r="F560" s="78" t="s">
        <v>7328</v>
      </c>
      <c r="G560" s="78"/>
      <c r="H560" s="65"/>
      <c r="I560" s="65"/>
      <c r="J560" s="65"/>
      <c r="K560" s="65"/>
      <c r="L560" s="65"/>
      <c r="M560" s="65"/>
    </row>
    <row r="561" spans="1:13" x14ac:dyDescent="0.25">
      <c r="A561" s="78" t="s">
        <v>985</v>
      </c>
      <c r="B561" s="78" t="s">
        <v>7329</v>
      </c>
      <c r="C561" s="78" t="s">
        <v>7330</v>
      </c>
      <c r="D561" s="78" t="s">
        <v>2720</v>
      </c>
      <c r="E561" s="78" t="s">
        <v>5896</v>
      </c>
      <c r="F561" s="78" t="s">
        <v>7331</v>
      </c>
      <c r="G561" s="78"/>
      <c r="H561" s="65"/>
      <c r="I561" s="65"/>
      <c r="J561" s="65"/>
      <c r="K561" s="65"/>
      <c r="L561" s="65"/>
      <c r="M561" s="65"/>
    </row>
    <row r="562" spans="1:13" x14ac:dyDescent="0.25">
      <c r="A562" s="78" t="s">
        <v>5740</v>
      </c>
      <c r="B562" s="78" t="s">
        <v>7332</v>
      </c>
      <c r="C562" s="78" t="s">
        <v>7333</v>
      </c>
      <c r="D562" s="78" t="s">
        <v>2720</v>
      </c>
      <c r="E562" s="78" t="s">
        <v>5896</v>
      </c>
      <c r="F562" s="78" t="s">
        <v>7334</v>
      </c>
      <c r="G562" s="78"/>
      <c r="H562" s="65"/>
      <c r="I562" s="65"/>
      <c r="J562" s="65"/>
      <c r="K562" s="65"/>
      <c r="L562" s="65"/>
      <c r="M562" s="65"/>
    </row>
    <row r="563" spans="1:13" x14ac:dyDescent="0.25">
      <c r="A563" s="78" t="s">
        <v>5740</v>
      </c>
      <c r="B563" s="78" t="s">
        <v>7335</v>
      </c>
      <c r="C563" s="78" t="s">
        <v>7333</v>
      </c>
      <c r="D563" s="78" t="s">
        <v>2720</v>
      </c>
      <c r="E563" s="78" t="s">
        <v>5896</v>
      </c>
      <c r="F563" s="78" t="s">
        <v>7334</v>
      </c>
      <c r="G563" s="78"/>
      <c r="H563" s="65"/>
      <c r="I563" s="65"/>
      <c r="J563" s="65"/>
      <c r="K563" s="65"/>
      <c r="L563" s="65"/>
      <c r="M563" s="65"/>
    </row>
    <row r="564" spans="1:13" x14ac:dyDescent="0.25">
      <c r="A564" s="78" t="s">
        <v>5740</v>
      </c>
      <c r="B564" s="78" t="s">
        <v>7336</v>
      </c>
      <c r="C564" s="78" t="s">
        <v>7337</v>
      </c>
      <c r="D564" s="78" t="s">
        <v>2720</v>
      </c>
      <c r="E564" s="78" t="s">
        <v>5896</v>
      </c>
      <c r="F564" s="78" t="s">
        <v>7338</v>
      </c>
      <c r="G564" s="78"/>
      <c r="H564" s="65"/>
      <c r="I564" s="65"/>
      <c r="J564" s="65"/>
      <c r="K564" s="65"/>
      <c r="L564" s="65"/>
      <c r="M564" s="65"/>
    </row>
    <row r="565" spans="1:13" x14ac:dyDescent="0.25">
      <c r="A565" s="78" t="s">
        <v>5740</v>
      </c>
      <c r="B565" s="78" t="s">
        <v>7339</v>
      </c>
      <c r="C565" s="78" t="s">
        <v>7340</v>
      </c>
      <c r="D565" s="78" t="s">
        <v>2720</v>
      </c>
      <c r="E565" s="78" t="s">
        <v>5896</v>
      </c>
      <c r="F565" s="78" t="s">
        <v>7341</v>
      </c>
      <c r="G565" s="78"/>
      <c r="H565" s="65"/>
      <c r="I565" s="65"/>
      <c r="J565" s="65"/>
      <c r="K565" s="65"/>
      <c r="L565" s="65"/>
      <c r="M565" s="65"/>
    </row>
    <row r="566" spans="1:13" x14ac:dyDescent="0.25">
      <c r="A566" s="78" t="s">
        <v>5740</v>
      </c>
      <c r="B566" s="78" t="s">
        <v>7342</v>
      </c>
      <c r="C566" s="78" t="s">
        <v>7343</v>
      </c>
      <c r="D566" s="78" t="s">
        <v>2720</v>
      </c>
      <c r="E566" s="78" t="s">
        <v>5896</v>
      </c>
      <c r="F566" s="78" t="s">
        <v>7344</v>
      </c>
      <c r="G566" s="78"/>
      <c r="H566" s="65"/>
      <c r="I566" s="65"/>
      <c r="J566" s="65"/>
      <c r="K566" s="65"/>
      <c r="L566" s="65"/>
      <c r="M566" s="65"/>
    </row>
    <row r="567" spans="1:13" x14ac:dyDescent="0.25">
      <c r="A567" s="78" t="s">
        <v>5740</v>
      </c>
      <c r="B567" s="78" t="s">
        <v>7345</v>
      </c>
      <c r="C567" s="78" t="s">
        <v>7346</v>
      </c>
      <c r="D567" s="78" t="s">
        <v>2720</v>
      </c>
      <c r="E567" s="78" t="s">
        <v>5896</v>
      </c>
      <c r="F567" s="78" t="s">
        <v>7347</v>
      </c>
      <c r="G567" s="78"/>
      <c r="H567" s="65"/>
      <c r="I567" s="65"/>
      <c r="J567" s="65"/>
      <c r="K567" s="65"/>
      <c r="L567" s="65"/>
      <c r="M567" s="65"/>
    </row>
    <row r="568" spans="1:13" x14ac:dyDescent="0.25">
      <c r="A568" s="78" t="s">
        <v>993</v>
      </c>
      <c r="B568" s="78" t="s">
        <v>7348</v>
      </c>
      <c r="C568" s="78" t="s">
        <v>7349</v>
      </c>
      <c r="D568" s="78" t="s">
        <v>2720</v>
      </c>
      <c r="E568" s="78" t="s">
        <v>5896</v>
      </c>
      <c r="F568" s="78" t="s">
        <v>7350</v>
      </c>
      <c r="G568" s="78"/>
      <c r="H568" s="65"/>
      <c r="I568" s="65"/>
      <c r="J568" s="65"/>
      <c r="K568" s="65"/>
      <c r="L568" s="65"/>
      <c r="M568" s="65"/>
    </row>
    <row r="569" spans="1:13" x14ac:dyDescent="0.25">
      <c r="A569" s="78" t="s">
        <v>993</v>
      </c>
      <c r="B569" s="78" t="s">
        <v>7351</v>
      </c>
      <c r="C569" s="78" t="s">
        <v>7352</v>
      </c>
      <c r="D569" s="78" t="s">
        <v>2720</v>
      </c>
      <c r="E569" s="78" t="s">
        <v>5896</v>
      </c>
      <c r="F569" s="78" t="s">
        <v>7353</v>
      </c>
      <c r="G569" s="78"/>
      <c r="H569" s="65"/>
      <c r="I569" s="65"/>
      <c r="J569" s="65"/>
      <c r="K569" s="65"/>
      <c r="L569" s="65"/>
      <c r="M569" s="65"/>
    </row>
    <row r="570" spans="1:13" x14ac:dyDescent="0.25">
      <c r="A570" s="78" t="s">
        <v>993</v>
      </c>
      <c r="B570" s="78" t="s">
        <v>7354</v>
      </c>
      <c r="C570" s="78" t="s">
        <v>7355</v>
      </c>
      <c r="D570" s="78" t="s">
        <v>2720</v>
      </c>
      <c r="E570" s="78" t="s">
        <v>5896</v>
      </c>
      <c r="F570" s="78" t="s">
        <v>7356</v>
      </c>
      <c r="G570" s="78"/>
      <c r="H570" s="65"/>
      <c r="I570" s="65"/>
      <c r="J570" s="65"/>
      <c r="K570" s="65"/>
      <c r="L570" s="65"/>
      <c r="M570" s="65"/>
    </row>
    <row r="571" spans="1:13" x14ac:dyDescent="0.25">
      <c r="A571" s="78" t="s">
        <v>993</v>
      </c>
      <c r="B571" s="78" t="s">
        <v>7357</v>
      </c>
      <c r="C571" s="78" t="s">
        <v>7358</v>
      </c>
      <c r="D571" s="78" t="s">
        <v>2741</v>
      </c>
      <c r="E571" s="78" t="s">
        <v>5811</v>
      </c>
      <c r="F571" s="78" t="s">
        <v>7359</v>
      </c>
      <c r="G571" s="78"/>
      <c r="H571" s="65"/>
      <c r="I571" s="65"/>
      <c r="J571" s="65"/>
      <c r="K571" s="65"/>
      <c r="L571" s="65"/>
      <c r="M571" s="65"/>
    </row>
    <row r="572" spans="1:13" x14ac:dyDescent="0.25">
      <c r="A572" s="78" t="s">
        <v>993</v>
      </c>
      <c r="B572" s="78" t="s">
        <v>7360</v>
      </c>
      <c r="C572" s="78" t="s">
        <v>7361</v>
      </c>
      <c r="D572" s="78" t="s">
        <v>2720</v>
      </c>
      <c r="E572" s="78" t="s">
        <v>5896</v>
      </c>
      <c r="F572" s="78" t="s">
        <v>7362</v>
      </c>
      <c r="G572" s="78"/>
      <c r="H572" s="65"/>
      <c r="I572" s="65"/>
      <c r="J572" s="65"/>
      <c r="K572" s="65"/>
      <c r="L572" s="65"/>
      <c r="M572" s="65"/>
    </row>
    <row r="573" spans="1:13" x14ac:dyDescent="0.25">
      <c r="A573" s="78" t="s">
        <v>993</v>
      </c>
      <c r="B573" s="78" t="s">
        <v>7363</v>
      </c>
      <c r="C573" s="78" t="s">
        <v>7364</v>
      </c>
      <c r="D573" s="78" t="s">
        <v>2739</v>
      </c>
      <c r="E573" s="78" t="s">
        <v>7365</v>
      </c>
      <c r="F573" s="78" t="s">
        <v>7366</v>
      </c>
      <c r="G573" s="78"/>
      <c r="H573" s="65"/>
      <c r="I573" s="65"/>
      <c r="J573" s="65"/>
      <c r="K573" s="65"/>
      <c r="L573" s="65"/>
      <c r="M573" s="65"/>
    </row>
    <row r="574" spans="1:13" x14ac:dyDescent="0.25">
      <c r="A574" s="78" t="s">
        <v>993</v>
      </c>
      <c r="B574" s="78" t="s">
        <v>7367</v>
      </c>
      <c r="C574" s="78" t="s">
        <v>7368</v>
      </c>
      <c r="D574" s="78" t="s">
        <v>2720</v>
      </c>
      <c r="E574" s="78" t="s">
        <v>5896</v>
      </c>
      <c r="F574" s="78" t="s">
        <v>7369</v>
      </c>
      <c r="G574" s="78"/>
      <c r="H574" s="65"/>
      <c r="I574" s="65"/>
      <c r="J574" s="65"/>
      <c r="K574" s="65"/>
      <c r="L574" s="65"/>
      <c r="M574" s="65"/>
    </row>
    <row r="575" spans="1:13" x14ac:dyDescent="0.25">
      <c r="A575" s="78" t="s">
        <v>993</v>
      </c>
      <c r="B575" s="78" t="s">
        <v>7370</v>
      </c>
      <c r="C575" s="78" t="s">
        <v>7371</v>
      </c>
      <c r="D575" s="78" t="s">
        <v>2647</v>
      </c>
      <c r="E575" s="78" t="s">
        <v>7372</v>
      </c>
      <c r="F575" s="78" t="s">
        <v>7373</v>
      </c>
      <c r="G575" s="78"/>
      <c r="H575" s="65"/>
      <c r="I575" s="65"/>
      <c r="J575" s="65"/>
      <c r="K575" s="65"/>
      <c r="L575" s="65"/>
      <c r="M575" s="65"/>
    </row>
    <row r="576" spans="1:13" x14ac:dyDescent="0.25">
      <c r="A576" s="78" t="s">
        <v>993</v>
      </c>
      <c r="B576" s="78" t="s">
        <v>7374</v>
      </c>
      <c r="C576" s="78" t="s">
        <v>7375</v>
      </c>
      <c r="D576" s="78" t="s">
        <v>1405</v>
      </c>
      <c r="E576" s="78" t="s">
        <v>7376</v>
      </c>
      <c r="F576" s="78" t="s">
        <v>7377</v>
      </c>
      <c r="G576" s="78"/>
      <c r="H576" s="65"/>
      <c r="I576" s="65"/>
      <c r="J576" s="65"/>
      <c r="K576" s="65"/>
      <c r="L576" s="65"/>
      <c r="M576" s="65"/>
    </row>
    <row r="577" spans="1:13" x14ac:dyDescent="0.25">
      <c r="A577" s="78" t="s">
        <v>997</v>
      </c>
      <c r="B577" s="78" t="s">
        <v>7378</v>
      </c>
      <c r="C577" s="78" t="s">
        <v>7379</v>
      </c>
      <c r="D577" s="78" t="s">
        <v>2720</v>
      </c>
      <c r="E577" s="78" t="s">
        <v>5896</v>
      </c>
      <c r="F577" s="78" t="s">
        <v>7380</v>
      </c>
      <c r="G577" s="78"/>
      <c r="H577" s="65"/>
      <c r="I577" s="65"/>
      <c r="J577" s="65"/>
      <c r="K577" s="65"/>
      <c r="L577" s="65"/>
      <c r="M577" s="65"/>
    </row>
    <row r="578" spans="1:13" x14ac:dyDescent="0.25">
      <c r="A578" s="78" t="s">
        <v>997</v>
      </c>
      <c r="B578" s="78" t="s">
        <v>7381</v>
      </c>
      <c r="C578" s="78" t="s">
        <v>7382</v>
      </c>
      <c r="D578" s="78" t="s">
        <v>2720</v>
      </c>
      <c r="E578" s="78" t="s">
        <v>5896</v>
      </c>
      <c r="F578" s="78" t="s">
        <v>7383</v>
      </c>
      <c r="G578" s="78"/>
      <c r="H578" s="65"/>
      <c r="I578" s="65"/>
      <c r="J578" s="65"/>
      <c r="K578" s="65"/>
      <c r="L578" s="65"/>
      <c r="M578" s="65"/>
    </row>
    <row r="579" spans="1:13" x14ac:dyDescent="0.25">
      <c r="A579" s="78" t="s">
        <v>997</v>
      </c>
      <c r="B579" s="78" t="s">
        <v>7384</v>
      </c>
      <c r="C579" s="78" t="s">
        <v>7385</v>
      </c>
      <c r="D579" s="78" t="s">
        <v>2720</v>
      </c>
      <c r="E579" s="78" t="s">
        <v>5896</v>
      </c>
      <c r="F579" s="78" t="s">
        <v>7386</v>
      </c>
      <c r="G579" s="78"/>
      <c r="H579" s="65"/>
      <c r="I579" s="65"/>
      <c r="J579" s="65"/>
      <c r="K579" s="65"/>
      <c r="L579" s="65"/>
      <c r="M579" s="65"/>
    </row>
    <row r="580" spans="1:13" x14ac:dyDescent="0.25">
      <c r="A580" s="78" t="s">
        <v>997</v>
      </c>
      <c r="B580" s="78" t="s">
        <v>7387</v>
      </c>
      <c r="C580" s="78" t="s">
        <v>7388</v>
      </c>
      <c r="D580" s="78" t="s">
        <v>2720</v>
      </c>
      <c r="E580" s="78" t="s">
        <v>5896</v>
      </c>
      <c r="F580" s="78" t="s">
        <v>7389</v>
      </c>
      <c r="G580" s="78"/>
      <c r="H580" s="65"/>
      <c r="I580" s="65"/>
      <c r="J580" s="65"/>
      <c r="K580" s="65"/>
      <c r="L580" s="65"/>
      <c r="M580" s="65"/>
    </row>
    <row r="581" spans="1:13" x14ac:dyDescent="0.25">
      <c r="A581" s="78" t="s">
        <v>997</v>
      </c>
      <c r="B581" s="78" t="s">
        <v>7390</v>
      </c>
      <c r="C581" s="78" t="s">
        <v>7391</v>
      </c>
      <c r="D581" s="78" t="s">
        <v>2720</v>
      </c>
      <c r="E581" s="78" t="s">
        <v>5896</v>
      </c>
      <c r="F581" s="78" t="s">
        <v>7392</v>
      </c>
      <c r="G581" s="78"/>
      <c r="H581" s="65"/>
      <c r="I581" s="65"/>
      <c r="J581" s="65"/>
      <c r="K581" s="65"/>
      <c r="L581" s="65"/>
      <c r="M581" s="65"/>
    </row>
    <row r="582" spans="1:13" x14ac:dyDescent="0.25">
      <c r="A582" s="78" t="s">
        <v>997</v>
      </c>
      <c r="B582" s="78" t="s">
        <v>7393</v>
      </c>
      <c r="C582" s="78" t="s">
        <v>7394</v>
      </c>
      <c r="D582" s="78" t="s">
        <v>2720</v>
      </c>
      <c r="E582" s="78" t="s">
        <v>5896</v>
      </c>
      <c r="F582" s="78" t="s">
        <v>7395</v>
      </c>
      <c r="G582" s="78"/>
      <c r="H582" s="65"/>
      <c r="I582" s="65"/>
      <c r="J582" s="65"/>
      <c r="K582" s="65"/>
      <c r="L582" s="65"/>
      <c r="M582" s="65"/>
    </row>
    <row r="583" spans="1:13" x14ac:dyDescent="0.25">
      <c r="A583" s="78" t="s">
        <v>997</v>
      </c>
      <c r="B583" s="78" t="s">
        <v>7396</v>
      </c>
      <c r="C583" s="78" t="s">
        <v>7397</v>
      </c>
      <c r="D583" s="78" t="s">
        <v>2720</v>
      </c>
      <c r="E583" s="78" t="s">
        <v>5896</v>
      </c>
      <c r="F583" s="78" t="s">
        <v>7398</v>
      </c>
      <c r="G583" s="78"/>
      <c r="H583" s="65"/>
      <c r="I583" s="65"/>
      <c r="J583" s="65"/>
      <c r="K583" s="65"/>
      <c r="L583" s="65"/>
      <c r="M583" s="65"/>
    </row>
    <row r="584" spans="1:13" x14ac:dyDescent="0.25">
      <c r="A584" s="78" t="s">
        <v>1001</v>
      </c>
      <c r="B584" s="78" t="s">
        <v>7399</v>
      </c>
      <c r="C584" s="78" t="s">
        <v>7400</v>
      </c>
      <c r="D584" s="78" t="s">
        <v>2720</v>
      </c>
      <c r="E584" s="78" t="s">
        <v>5896</v>
      </c>
      <c r="F584" s="78" t="s">
        <v>7401</v>
      </c>
      <c r="G584" s="78"/>
      <c r="H584" s="65"/>
      <c r="I584" s="65"/>
      <c r="J584" s="65"/>
      <c r="K584" s="65"/>
      <c r="L584" s="65"/>
      <c r="M584" s="65"/>
    </row>
    <row r="585" spans="1:13" x14ac:dyDescent="0.25">
      <c r="A585" s="78" t="s">
        <v>1001</v>
      </c>
      <c r="B585" s="78" t="s">
        <v>7402</v>
      </c>
      <c r="C585" s="78" t="s">
        <v>7403</v>
      </c>
      <c r="D585" s="78" t="s">
        <v>2720</v>
      </c>
      <c r="E585" s="78" t="s">
        <v>5896</v>
      </c>
      <c r="F585" s="78" t="s">
        <v>7404</v>
      </c>
      <c r="G585" s="78"/>
      <c r="H585" s="65"/>
      <c r="I585" s="65"/>
      <c r="J585" s="65"/>
      <c r="K585" s="65"/>
      <c r="L585" s="65"/>
      <c r="M585" s="65"/>
    </row>
    <row r="586" spans="1:13" x14ac:dyDescent="0.25">
      <c r="A586" s="78" t="s">
        <v>1001</v>
      </c>
      <c r="B586" s="78" t="s">
        <v>7405</v>
      </c>
      <c r="C586" s="78" t="s">
        <v>7406</v>
      </c>
      <c r="D586" s="78" t="s">
        <v>2720</v>
      </c>
      <c r="E586" s="78" t="s">
        <v>5896</v>
      </c>
      <c r="F586" s="78" t="s">
        <v>7407</v>
      </c>
      <c r="G586" s="78"/>
      <c r="H586" s="65"/>
      <c r="I586" s="65"/>
      <c r="J586" s="65"/>
      <c r="K586" s="65"/>
      <c r="L586" s="65"/>
      <c r="M586" s="65"/>
    </row>
    <row r="587" spans="1:13" x14ac:dyDescent="0.25">
      <c r="A587" s="78" t="s">
        <v>1001</v>
      </c>
      <c r="B587" s="78" t="s">
        <v>7408</v>
      </c>
      <c r="C587" s="78" t="s">
        <v>7409</v>
      </c>
      <c r="D587" s="78" t="s">
        <v>2720</v>
      </c>
      <c r="E587" s="78" t="s">
        <v>5896</v>
      </c>
      <c r="F587" s="78" t="s">
        <v>7410</v>
      </c>
      <c r="G587" s="78"/>
      <c r="H587" s="65"/>
      <c r="I587" s="65"/>
      <c r="J587" s="65"/>
      <c r="K587" s="65"/>
      <c r="L587" s="65"/>
      <c r="M587" s="65"/>
    </row>
    <row r="588" spans="1:13" x14ac:dyDescent="0.25">
      <c r="A588" s="78" t="s">
        <v>1001</v>
      </c>
      <c r="B588" s="78" t="s">
        <v>7411</v>
      </c>
      <c r="C588" s="78" t="s">
        <v>7412</v>
      </c>
      <c r="D588" s="78" t="s">
        <v>2720</v>
      </c>
      <c r="E588" s="78" t="s">
        <v>5896</v>
      </c>
      <c r="F588" s="78" t="s">
        <v>7413</v>
      </c>
      <c r="G588" s="78"/>
      <c r="H588" s="65"/>
      <c r="I588" s="65"/>
      <c r="J588" s="65"/>
      <c r="K588" s="65"/>
      <c r="L588" s="65"/>
      <c r="M588" s="65"/>
    </row>
    <row r="589" spans="1:13" x14ac:dyDescent="0.25">
      <c r="A589" s="78" t="s">
        <v>1001</v>
      </c>
      <c r="B589" s="78" t="s">
        <v>7414</v>
      </c>
      <c r="C589" s="78" t="s">
        <v>7415</v>
      </c>
      <c r="D589" s="78" t="s">
        <v>2720</v>
      </c>
      <c r="E589" s="78" t="s">
        <v>5896</v>
      </c>
      <c r="F589" s="78" t="s">
        <v>7416</v>
      </c>
      <c r="G589" s="78"/>
      <c r="H589" s="65"/>
      <c r="I589" s="65"/>
      <c r="J589" s="65"/>
      <c r="K589" s="65"/>
      <c r="L589" s="65"/>
      <c r="M589" s="65"/>
    </row>
    <row r="590" spans="1:13" x14ac:dyDescent="0.25">
      <c r="A590" s="78" t="s">
        <v>1001</v>
      </c>
      <c r="B590" s="78" t="s">
        <v>7417</v>
      </c>
      <c r="C590" s="78" t="s">
        <v>7418</v>
      </c>
      <c r="D590" s="78" t="s">
        <v>2720</v>
      </c>
      <c r="E590" s="78" t="s">
        <v>5896</v>
      </c>
      <c r="F590" s="78" t="s">
        <v>7419</v>
      </c>
      <c r="G590" s="78"/>
      <c r="H590" s="65"/>
      <c r="I590" s="65"/>
      <c r="J590" s="65"/>
      <c r="K590" s="65"/>
      <c r="L590" s="65"/>
      <c r="M590" s="65"/>
    </row>
    <row r="591" spans="1:13" x14ac:dyDescent="0.25">
      <c r="A591" s="78" t="s">
        <v>1001</v>
      </c>
      <c r="B591" s="78" t="s">
        <v>7420</v>
      </c>
      <c r="C591" s="78" t="s">
        <v>7421</v>
      </c>
      <c r="D591" s="78" t="s">
        <v>2720</v>
      </c>
      <c r="E591" s="78" t="s">
        <v>5896</v>
      </c>
      <c r="F591" s="78" t="s">
        <v>7422</v>
      </c>
      <c r="G591" s="78"/>
      <c r="H591" s="65"/>
      <c r="I591" s="65"/>
      <c r="J591" s="65"/>
      <c r="K591" s="65"/>
      <c r="L591" s="65"/>
      <c r="M591" s="65"/>
    </row>
    <row r="592" spans="1:13" x14ac:dyDescent="0.25">
      <c r="A592" s="78" t="s">
        <v>1001</v>
      </c>
      <c r="B592" s="78" t="s">
        <v>7423</v>
      </c>
      <c r="C592" s="78" t="s">
        <v>7424</v>
      </c>
      <c r="D592" s="78" t="s">
        <v>2720</v>
      </c>
      <c r="E592" s="78" t="s">
        <v>5896</v>
      </c>
      <c r="F592" s="78" t="s">
        <v>7425</v>
      </c>
      <c r="G592" s="78"/>
      <c r="H592" s="65"/>
      <c r="I592" s="65"/>
      <c r="J592" s="65"/>
      <c r="K592" s="65"/>
      <c r="L592" s="65"/>
      <c r="M592" s="65"/>
    </row>
    <row r="593" spans="1:13" x14ac:dyDescent="0.25">
      <c r="A593" s="78" t="s">
        <v>1001</v>
      </c>
      <c r="B593" s="78" t="s">
        <v>7426</v>
      </c>
      <c r="C593" s="78" t="s">
        <v>7427</v>
      </c>
      <c r="D593" s="78" t="s">
        <v>2720</v>
      </c>
      <c r="E593" s="78" t="s">
        <v>5896</v>
      </c>
      <c r="F593" s="78" t="s">
        <v>7428</v>
      </c>
      <c r="G593" s="78"/>
      <c r="H593" s="65"/>
      <c r="I593" s="65"/>
      <c r="J593" s="65"/>
      <c r="K593" s="65"/>
      <c r="L593" s="65"/>
      <c r="M593" s="65"/>
    </row>
    <row r="594" spans="1:13" x14ac:dyDescent="0.25">
      <c r="A594" s="78" t="s">
        <v>1001</v>
      </c>
      <c r="B594" s="78" t="s">
        <v>7429</v>
      </c>
      <c r="C594" s="78" t="s">
        <v>7430</v>
      </c>
      <c r="D594" s="78" t="s">
        <v>2720</v>
      </c>
      <c r="E594" s="78" t="s">
        <v>5896</v>
      </c>
      <c r="F594" s="78" t="s">
        <v>7431</v>
      </c>
      <c r="G594" s="78"/>
      <c r="H594" s="65"/>
      <c r="I594" s="65"/>
      <c r="J594" s="65"/>
      <c r="K594" s="65"/>
      <c r="L594" s="65"/>
      <c r="M594" s="65"/>
    </row>
    <row r="595" spans="1:13" x14ac:dyDescent="0.25">
      <c r="A595" s="78" t="s">
        <v>1001</v>
      </c>
      <c r="B595" s="78" t="s">
        <v>7432</v>
      </c>
      <c r="C595" s="78" t="s">
        <v>7433</v>
      </c>
      <c r="D595" s="78" t="s">
        <v>2720</v>
      </c>
      <c r="E595" s="78" t="s">
        <v>5896</v>
      </c>
      <c r="F595" s="78" t="s">
        <v>7434</v>
      </c>
      <c r="G595" s="78"/>
      <c r="H595" s="65"/>
      <c r="I595" s="65"/>
      <c r="J595" s="65"/>
      <c r="K595" s="65"/>
      <c r="L595" s="65"/>
      <c r="M595" s="65"/>
    </row>
    <row r="596" spans="1:13" x14ac:dyDescent="0.25">
      <c r="A596" s="78" t="s">
        <v>1001</v>
      </c>
      <c r="B596" s="78" t="s">
        <v>7435</v>
      </c>
      <c r="C596" s="78" t="s">
        <v>7436</v>
      </c>
      <c r="D596" s="78" t="s">
        <v>2720</v>
      </c>
      <c r="E596" s="78" t="s">
        <v>5896</v>
      </c>
      <c r="F596" s="78" t="s">
        <v>7437</v>
      </c>
      <c r="G596" s="78"/>
      <c r="H596" s="65"/>
      <c r="I596" s="65"/>
      <c r="J596" s="65"/>
      <c r="K596" s="65"/>
      <c r="L596" s="65"/>
      <c r="M596" s="65"/>
    </row>
    <row r="597" spans="1:13" x14ac:dyDescent="0.25">
      <c r="A597" s="78" t="s">
        <v>1001</v>
      </c>
      <c r="B597" s="78" t="s">
        <v>7438</v>
      </c>
      <c r="C597" s="78" t="s">
        <v>7439</v>
      </c>
      <c r="D597" s="78" t="s">
        <v>2720</v>
      </c>
      <c r="E597" s="78" t="s">
        <v>5896</v>
      </c>
      <c r="F597" s="78" t="s">
        <v>7440</v>
      </c>
      <c r="G597" s="78"/>
      <c r="H597" s="65"/>
      <c r="I597" s="65"/>
      <c r="J597" s="65"/>
      <c r="K597" s="65"/>
      <c r="L597" s="65"/>
      <c r="M597" s="65"/>
    </row>
    <row r="598" spans="1:13" x14ac:dyDescent="0.25">
      <c r="A598" s="78" t="s">
        <v>1001</v>
      </c>
      <c r="B598" s="78" t="s">
        <v>7441</v>
      </c>
      <c r="C598" s="78" t="s">
        <v>7442</v>
      </c>
      <c r="D598" s="78" t="s">
        <v>2720</v>
      </c>
      <c r="E598" s="78" t="s">
        <v>5896</v>
      </c>
      <c r="F598" s="78" t="s">
        <v>7443</v>
      </c>
      <c r="G598" s="78"/>
      <c r="H598" s="65"/>
      <c r="I598" s="65"/>
      <c r="J598" s="65"/>
      <c r="K598" s="65"/>
      <c r="L598" s="65"/>
      <c r="M598" s="65"/>
    </row>
    <row r="599" spans="1:13" x14ac:dyDescent="0.25">
      <c r="A599" s="78" t="s">
        <v>1001</v>
      </c>
      <c r="B599" s="78" t="s">
        <v>7444</v>
      </c>
      <c r="C599" s="78" t="s">
        <v>7445</v>
      </c>
      <c r="D599" s="78" t="s">
        <v>2720</v>
      </c>
      <c r="E599" s="78" t="s">
        <v>5896</v>
      </c>
      <c r="F599" s="78" t="s">
        <v>7446</v>
      </c>
      <c r="G599" s="78"/>
      <c r="H599" s="65"/>
      <c r="I599" s="65"/>
      <c r="J599" s="65"/>
      <c r="K599" s="65"/>
      <c r="L599" s="65"/>
      <c r="M599" s="65"/>
    </row>
    <row r="600" spans="1:13" x14ac:dyDescent="0.25">
      <c r="A600" s="78" t="s">
        <v>1001</v>
      </c>
      <c r="B600" s="78" t="s">
        <v>7447</v>
      </c>
      <c r="C600" s="78" t="s">
        <v>7448</v>
      </c>
      <c r="D600" s="78" t="s">
        <v>2720</v>
      </c>
      <c r="E600" s="78" t="s">
        <v>5896</v>
      </c>
      <c r="F600" s="78" t="s">
        <v>7449</v>
      </c>
      <c r="G600" s="78"/>
      <c r="H600" s="65"/>
      <c r="I600" s="65"/>
      <c r="J600" s="65"/>
      <c r="K600" s="65"/>
      <c r="L600" s="65"/>
      <c r="M600" s="65"/>
    </row>
    <row r="601" spans="1:13" x14ac:dyDescent="0.25">
      <c r="A601" s="78" t="s">
        <v>1001</v>
      </c>
      <c r="B601" s="78" t="s">
        <v>7450</v>
      </c>
      <c r="C601" s="78" t="s">
        <v>7451</v>
      </c>
      <c r="D601" s="78" t="s">
        <v>2720</v>
      </c>
      <c r="E601" s="78" t="s">
        <v>5896</v>
      </c>
      <c r="F601" s="78" t="s">
        <v>7452</v>
      </c>
      <c r="G601" s="78"/>
      <c r="H601" s="65"/>
      <c r="I601" s="65"/>
      <c r="J601" s="65"/>
      <c r="K601" s="65"/>
      <c r="L601" s="65"/>
      <c r="M601" s="65"/>
    </row>
    <row r="602" spans="1:13" x14ac:dyDescent="0.25">
      <c r="A602" s="78" t="s">
        <v>1001</v>
      </c>
      <c r="B602" s="78" t="s">
        <v>7453</v>
      </c>
      <c r="C602" s="78" t="s">
        <v>7454</v>
      </c>
      <c r="D602" s="78" t="s">
        <v>2720</v>
      </c>
      <c r="E602" s="78" t="s">
        <v>5896</v>
      </c>
      <c r="F602" s="78" t="s">
        <v>7455</v>
      </c>
      <c r="G602" s="78"/>
      <c r="H602" s="65"/>
      <c r="I602" s="65"/>
      <c r="J602" s="65"/>
      <c r="K602" s="65"/>
      <c r="L602" s="65"/>
      <c r="M602" s="65"/>
    </row>
    <row r="603" spans="1:13" x14ac:dyDescent="0.25">
      <c r="A603" s="78" t="s">
        <v>5757</v>
      </c>
      <c r="B603" s="78" t="s">
        <v>7456</v>
      </c>
      <c r="C603" s="78" t="s">
        <v>7457</v>
      </c>
      <c r="D603" s="78" t="s">
        <v>2720</v>
      </c>
      <c r="E603" s="78" t="s">
        <v>5896</v>
      </c>
      <c r="F603" s="78" t="s">
        <v>7458</v>
      </c>
      <c r="G603" s="78"/>
      <c r="H603" s="65"/>
      <c r="I603" s="65"/>
      <c r="J603" s="65"/>
      <c r="K603" s="65"/>
      <c r="L603" s="65"/>
      <c r="M603" s="65"/>
    </row>
    <row r="604" spans="1:13" x14ac:dyDescent="0.25">
      <c r="A604" s="78" t="s">
        <v>5757</v>
      </c>
      <c r="B604" s="78" t="s">
        <v>7459</v>
      </c>
      <c r="C604" s="78" t="s">
        <v>7460</v>
      </c>
      <c r="D604" s="78" t="s">
        <v>2720</v>
      </c>
      <c r="E604" s="78" t="s">
        <v>5896</v>
      </c>
      <c r="F604" s="78" t="s">
        <v>7461</v>
      </c>
      <c r="G604" s="78"/>
      <c r="H604" s="65"/>
      <c r="I604" s="65"/>
      <c r="J604" s="65"/>
      <c r="K604" s="65"/>
      <c r="L604" s="65"/>
      <c r="M604" s="65"/>
    </row>
    <row r="605" spans="1:13" x14ac:dyDescent="0.25">
      <c r="A605" s="78" t="s">
        <v>5757</v>
      </c>
      <c r="B605" s="78" t="s">
        <v>7462</v>
      </c>
      <c r="C605" s="78" t="s">
        <v>7463</v>
      </c>
      <c r="D605" s="78" t="s">
        <v>2720</v>
      </c>
      <c r="E605" s="78" t="s">
        <v>5896</v>
      </c>
      <c r="F605" s="78" t="s">
        <v>7464</v>
      </c>
      <c r="G605" s="78"/>
      <c r="H605" s="65"/>
      <c r="I605" s="65"/>
      <c r="J605" s="65"/>
      <c r="K605" s="65"/>
      <c r="L605" s="65"/>
      <c r="M605" s="65"/>
    </row>
    <row r="606" spans="1:13" x14ac:dyDescent="0.25">
      <c r="A606" s="78" t="s">
        <v>5757</v>
      </c>
      <c r="B606" s="78" t="s">
        <v>7465</v>
      </c>
      <c r="C606" s="78" t="s">
        <v>7466</v>
      </c>
      <c r="D606" s="78" t="s">
        <v>2720</v>
      </c>
      <c r="E606" s="78" t="s">
        <v>5896</v>
      </c>
      <c r="F606" s="78" t="s">
        <v>7467</v>
      </c>
      <c r="G606" s="78"/>
      <c r="H606" s="65"/>
      <c r="I606" s="65"/>
      <c r="J606" s="65"/>
      <c r="K606" s="65"/>
      <c r="L606" s="65"/>
      <c r="M606" s="65"/>
    </row>
    <row r="607" spans="1:13" x14ac:dyDescent="0.25">
      <c r="A607" s="78" t="s">
        <v>5757</v>
      </c>
      <c r="B607" s="78" t="s">
        <v>7468</v>
      </c>
      <c r="C607" s="78" t="s">
        <v>7469</v>
      </c>
      <c r="D607" s="78" t="s">
        <v>2720</v>
      </c>
      <c r="E607" s="78" t="s">
        <v>5896</v>
      </c>
      <c r="F607" s="78" t="s">
        <v>7470</v>
      </c>
      <c r="G607" s="78"/>
      <c r="H607" s="65"/>
      <c r="I607" s="65"/>
      <c r="J607" s="65"/>
      <c r="K607" s="65"/>
      <c r="L607" s="65"/>
      <c r="M607" s="65"/>
    </row>
    <row r="608" spans="1:13" x14ac:dyDescent="0.25">
      <c r="A608" s="78" t="s">
        <v>5757</v>
      </c>
      <c r="B608" s="78" t="s">
        <v>7471</v>
      </c>
      <c r="C608" s="78" t="s">
        <v>7472</v>
      </c>
      <c r="D608" s="78" t="s">
        <v>2720</v>
      </c>
      <c r="E608" s="78" t="s">
        <v>5896</v>
      </c>
      <c r="F608" s="78" t="s">
        <v>7473</v>
      </c>
      <c r="G608" s="78"/>
      <c r="H608" s="65"/>
      <c r="I608" s="65"/>
      <c r="J608" s="65"/>
      <c r="K608" s="65"/>
      <c r="L608" s="65"/>
      <c r="M608" s="65"/>
    </row>
    <row r="609" spans="1:13" x14ac:dyDescent="0.25">
      <c r="A609" s="78" t="s">
        <v>5757</v>
      </c>
      <c r="B609" s="78" t="s">
        <v>7474</v>
      </c>
      <c r="C609" s="78" t="s">
        <v>7475</v>
      </c>
      <c r="D609" s="78" t="s">
        <v>2720</v>
      </c>
      <c r="E609" s="78" t="s">
        <v>5896</v>
      </c>
      <c r="F609" s="78" t="s">
        <v>7476</v>
      </c>
      <c r="G609" s="78"/>
      <c r="H609" s="65"/>
      <c r="I609" s="65"/>
      <c r="J609" s="65"/>
      <c r="K609" s="65"/>
      <c r="L609" s="65"/>
      <c r="M609" s="65"/>
    </row>
    <row r="610" spans="1:13" x14ac:dyDescent="0.25">
      <c r="A610" s="78" t="s">
        <v>5757</v>
      </c>
      <c r="B610" s="78" t="s">
        <v>7477</v>
      </c>
      <c r="C610" s="78" t="s">
        <v>7478</v>
      </c>
      <c r="D610" s="78" t="s">
        <v>2720</v>
      </c>
      <c r="E610" s="78" t="s">
        <v>5896</v>
      </c>
      <c r="F610" s="78" t="s">
        <v>7479</v>
      </c>
      <c r="G610" s="78"/>
      <c r="H610" s="65"/>
      <c r="I610" s="65"/>
      <c r="J610" s="65"/>
      <c r="K610" s="65"/>
      <c r="L610" s="65"/>
      <c r="M610" s="65"/>
    </row>
    <row r="611" spans="1:13" x14ac:dyDescent="0.25">
      <c r="A611" s="78" t="s">
        <v>5757</v>
      </c>
      <c r="B611" s="78" t="s">
        <v>7480</v>
      </c>
      <c r="C611" s="78" t="s">
        <v>7481</v>
      </c>
      <c r="D611" s="78" t="s">
        <v>2720</v>
      </c>
      <c r="E611" s="78" t="s">
        <v>5896</v>
      </c>
      <c r="F611" s="78" t="s">
        <v>7482</v>
      </c>
      <c r="G611" s="78"/>
      <c r="H611" s="65"/>
      <c r="I611" s="65"/>
      <c r="J611" s="65"/>
      <c r="K611" s="65"/>
      <c r="L611" s="65"/>
      <c r="M611" s="65"/>
    </row>
    <row r="612" spans="1:13" x14ac:dyDescent="0.25">
      <c r="A612" s="78" t="s">
        <v>5757</v>
      </c>
      <c r="B612" s="78" t="s">
        <v>7483</v>
      </c>
      <c r="C612" s="78" t="s">
        <v>7484</v>
      </c>
      <c r="D612" s="78" t="s">
        <v>2720</v>
      </c>
      <c r="E612" s="78" t="s">
        <v>5896</v>
      </c>
      <c r="F612" s="78" t="s">
        <v>7485</v>
      </c>
      <c r="G612" s="78"/>
      <c r="H612" s="65"/>
      <c r="I612" s="65"/>
      <c r="J612" s="65"/>
      <c r="K612" s="65"/>
      <c r="L612" s="65"/>
      <c r="M612" s="65"/>
    </row>
    <row r="613" spans="1:13" x14ac:dyDescent="0.25">
      <c r="A613" s="78" t="s">
        <v>5757</v>
      </c>
      <c r="B613" s="78" t="s">
        <v>7486</v>
      </c>
      <c r="C613" s="78" t="s">
        <v>7487</v>
      </c>
      <c r="D613" s="78" t="s">
        <v>2720</v>
      </c>
      <c r="E613" s="78" t="s">
        <v>5896</v>
      </c>
      <c r="F613" s="78" t="s">
        <v>7488</v>
      </c>
      <c r="G613" s="78"/>
      <c r="H613" s="65"/>
      <c r="I613" s="65"/>
      <c r="J613" s="65"/>
      <c r="K613" s="65"/>
      <c r="L613" s="65"/>
      <c r="M613" s="65"/>
    </row>
    <row r="614" spans="1:13" x14ac:dyDescent="0.25">
      <c r="A614" s="78" t="s">
        <v>5757</v>
      </c>
      <c r="B614" s="78" t="s">
        <v>7489</v>
      </c>
      <c r="C614" s="78" t="s">
        <v>7490</v>
      </c>
      <c r="D614" s="78" t="s">
        <v>2720</v>
      </c>
      <c r="E614" s="78" t="s">
        <v>5896</v>
      </c>
      <c r="F614" s="78" t="s">
        <v>7491</v>
      </c>
      <c r="G614" s="78"/>
      <c r="H614" s="65"/>
      <c r="I614" s="65"/>
      <c r="J614" s="65"/>
      <c r="K614" s="65"/>
      <c r="L614" s="65"/>
      <c r="M614" s="65"/>
    </row>
    <row r="615" spans="1:13" x14ac:dyDescent="0.25">
      <c r="A615" s="78" t="s">
        <v>5757</v>
      </c>
      <c r="B615" s="78" t="s">
        <v>7492</v>
      </c>
      <c r="C615" s="78" t="s">
        <v>7493</v>
      </c>
      <c r="D615" s="78" t="s">
        <v>2720</v>
      </c>
      <c r="E615" s="78" t="s">
        <v>5896</v>
      </c>
      <c r="F615" s="78" t="s">
        <v>7494</v>
      </c>
      <c r="G615" s="78"/>
      <c r="H615" s="65"/>
      <c r="I615" s="65"/>
      <c r="J615" s="65"/>
      <c r="K615" s="65"/>
      <c r="L615" s="65"/>
      <c r="M615" s="65"/>
    </row>
    <row r="616" spans="1:13" x14ac:dyDescent="0.25">
      <c r="A616" s="78" t="s">
        <v>5757</v>
      </c>
      <c r="B616" s="78" t="s">
        <v>7495</v>
      </c>
      <c r="C616" s="78" t="s">
        <v>7496</v>
      </c>
      <c r="D616" s="78" t="s">
        <v>2720</v>
      </c>
      <c r="E616" s="78" t="s">
        <v>5896</v>
      </c>
      <c r="F616" s="78" t="s">
        <v>7497</v>
      </c>
      <c r="G616" s="78"/>
      <c r="H616" s="65"/>
      <c r="I616" s="65"/>
      <c r="J616" s="65"/>
      <c r="K616" s="65"/>
      <c r="L616" s="65"/>
      <c r="M616" s="65"/>
    </row>
    <row r="617" spans="1:13" x14ac:dyDescent="0.25">
      <c r="A617" s="78" t="s">
        <v>5757</v>
      </c>
      <c r="B617" s="78" t="s">
        <v>7498</v>
      </c>
      <c r="C617" s="78" t="s">
        <v>7499</v>
      </c>
      <c r="D617" s="78" t="s">
        <v>2720</v>
      </c>
      <c r="E617" s="78" t="s">
        <v>5896</v>
      </c>
      <c r="F617" s="78" t="s">
        <v>7500</v>
      </c>
      <c r="G617" s="78"/>
      <c r="H617" s="65"/>
      <c r="I617" s="65"/>
      <c r="J617" s="65"/>
      <c r="K617" s="65"/>
      <c r="L617" s="65"/>
      <c r="M617" s="65"/>
    </row>
    <row r="618" spans="1:13" x14ac:dyDescent="0.25">
      <c r="A618" s="78" t="s">
        <v>5757</v>
      </c>
      <c r="B618" s="78" t="s">
        <v>7501</v>
      </c>
      <c r="C618" s="78" t="s">
        <v>7502</v>
      </c>
      <c r="D618" s="78" t="s">
        <v>2720</v>
      </c>
      <c r="E618" s="78" t="s">
        <v>5896</v>
      </c>
      <c r="F618" s="78" t="s">
        <v>7503</v>
      </c>
      <c r="G618" s="78"/>
      <c r="H618" s="65"/>
      <c r="I618" s="65"/>
      <c r="J618" s="65"/>
      <c r="K618" s="65"/>
      <c r="L618" s="65"/>
      <c r="M618" s="65"/>
    </row>
    <row r="619" spans="1:13" x14ac:dyDescent="0.25">
      <c r="A619" s="78" t="s">
        <v>5757</v>
      </c>
      <c r="B619" s="78" t="s">
        <v>7504</v>
      </c>
      <c r="C619" s="78" t="s">
        <v>7505</v>
      </c>
      <c r="D619" s="78" t="s">
        <v>2720</v>
      </c>
      <c r="E619" s="78" t="s">
        <v>5896</v>
      </c>
      <c r="F619" s="78" t="s">
        <v>7506</v>
      </c>
      <c r="G619" s="78"/>
      <c r="H619" s="65"/>
      <c r="I619" s="65"/>
      <c r="J619" s="65"/>
      <c r="K619" s="65"/>
      <c r="L619" s="65"/>
      <c r="M619" s="65"/>
    </row>
    <row r="620" spans="1:13" x14ac:dyDescent="0.25">
      <c r="A620" s="78" t="s">
        <v>1010</v>
      </c>
      <c r="B620" s="78" t="s">
        <v>7507</v>
      </c>
      <c r="C620" s="78" t="s">
        <v>7508</v>
      </c>
      <c r="D620" s="78" t="s">
        <v>2720</v>
      </c>
      <c r="E620" s="78" t="s">
        <v>5896</v>
      </c>
      <c r="F620" s="78" t="s">
        <v>7509</v>
      </c>
      <c r="G620" s="78"/>
      <c r="H620" s="65"/>
      <c r="I620" s="65"/>
      <c r="J620" s="65"/>
      <c r="K620" s="65"/>
      <c r="L620" s="65"/>
      <c r="M620" s="65"/>
    </row>
    <row r="621" spans="1:13" x14ac:dyDescent="0.25">
      <c r="A621" s="78" t="s">
        <v>1010</v>
      </c>
      <c r="B621" s="78" t="s">
        <v>7510</v>
      </c>
      <c r="C621" s="78" t="s">
        <v>7511</v>
      </c>
      <c r="D621" s="78" t="s">
        <v>2720</v>
      </c>
      <c r="E621" s="78" t="s">
        <v>5896</v>
      </c>
      <c r="F621" s="78" t="s">
        <v>7512</v>
      </c>
      <c r="G621" s="78"/>
      <c r="H621" s="65"/>
      <c r="I621" s="65"/>
      <c r="J621" s="65"/>
      <c r="K621" s="65"/>
      <c r="L621" s="65"/>
      <c r="M621" s="65"/>
    </row>
    <row r="622" spans="1:13" x14ac:dyDescent="0.25">
      <c r="A622" s="78" t="s">
        <v>1014</v>
      </c>
      <c r="B622" s="78" t="s">
        <v>7513</v>
      </c>
      <c r="C622" s="78" t="s">
        <v>7514</v>
      </c>
      <c r="D622" s="78" t="s">
        <v>2720</v>
      </c>
      <c r="E622" s="78" t="s">
        <v>5896</v>
      </c>
      <c r="F622" s="78" t="s">
        <v>7515</v>
      </c>
      <c r="G622" s="78"/>
      <c r="H622" s="65"/>
      <c r="I622" s="65"/>
      <c r="J622" s="65"/>
      <c r="K622" s="65"/>
      <c r="L622" s="65"/>
      <c r="M622" s="65"/>
    </row>
    <row r="623" spans="1:13" x14ac:dyDescent="0.25">
      <c r="A623" s="78" t="s">
        <v>1014</v>
      </c>
      <c r="B623" s="78" t="s">
        <v>7516</v>
      </c>
      <c r="C623" s="78" t="s">
        <v>7517</v>
      </c>
      <c r="D623" s="78" t="s">
        <v>2720</v>
      </c>
      <c r="E623" s="78" t="s">
        <v>5896</v>
      </c>
      <c r="F623" s="78" t="s">
        <v>7518</v>
      </c>
      <c r="G623" s="78"/>
      <c r="H623" s="65"/>
      <c r="I623" s="65"/>
      <c r="J623" s="65"/>
      <c r="K623" s="65"/>
      <c r="L623" s="65"/>
      <c r="M623" s="65"/>
    </row>
    <row r="624" spans="1:13" x14ac:dyDescent="0.25">
      <c r="A624" s="78" t="s">
        <v>1019</v>
      </c>
      <c r="B624" s="78" t="s">
        <v>7519</v>
      </c>
      <c r="C624" s="78" t="s">
        <v>7520</v>
      </c>
      <c r="D624" s="78" t="s">
        <v>2720</v>
      </c>
      <c r="E624" s="78" t="s">
        <v>5896</v>
      </c>
      <c r="F624" s="78" t="s">
        <v>7521</v>
      </c>
      <c r="G624" s="78"/>
      <c r="H624" s="65"/>
      <c r="I624" s="65"/>
      <c r="J624" s="65"/>
      <c r="K624" s="65"/>
      <c r="L624" s="65"/>
      <c r="M624" s="65"/>
    </row>
    <row r="625" spans="1:13" x14ac:dyDescent="0.25">
      <c r="A625" s="78" t="s">
        <v>5773</v>
      </c>
      <c r="B625" s="78" t="s">
        <v>7522</v>
      </c>
      <c r="C625" s="78" t="s">
        <v>7523</v>
      </c>
      <c r="D625" s="78" t="s">
        <v>2720</v>
      </c>
      <c r="E625" s="78" t="s">
        <v>5896</v>
      </c>
      <c r="F625" s="78" t="s">
        <v>7524</v>
      </c>
      <c r="G625" s="78"/>
      <c r="H625" s="65"/>
      <c r="I625" s="65"/>
      <c r="J625" s="65"/>
      <c r="K625" s="65"/>
      <c r="L625" s="65"/>
      <c r="M625" s="65"/>
    </row>
    <row r="626" spans="1:13" x14ac:dyDescent="0.25">
      <c r="A626" s="78" t="s">
        <v>5773</v>
      </c>
      <c r="B626" s="78" t="s">
        <v>7525</v>
      </c>
      <c r="C626" s="78" t="s">
        <v>7526</v>
      </c>
      <c r="D626" s="78" t="s">
        <v>2720</v>
      </c>
      <c r="E626" s="78" t="s">
        <v>5896</v>
      </c>
      <c r="F626" s="78" t="s">
        <v>7527</v>
      </c>
      <c r="G626" s="78"/>
      <c r="H626" s="65"/>
      <c r="I626" s="65"/>
      <c r="J626" s="65"/>
      <c r="K626" s="65"/>
      <c r="L626" s="65"/>
      <c r="M626" s="65"/>
    </row>
    <row r="627" spans="1:13" x14ac:dyDescent="0.25">
      <c r="A627" s="78" t="s">
        <v>1029</v>
      </c>
      <c r="B627" s="78" t="s">
        <v>7528</v>
      </c>
      <c r="C627" s="78" t="s">
        <v>7529</v>
      </c>
      <c r="D627" s="78" t="s">
        <v>2720</v>
      </c>
      <c r="E627" s="78" t="s">
        <v>5896</v>
      </c>
      <c r="F627" s="78" t="s">
        <v>7530</v>
      </c>
      <c r="G627" s="78"/>
      <c r="H627" s="65"/>
      <c r="I627" s="65"/>
      <c r="J627" s="65"/>
      <c r="K627" s="65"/>
      <c r="L627" s="65"/>
      <c r="M627" s="65"/>
    </row>
    <row r="628" spans="1:13" x14ac:dyDescent="0.25">
      <c r="A628" s="78" t="s">
        <v>1029</v>
      </c>
      <c r="B628" s="78" t="s">
        <v>7531</v>
      </c>
      <c r="C628" s="78" t="s">
        <v>7532</v>
      </c>
      <c r="D628" s="78" t="s">
        <v>2720</v>
      </c>
      <c r="E628" s="78" t="s">
        <v>5896</v>
      </c>
      <c r="F628" s="78" t="s">
        <v>7533</v>
      </c>
      <c r="G628" s="78"/>
      <c r="H628" s="65"/>
      <c r="I628" s="65"/>
      <c r="J628" s="65"/>
      <c r="K628" s="65"/>
      <c r="L628" s="65"/>
      <c r="M628" s="65"/>
    </row>
    <row r="629" spans="1:13" x14ac:dyDescent="0.25">
      <c r="A629" s="78" t="s">
        <v>1033</v>
      </c>
      <c r="B629" s="78" t="s">
        <v>7534</v>
      </c>
      <c r="C629" s="78" t="s">
        <v>7535</v>
      </c>
      <c r="D629" s="78" t="s">
        <v>7536</v>
      </c>
      <c r="E629" s="78" t="s">
        <v>6269</v>
      </c>
      <c r="F629" s="78" t="s">
        <v>7537</v>
      </c>
      <c r="G629" s="78"/>
      <c r="H629" s="65"/>
      <c r="I629" s="65"/>
      <c r="J629" s="65"/>
      <c r="K629" s="65"/>
      <c r="L629" s="65"/>
      <c r="M629" s="65"/>
    </row>
    <row r="630" spans="1:13" x14ac:dyDescent="0.25">
      <c r="A630" s="78" t="s">
        <v>1033</v>
      </c>
      <c r="B630" s="78" t="s">
        <v>7538</v>
      </c>
      <c r="C630" s="78" t="s">
        <v>7539</v>
      </c>
      <c r="D630" s="78" t="s">
        <v>2720</v>
      </c>
      <c r="E630" s="78" t="s">
        <v>5896</v>
      </c>
      <c r="F630" s="78" t="s">
        <v>7540</v>
      </c>
      <c r="G630" s="78"/>
      <c r="H630" s="65"/>
      <c r="I630" s="65"/>
      <c r="J630" s="65"/>
      <c r="K630" s="65"/>
      <c r="L630" s="65"/>
      <c r="M630" s="65"/>
    </row>
    <row r="631" spans="1:13" x14ac:dyDescent="0.25">
      <c r="A631" s="78" t="s">
        <v>1033</v>
      </c>
      <c r="B631" s="78" t="s">
        <v>7541</v>
      </c>
      <c r="C631" s="78" t="s">
        <v>7542</v>
      </c>
      <c r="D631" s="78" t="s">
        <v>2720</v>
      </c>
      <c r="E631" s="78" t="s">
        <v>5896</v>
      </c>
      <c r="F631" s="78" t="s">
        <v>7543</v>
      </c>
      <c r="G631" s="78"/>
      <c r="H631" s="65"/>
      <c r="I631" s="65"/>
      <c r="J631" s="65"/>
      <c r="K631" s="65"/>
      <c r="L631" s="65"/>
      <c r="M631" s="65"/>
    </row>
    <row r="632" spans="1:13" x14ac:dyDescent="0.25">
      <c r="A632" s="78" t="s">
        <v>1038</v>
      </c>
      <c r="B632" s="78" t="s">
        <v>7544</v>
      </c>
      <c r="C632" s="78" t="s">
        <v>7545</v>
      </c>
      <c r="D632" s="78" t="s">
        <v>2722</v>
      </c>
      <c r="E632" s="78" t="s">
        <v>7546</v>
      </c>
      <c r="F632" s="78" t="s">
        <v>7547</v>
      </c>
      <c r="G632" s="78"/>
      <c r="H632" s="65"/>
      <c r="I632" s="65"/>
      <c r="J632" s="65"/>
      <c r="K632" s="65"/>
      <c r="L632" s="65"/>
      <c r="M632" s="65"/>
    </row>
    <row r="633" spans="1:13" x14ac:dyDescent="0.25">
      <c r="A633" s="78" t="s">
        <v>1038</v>
      </c>
      <c r="B633" s="78" t="s">
        <v>7548</v>
      </c>
      <c r="C633" s="78" t="s">
        <v>7549</v>
      </c>
      <c r="D633" s="78" t="s">
        <v>2722</v>
      </c>
      <c r="E633" s="78" t="s">
        <v>7550</v>
      </c>
      <c r="F633" s="78" t="s">
        <v>7551</v>
      </c>
      <c r="G633" s="78"/>
      <c r="H633" s="65"/>
      <c r="I633" s="65"/>
      <c r="J633" s="65"/>
      <c r="K633" s="65"/>
      <c r="L633" s="65"/>
      <c r="M633" s="65"/>
    </row>
    <row r="634" spans="1:13" x14ac:dyDescent="0.25">
      <c r="A634" s="78" t="s">
        <v>1038</v>
      </c>
      <c r="B634" s="78" t="s">
        <v>7552</v>
      </c>
      <c r="C634" s="78" t="s">
        <v>7553</v>
      </c>
      <c r="D634" s="78" t="s">
        <v>2722</v>
      </c>
      <c r="E634" s="78" t="s">
        <v>7546</v>
      </c>
      <c r="F634" s="78" t="s">
        <v>7554</v>
      </c>
      <c r="G634" s="78"/>
      <c r="H634" s="65"/>
      <c r="I634" s="65"/>
      <c r="J634" s="65"/>
      <c r="K634" s="65"/>
      <c r="L634" s="65"/>
      <c r="M634" s="65"/>
    </row>
    <row r="635" spans="1:13" x14ac:dyDescent="0.25">
      <c r="A635" s="78" t="s">
        <v>1042</v>
      </c>
      <c r="B635" s="78" t="s">
        <v>7555</v>
      </c>
      <c r="C635" s="78" t="s">
        <v>7556</v>
      </c>
      <c r="D635" s="78" t="s">
        <v>2723</v>
      </c>
      <c r="E635" s="78" t="s">
        <v>7557</v>
      </c>
      <c r="F635" s="78" t="s">
        <v>7558</v>
      </c>
      <c r="G635" s="78"/>
      <c r="H635" s="65"/>
      <c r="I635" s="65"/>
      <c r="J635" s="65"/>
      <c r="K635" s="65"/>
      <c r="L635" s="65"/>
      <c r="M635" s="65"/>
    </row>
    <row r="636" spans="1:13" x14ac:dyDescent="0.25">
      <c r="A636" s="78" t="s">
        <v>1042</v>
      </c>
      <c r="B636" s="78" t="s">
        <v>7559</v>
      </c>
      <c r="C636" s="78" t="s">
        <v>7560</v>
      </c>
      <c r="D636" s="78" t="s">
        <v>2723</v>
      </c>
      <c r="E636" s="78" t="s">
        <v>7557</v>
      </c>
      <c r="F636" s="78" t="s">
        <v>7561</v>
      </c>
      <c r="G636" s="78"/>
      <c r="H636" s="65"/>
      <c r="I636" s="65"/>
      <c r="J636" s="65"/>
      <c r="K636" s="65"/>
      <c r="L636" s="65"/>
      <c r="M636" s="65"/>
    </row>
    <row r="637" spans="1:13" x14ac:dyDescent="0.25">
      <c r="A637" s="78" t="s">
        <v>1047</v>
      </c>
      <c r="B637" s="78" t="s">
        <v>7562</v>
      </c>
      <c r="C637" s="78" t="s">
        <v>7563</v>
      </c>
      <c r="D637" s="78" t="s">
        <v>2724</v>
      </c>
      <c r="E637" s="78" t="s">
        <v>7564</v>
      </c>
      <c r="F637" s="78" t="s">
        <v>7565</v>
      </c>
      <c r="G637" s="78"/>
      <c r="H637" s="65"/>
      <c r="I637" s="65"/>
      <c r="J637" s="65"/>
      <c r="K637" s="65"/>
      <c r="L637" s="65"/>
      <c r="M637" s="65"/>
    </row>
    <row r="638" spans="1:13" x14ac:dyDescent="0.25">
      <c r="A638" s="78" t="s">
        <v>1047</v>
      </c>
      <c r="B638" s="78" t="s">
        <v>7566</v>
      </c>
      <c r="C638" s="78" t="s">
        <v>7567</v>
      </c>
      <c r="D638" s="78" t="s">
        <v>2724</v>
      </c>
      <c r="E638" s="78" t="s">
        <v>7564</v>
      </c>
      <c r="F638" s="78" t="s">
        <v>7568</v>
      </c>
      <c r="G638" s="78"/>
      <c r="H638" s="65"/>
      <c r="I638" s="65"/>
      <c r="J638" s="65"/>
      <c r="K638" s="65"/>
      <c r="L638" s="65"/>
      <c r="M638" s="65"/>
    </row>
    <row r="639" spans="1:13" x14ac:dyDescent="0.25">
      <c r="A639" s="78" t="s">
        <v>1051</v>
      </c>
      <c r="B639" s="78" t="s">
        <v>7569</v>
      </c>
      <c r="C639" s="78" t="s">
        <v>7570</v>
      </c>
      <c r="D639" s="78" t="s">
        <v>2725</v>
      </c>
      <c r="E639" s="78" t="s">
        <v>7571</v>
      </c>
      <c r="F639" s="78" t="s">
        <v>7572</v>
      </c>
      <c r="G639" s="78"/>
      <c r="H639" s="65"/>
      <c r="I639" s="65"/>
      <c r="J639" s="65"/>
      <c r="K639" s="65"/>
      <c r="L639" s="65"/>
      <c r="M639" s="65"/>
    </row>
    <row r="640" spans="1:13" x14ac:dyDescent="0.25">
      <c r="A640" s="78" t="s">
        <v>1051</v>
      </c>
      <c r="B640" s="78" t="s">
        <v>7573</v>
      </c>
      <c r="C640" s="78" t="s">
        <v>7574</v>
      </c>
      <c r="D640" s="78" t="s">
        <v>2725</v>
      </c>
      <c r="E640" s="78" t="s">
        <v>7571</v>
      </c>
      <c r="F640" s="78" t="s">
        <v>7575</v>
      </c>
      <c r="G640" s="78"/>
      <c r="H640" s="65"/>
      <c r="I640" s="65"/>
      <c r="J640" s="65"/>
      <c r="K640" s="65"/>
      <c r="L640" s="65"/>
      <c r="M640" s="65"/>
    </row>
    <row r="641" spans="1:13" x14ac:dyDescent="0.25">
      <c r="A641" s="78" t="s">
        <v>1055</v>
      </c>
      <c r="B641" s="78" t="s">
        <v>7576</v>
      </c>
      <c r="C641" s="78" t="s">
        <v>7577</v>
      </c>
      <c r="D641" s="78" t="s">
        <v>2726</v>
      </c>
      <c r="E641" s="78" t="s">
        <v>7578</v>
      </c>
      <c r="F641" s="78" t="s">
        <v>7579</v>
      </c>
      <c r="G641" s="78"/>
      <c r="H641" s="65"/>
      <c r="I641" s="65"/>
      <c r="J641" s="65"/>
      <c r="K641" s="65"/>
      <c r="L641" s="65"/>
      <c r="M641" s="65"/>
    </row>
    <row r="642" spans="1:13" x14ac:dyDescent="0.25">
      <c r="A642" s="78" t="s">
        <v>1055</v>
      </c>
      <c r="B642" s="78" t="s">
        <v>7580</v>
      </c>
      <c r="C642" s="78" t="s">
        <v>7581</v>
      </c>
      <c r="D642" s="78" t="s">
        <v>2726</v>
      </c>
      <c r="E642" s="78" t="s">
        <v>7582</v>
      </c>
      <c r="F642" s="78" t="s">
        <v>7583</v>
      </c>
      <c r="G642" s="78"/>
      <c r="H642" s="65"/>
      <c r="I642" s="65"/>
      <c r="J642" s="65"/>
      <c r="K642" s="65"/>
      <c r="L642" s="65"/>
      <c r="M642" s="65"/>
    </row>
    <row r="643" spans="1:13" x14ac:dyDescent="0.25">
      <c r="A643" s="78" t="s">
        <v>1055</v>
      </c>
      <c r="B643" s="78" t="s">
        <v>7584</v>
      </c>
      <c r="C643" s="78" t="s">
        <v>7585</v>
      </c>
      <c r="D643" s="78" t="s">
        <v>2726</v>
      </c>
      <c r="E643" s="78" t="s">
        <v>7578</v>
      </c>
      <c r="F643" s="78" t="s">
        <v>7586</v>
      </c>
      <c r="G643" s="78"/>
      <c r="H643" s="65"/>
      <c r="I643" s="65"/>
      <c r="J643" s="65"/>
      <c r="K643" s="65"/>
      <c r="L643" s="65"/>
      <c r="M643" s="65"/>
    </row>
    <row r="644" spans="1:13" x14ac:dyDescent="0.25">
      <c r="A644" s="78" t="s">
        <v>1055</v>
      </c>
      <c r="B644" s="78" t="s">
        <v>7587</v>
      </c>
      <c r="C644" s="78" t="s">
        <v>7588</v>
      </c>
      <c r="D644" s="78" t="s">
        <v>2726</v>
      </c>
      <c r="E644" s="78" t="s">
        <v>7589</v>
      </c>
      <c r="F644" s="78" t="s">
        <v>7590</v>
      </c>
      <c r="G644" s="78"/>
      <c r="H644" s="65"/>
      <c r="I644" s="65"/>
      <c r="J644" s="65"/>
      <c r="K644" s="65"/>
      <c r="L644" s="65"/>
      <c r="M644" s="65"/>
    </row>
    <row r="645" spans="1:13" x14ac:dyDescent="0.25">
      <c r="A645" s="78" t="s">
        <v>1055</v>
      </c>
      <c r="B645" s="78" t="s">
        <v>7591</v>
      </c>
      <c r="C645" s="78" t="s">
        <v>7592</v>
      </c>
      <c r="D645" s="78" t="s">
        <v>2726</v>
      </c>
      <c r="E645" s="78" t="s">
        <v>7593</v>
      </c>
      <c r="F645" s="78" t="s">
        <v>7594</v>
      </c>
      <c r="G645" s="78"/>
      <c r="H645" s="65"/>
      <c r="I645" s="65"/>
      <c r="J645" s="65"/>
      <c r="K645" s="65"/>
      <c r="L645" s="65"/>
      <c r="M645" s="65"/>
    </row>
    <row r="646" spans="1:13" x14ac:dyDescent="0.25">
      <c r="A646" s="78" t="s">
        <v>1055</v>
      </c>
      <c r="B646" s="78" t="s">
        <v>7595</v>
      </c>
      <c r="C646" s="78" t="s">
        <v>7596</v>
      </c>
      <c r="D646" s="78" t="s">
        <v>2726</v>
      </c>
      <c r="E646" s="78" t="s">
        <v>7597</v>
      </c>
      <c r="F646" s="78" t="s">
        <v>7598</v>
      </c>
      <c r="G646" s="78"/>
      <c r="H646" s="65"/>
      <c r="I646" s="65"/>
      <c r="J646" s="65"/>
      <c r="K646" s="65"/>
      <c r="L646" s="65"/>
      <c r="M646" s="65"/>
    </row>
    <row r="647" spans="1:13" x14ac:dyDescent="0.25">
      <c r="A647" s="78" t="s">
        <v>1055</v>
      </c>
      <c r="B647" s="78" t="s">
        <v>7599</v>
      </c>
      <c r="C647" s="78" t="s">
        <v>7600</v>
      </c>
      <c r="D647" s="78" t="s">
        <v>2726</v>
      </c>
      <c r="E647" s="78" t="s">
        <v>7601</v>
      </c>
      <c r="F647" s="78" t="s">
        <v>7602</v>
      </c>
      <c r="G647" s="78"/>
      <c r="H647" s="65"/>
      <c r="I647" s="65"/>
      <c r="J647" s="65"/>
      <c r="K647" s="65"/>
      <c r="L647" s="65"/>
      <c r="M647" s="65"/>
    </row>
    <row r="648" spans="1:13" x14ac:dyDescent="0.25">
      <c r="A648" s="78" t="s">
        <v>1055</v>
      </c>
      <c r="B648" s="78" t="s">
        <v>7603</v>
      </c>
      <c r="C648" s="78" t="s">
        <v>7604</v>
      </c>
      <c r="D648" s="78" t="s">
        <v>2726</v>
      </c>
      <c r="E648" s="78" t="s">
        <v>7605</v>
      </c>
      <c r="F648" s="78" t="s">
        <v>7606</v>
      </c>
      <c r="G648" s="78"/>
      <c r="H648" s="65"/>
      <c r="I648" s="65"/>
      <c r="J648" s="65"/>
      <c r="K648" s="65"/>
      <c r="L648" s="65"/>
      <c r="M648" s="65"/>
    </row>
    <row r="649" spans="1:13" x14ac:dyDescent="0.25">
      <c r="A649" s="78" t="s">
        <v>1055</v>
      </c>
      <c r="B649" s="78" t="s">
        <v>7607</v>
      </c>
      <c r="C649" s="78" t="s">
        <v>7608</v>
      </c>
      <c r="D649" s="78" t="s">
        <v>2726</v>
      </c>
      <c r="E649" s="78" t="s">
        <v>7609</v>
      </c>
      <c r="F649" s="78" t="s">
        <v>7610</v>
      </c>
      <c r="G649" s="78"/>
      <c r="H649" s="65"/>
      <c r="I649" s="65"/>
      <c r="J649" s="65"/>
      <c r="K649" s="65"/>
      <c r="L649" s="65"/>
      <c r="M649" s="65"/>
    </row>
    <row r="650" spans="1:13" x14ac:dyDescent="0.25">
      <c r="A650" s="78" t="s">
        <v>1055</v>
      </c>
      <c r="B650" s="78" t="s">
        <v>7611</v>
      </c>
      <c r="C650" s="78" t="s">
        <v>7612</v>
      </c>
      <c r="D650" s="78" t="s">
        <v>2726</v>
      </c>
      <c r="E650" s="78" t="s">
        <v>7613</v>
      </c>
      <c r="F650" s="78" t="s">
        <v>7614</v>
      </c>
      <c r="G650" s="78"/>
      <c r="H650" s="65"/>
      <c r="I650" s="65"/>
      <c r="J650" s="65"/>
      <c r="K650" s="65"/>
      <c r="L650" s="65"/>
      <c r="M650" s="65"/>
    </row>
    <row r="651" spans="1:13" x14ac:dyDescent="0.25">
      <c r="A651" s="78" t="s">
        <v>1055</v>
      </c>
      <c r="B651" s="78" t="s">
        <v>7615</v>
      </c>
      <c r="C651" s="78" t="s">
        <v>7616</v>
      </c>
      <c r="D651" s="78" t="s">
        <v>2726</v>
      </c>
      <c r="E651" s="78" t="s">
        <v>7617</v>
      </c>
      <c r="F651" s="78" t="s">
        <v>7618</v>
      </c>
      <c r="G651" s="78"/>
      <c r="H651" s="65"/>
      <c r="I651" s="65"/>
      <c r="J651" s="65"/>
      <c r="K651" s="65"/>
      <c r="L651" s="65"/>
      <c r="M651" s="65"/>
    </row>
    <row r="652" spans="1:13" x14ac:dyDescent="0.25">
      <c r="A652" s="78" t="s">
        <v>1059</v>
      </c>
      <c r="B652" s="78" t="s">
        <v>7619</v>
      </c>
      <c r="C652" s="78" t="s">
        <v>7620</v>
      </c>
      <c r="D652" s="78" t="s">
        <v>2728</v>
      </c>
      <c r="E652" s="78" t="s">
        <v>7621</v>
      </c>
      <c r="F652" s="78" t="s">
        <v>7622</v>
      </c>
      <c r="G652" s="78"/>
      <c r="H652" s="65"/>
      <c r="I652" s="65"/>
      <c r="J652" s="65"/>
      <c r="K652" s="65"/>
      <c r="L652" s="65"/>
      <c r="M652" s="65"/>
    </row>
    <row r="653" spans="1:13" x14ac:dyDescent="0.25">
      <c r="A653" s="78" t="s">
        <v>1059</v>
      </c>
      <c r="B653" s="78" t="s">
        <v>7623</v>
      </c>
      <c r="C653" s="78" t="s">
        <v>7624</v>
      </c>
      <c r="D653" s="78" t="s">
        <v>2728</v>
      </c>
      <c r="E653" s="78" t="s">
        <v>7621</v>
      </c>
      <c r="F653" s="78" t="s">
        <v>7625</v>
      </c>
      <c r="G653" s="78"/>
      <c r="H653" s="65"/>
      <c r="I653" s="65"/>
      <c r="J653" s="65"/>
      <c r="K653" s="65"/>
      <c r="L653" s="65"/>
      <c r="M653" s="65"/>
    </row>
    <row r="654" spans="1:13" x14ac:dyDescent="0.25">
      <c r="A654" s="78" t="s">
        <v>1063</v>
      </c>
      <c r="B654" s="78" t="s">
        <v>7626</v>
      </c>
      <c r="C654" s="78" t="s">
        <v>7627</v>
      </c>
      <c r="D654" s="78" t="s">
        <v>2731</v>
      </c>
      <c r="E654" s="78" t="s">
        <v>7628</v>
      </c>
      <c r="F654" s="78" t="s">
        <v>7629</v>
      </c>
      <c r="G654" s="78"/>
      <c r="H654" s="65"/>
      <c r="I654" s="65"/>
      <c r="J654" s="65"/>
      <c r="K654" s="65"/>
      <c r="L654" s="65"/>
      <c r="M654" s="65"/>
    </row>
    <row r="655" spans="1:13" x14ac:dyDescent="0.25">
      <c r="A655" s="78" t="s">
        <v>1063</v>
      </c>
      <c r="B655" s="78" t="s">
        <v>7630</v>
      </c>
      <c r="C655" s="78" t="s">
        <v>7631</v>
      </c>
      <c r="D655" s="78" t="s">
        <v>2731</v>
      </c>
      <c r="E655" s="78" t="s">
        <v>7632</v>
      </c>
      <c r="F655" s="78" t="s">
        <v>7633</v>
      </c>
      <c r="G655" s="78"/>
      <c r="H655" s="65"/>
      <c r="I655" s="65"/>
      <c r="J655" s="65"/>
      <c r="K655" s="65"/>
      <c r="L655" s="65"/>
      <c r="M655" s="65"/>
    </row>
    <row r="656" spans="1:13" x14ac:dyDescent="0.25">
      <c r="A656" s="78" t="s">
        <v>1063</v>
      </c>
      <c r="B656" s="78" t="s">
        <v>7634</v>
      </c>
      <c r="C656" s="78" t="s">
        <v>7635</v>
      </c>
      <c r="D656" s="78" t="s">
        <v>2731</v>
      </c>
      <c r="E656" s="78" t="s">
        <v>7636</v>
      </c>
      <c r="F656" s="78" t="s">
        <v>7637</v>
      </c>
      <c r="G656" s="78"/>
      <c r="H656" s="65"/>
      <c r="I656" s="65"/>
      <c r="J656" s="65"/>
      <c r="K656" s="65"/>
      <c r="L656" s="65"/>
      <c r="M656" s="65"/>
    </row>
    <row r="657" spans="1:13" x14ac:dyDescent="0.25">
      <c r="A657" s="78" t="s">
        <v>1063</v>
      </c>
      <c r="B657" s="78" t="s">
        <v>7638</v>
      </c>
      <c r="C657" s="78" t="s">
        <v>7639</v>
      </c>
      <c r="D657" s="78" t="s">
        <v>2731</v>
      </c>
      <c r="E657" s="78" t="s">
        <v>7640</v>
      </c>
      <c r="F657" s="78" t="s">
        <v>7641</v>
      </c>
      <c r="G657" s="78"/>
      <c r="H657" s="65"/>
      <c r="I657" s="65"/>
      <c r="J657" s="65"/>
      <c r="K657" s="65"/>
      <c r="L657" s="65"/>
      <c r="M657" s="65"/>
    </row>
    <row r="658" spans="1:13" x14ac:dyDescent="0.25">
      <c r="A658" s="78" t="s">
        <v>1063</v>
      </c>
      <c r="B658" s="78" t="s">
        <v>7642</v>
      </c>
      <c r="C658" s="78" t="s">
        <v>7643</v>
      </c>
      <c r="D658" s="78" t="s">
        <v>2731</v>
      </c>
      <c r="E658" s="78" t="s">
        <v>7636</v>
      </c>
      <c r="F658" s="78" t="s">
        <v>7644</v>
      </c>
      <c r="G658" s="78"/>
      <c r="H658" s="65"/>
      <c r="I658" s="65"/>
      <c r="J658" s="65"/>
      <c r="K658" s="65"/>
      <c r="L658" s="65"/>
      <c r="M658" s="65"/>
    </row>
    <row r="659" spans="1:13" x14ac:dyDescent="0.25">
      <c r="A659" s="78" t="s">
        <v>1063</v>
      </c>
      <c r="B659" s="78" t="s">
        <v>7645</v>
      </c>
      <c r="C659" s="78" t="s">
        <v>7646</v>
      </c>
      <c r="D659" s="78" t="s">
        <v>2731</v>
      </c>
      <c r="E659" s="78" t="s">
        <v>7647</v>
      </c>
      <c r="F659" s="78" t="s">
        <v>7648</v>
      </c>
      <c r="G659" s="78"/>
      <c r="H659" s="65"/>
      <c r="I659" s="65"/>
      <c r="J659" s="65"/>
      <c r="K659" s="65"/>
      <c r="L659" s="65"/>
      <c r="M659" s="65"/>
    </row>
    <row r="660" spans="1:13" x14ac:dyDescent="0.25">
      <c r="A660" s="78" t="s">
        <v>1063</v>
      </c>
      <c r="B660" s="78" t="s">
        <v>7649</v>
      </c>
      <c r="C660" s="78" t="s">
        <v>7650</v>
      </c>
      <c r="D660" s="78" t="s">
        <v>2731</v>
      </c>
      <c r="E660" s="78" t="s">
        <v>7651</v>
      </c>
      <c r="F660" s="78" t="s">
        <v>7652</v>
      </c>
      <c r="G660" s="78"/>
      <c r="H660" s="65"/>
      <c r="I660" s="65"/>
      <c r="J660" s="65"/>
      <c r="K660" s="65"/>
      <c r="L660" s="65"/>
      <c r="M660" s="65"/>
    </row>
    <row r="661" spans="1:13" x14ac:dyDescent="0.25">
      <c r="A661" s="78" t="s">
        <v>1063</v>
      </c>
      <c r="B661" s="78" t="s">
        <v>7653</v>
      </c>
      <c r="C661" s="78" t="s">
        <v>7654</v>
      </c>
      <c r="D661" s="78" t="s">
        <v>2731</v>
      </c>
      <c r="E661" s="78" t="s">
        <v>7655</v>
      </c>
      <c r="F661" s="78" t="s">
        <v>7656</v>
      </c>
      <c r="G661" s="78"/>
      <c r="H661" s="65"/>
      <c r="I661" s="65"/>
      <c r="J661" s="65"/>
      <c r="K661" s="65"/>
      <c r="L661" s="65"/>
      <c r="M661" s="65"/>
    </row>
    <row r="662" spans="1:13" x14ac:dyDescent="0.25">
      <c r="A662" s="78" t="s">
        <v>1063</v>
      </c>
      <c r="B662" s="78" t="s">
        <v>7657</v>
      </c>
      <c r="C662" s="78" t="s">
        <v>7658</v>
      </c>
      <c r="D662" s="78" t="s">
        <v>2731</v>
      </c>
      <c r="E662" s="78" t="s">
        <v>7659</v>
      </c>
      <c r="F662" s="78" t="s">
        <v>7660</v>
      </c>
      <c r="G662" s="78"/>
      <c r="H662" s="65"/>
      <c r="I662" s="65"/>
      <c r="J662" s="65"/>
      <c r="K662" s="65"/>
      <c r="L662" s="65"/>
      <c r="M662" s="65"/>
    </row>
    <row r="663" spans="1:13" x14ac:dyDescent="0.25">
      <c r="A663" s="78" t="s">
        <v>1063</v>
      </c>
      <c r="B663" s="78" t="s">
        <v>7661</v>
      </c>
      <c r="C663" s="78" t="s">
        <v>7662</v>
      </c>
      <c r="D663" s="78" t="s">
        <v>2731</v>
      </c>
      <c r="E663" s="78" t="s">
        <v>7663</v>
      </c>
      <c r="F663" s="78" t="s">
        <v>7664</v>
      </c>
      <c r="G663" s="78"/>
      <c r="H663" s="65"/>
      <c r="I663" s="65"/>
      <c r="J663" s="65"/>
      <c r="K663" s="65"/>
      <c r="L663" s="65"/>
      <c r="M663" s="65"/>
    </row>
    <row r="664" spans="1:13" x14ac:dyDescent="0.25">
      <c r="A664" s="78" t="s">
        <v>1063</v>
      </c>
      <c r="B664" s="78" t="s">
        <v>7665</v>
      </c>
      <c r="C664" s="78" t="s">
        <v>7666</v>
      </c>
      <c r="D664" s="78" t="s">
        <v>2731</v>
      </c>
      <c r="E664" s="78" t="s">
        <v>7667</v>
      </c>
      <c r="F664" s="78" t="s">
        <v>7668</v>
      </c>
      <c r="G664" s="78"/>
      <c r="H664" s="65"/>
      <c r="I664" s="65"/>
      <c r="J664" s="65"/>
      <c r="K664" s="65"/>
      <c r="L664" s="65"/>
      <c r="M664" s="65"/>
    </row>
    <row r="665" spans="1:13" x14ac:dyDescent="0.25">
      <c r="A665" s="78" t="s">
        <v>1067</v>
      </c>
      <c r="B665" s="78" t="s">
        <v>7669</v>
      </c>
      <c r="C665" s="78" t="s">
        <v>7670</v>
      </c>
      <c r="D665" s="78" t="s">
        <v>2732</v>
      </c>
      <c r="E665" s="78" t="s">
        <v>7671</v>
      </c>
      <c r="F665" s="78" t="s">
        <v>7672</v>
      </c>
      <c r="G665" s="78"/>
      <c r="H665" s="65"/>
      <c r="I665" s="65"/>
      <c r="J665" s="65"/>
      <c r="K665" s="65"/>
      <c r="L665" s="65"/>
      <c r="M665" s="65"/>
    </row>
    <row r="666" spans="1:13" x14ac:dyDescent="0.25">
      <c r="A666" s="78" t="s">
        <v>1067</v>
      </c>
      <c r="B666" s="78" t="s">
        <v>7673</v>
      </c>
      <c r="C666" s="78" t="s">
        <v>7674</v>
      </c>
      <c r="D666" s="78" t="s">
        <v>2732</v>
      </c>
      <c r="E666" s="78" t="s">
        <v>7671</v>
      </c>
      <c r="F666" s="78" t="s">
        <v>7675</v>
      </c>
      <c r="G666" s="78"/>
      <c r="H666" s="65"/>
      <c r="I666" s="65"/>
      <c r="J666" s="65"/>
      <c r="K666" s="65"/>
      <c r="L666" s="65"/>
      <c r="M666" s="65"/>
    </row>
    <row r="667" spans="1:13" x14ac:dyDescent="0.25">
      <c r="A667" s="78" t="s">
        <v>1072</v>
      </c>
      <c r="B667" s="78" t="s">
        <v>7676</v>
      </c>
      <c r="C667" s="78" t="s">
        <v>7677</v>
      </c>
      <c r="D667" s="78" t="s">
        <v>2733</v>
      </c>
      <c r="E667" s="78" t="s">
        <v>7678</v>
      </c>
      <c r="F667" s="78" t="s">
        <v>7679</v>
      </c>
      <c r="G667" s="78"/>
      <c r="H667" s="65"/>
      <c r="I667" s="65"/>
      <c r="J667" s="65"/>
      <c r="K667" s="65"/>
      <c r="L667" s="65"/>
      <c r="M667" s="65"/>
    </row>
    <row r="668" spans="1:13" x14ac:dyDescent="0.25">
      <c r="A668" s="78" t="s">
        <v>1072</v>
      </c>
      <c r="B668" s="78" t="s">
        <v>7680</v>
      </c>
      <c r="C668" s="78" t="s">
        <v>7681</v>
      </c>
      <c r="D668" s="78" t="s">
        <v>2733</v>
      </c>
      <c r="E668" s="78" t="s">
        <v>7678</v>
      </c>
      <c r="F668" s="78" t="s">
        <v>7682</v>
      </c>
      <c r="G668" s="78"/>
      <c r="H668" s="65"/>
      <c r="I668" s="65"/>
      <c r="J668" s="65"/>
      <c r="K668" s="65"/>
      <c r="L668" s="65"/>
      <c r="M668" s="65"/>
    </row>
    <row r="669" spans="1:13" x14ac:dyDescent="0.25">
      <c r="A669" s="78" t="s">
        <v>1072</v>
      </c>
      <c r="B669" s="78" t="s">
        <v>7683</v>
      </c>
      <c r="C669" s="78" t="s">
        <v>7684</v>
      </c>
      <c r="D669" s="78" t="s">
        <v>2733</v>
      </c>
      <c r="E669" s="78" t="s">
        <v>7685</v>
      </c>
      <c r="F669" s="78" t="s">
        <v>7686</v>
      </c>
      <c r="G669" s="78"/>
      <c r="H669" s="65"/>
      <c r="I669" s="65"/>
      <c r="J669" s="65"/>
      <c r="K669" s="65"/>
      <c r="L669" s="65"/>
      <c r="M669" s="65"/>
    </row>
    <row r="670" spans="1:13" x14ac:dyDescent="0.25">
      <c r="A670" s="78" t="s">
        <v>1077</v>
      </c>
      <c r="B670" s="78" t="s">
        <v>7687</v>
      </c>
      <c r="C670" s="78" t="s">
        <v>7688</v>
      </c>
      <c r="D670" s="78" t="s">
        <v>2737</v>
      </c>
      <c r="E670" s="78" t="s">
        <v>7689</v>
      </c>
      <c r="F670" s="78" t="s">
        <v>7690</v>
      </c>
      <c r="G670" s="78"/>
      <c r="H670" s="65"/>
      <c r="I670" s="65"/>
      <c r="J670" s="65"/>
      <c r="K670" s="65"/>
      <c r="L670" s="65"/>
      <c r="M670" s="65"/>
    </row>
    <row r="671" spans="1:13" x14ac:dyDescent="0.25">
      <c r="A671" s="78" t="s">
        <v>1077</v>
      </c>
      <c r="B671" s="78" t="s">
        <v>7691</v>
      </c>
      <c r="C671" s="78" t="s">
        <v>7692</v>
      </c>
      <c r="D671" s="78" t="s">
        <v>2737</v>
      </c>
      <c r="E671" s="78" t="s">
        <v>7689</v>
      </c>
      <c r="F671" s="78" t="s">
        <v>7693</v>
      </c>
      <c r="G671" s="78"/>
      <c r="H671" s="65"/>
      <c r="I671" s="65"/>
      <c r="J671" s="65"/>
      <c r="K671" s="65"/>
      <c r="L671" s="65"/>
      <c r="M671" s="65"/>
    </row>
    <row r="672" spans="1:13" x14ac:dyDescent="0.25">
      <c r="A672" s="78" t="s">
        <v>1081</v>
      </c>
      <c r="B672" s="78" t="s">
        <v>7694</v>
      </c>
      <c r="C672" s="78" t="s">
        <v>7695</v>
      </c>
      <c r="D672" s="78" t="s">
        <v>2741</v>
      </c>
      <c r="E672" s="78" t="s">
        <v>5811</v>
      </c>
      <c r="F672" s="78" t="s">
        <v>7696</v>
      </c>
      <c r="G672" s="78"/>
      <c r="H672" s="65"/>
      <c r="I672" s="65"/>
      <c r="J672" s="65"/>
      <c r="K672" s="65"/>
      <c r="L672" s="65"/>
      <c r="M672" s="65"/>
    </row>
    <row r="673" spans="1:13" x14ac:dyDescent="0.25">
      <c r="A673" s="78" t="s">
        <v>1081</v>
      </c>
      <c r="B673" s="78" t="s">
        <v>7697</v>
      </c>
      <c r="C673" s="78" t="s">
        <v>7698</v>
      </c>
      <c r="D673" s="78" t="s">
        <v>2741</v>
      </c>
      <c r="E673" s="78" t="s">
        <v>5811</v>
      </c>
      <c r="F673" s="78" t="s">
        <v>7699</v>
      </c>
      <c r="G673" s="78"/>
      <c r="H673" s="65"/>
      <c r="I673" s="65"/>
      <c r="J673" s="65"/>
      <c r="K673" s="65"/>
      <c r="L673" s="65"/>
      <c r="M673" s="65"/>
    </row>
    <row r="674" spans="1:13" x14ac:dyDescent="0.25">
      <c r="A674" s="78" t="s">
        <v>1081</v>
      </c>
      <c r="B674" s="78" t="s">
        <v>7700</v>
      </c>
      <c r="C674" s="78" t="s">
        <v>7701</v>
      </c>
      <c r="D674" s="78" t="s">
        <v>2741</v>
      </c>
      <c r="E674" s="78" t="s">
        <v>5811</v>
      </c>
      <c r="F674" s="78" t="s">
        <v>7702</v>
      </c>
      <c r="G674" s="78"/>
      <c r="H674" s="65"/>
      <c r="I674" s="65"/>
      <c r="J674" s="65"/>
      <c r="K674" s="65"/>
      <c r="L674" s="65"/>
      <c r="M674" s="65"/>
    </row>
    <row r="675" spans="1:13" x14ac:dyDescent="0.25">
      <c r="A675" s="78" t="s">
        <v>1081</v>
      </c>
      <c r="B675" s="78" t="s">
        <v>7703</v>
      </c>
      <c r="C675" s="78" t="s">
        <v>7704</v>
      </c>
      <c r="D675" s="78" t="s">
        <v>2741</v>
      </c>
      <c r="E675" s="78" t="s">
        <v>5811</v>
      </c>
      <c r="F675" s="78" t="s">
        <v>7705</v>
      </c>
      <c r="G675" s="78"/>
      <c r="H675" s="65"/>
      <c r="I675" s="65"/>
      <c r="J675" s="65"/>
      <c r="K675" s="65"/>
      <c r="L675" s="65"/>
      <c r="M675" s="65"/>
    </row>
    <row r="676" spans="1:13" x14ac:dyDescent="0.25">
      <c r="A676" s="78" t="s">
        <v>1081</v>
      </c>
      <c r="B676" s="78" t="s">
        <v>7706</v>
      </c>
      <c r="C676" s="78" t="s">
        <v>7707</v>
      </c>
      <c r="D676" s="78" t="s">
        <v>2741</v>
      </c>
      <c r="E676" s="78" t="s">
        <v>5811</v>
      </c>
      <c r="F676" s="78" t="s">
        <v>7708</v>
      </c>
      <c r="G676" s="78"/>
      <c r="H676" s="65"/>
      <c r="I676" s="65"/>
      <c r="J676" s="65"/>
      <c r="K676" s="65"/>
      <c r="L676" s="65"/>
      <c r="M676" s="65"/>
    </row>
    <row r="677" spans="1:13" x14ac:dyDescent="0.25">
      <c r="A677" s="78" t="s">
        <v>1081</v>
      </c>
      <c r="B677" s="78" t="s">
        <v>7709</v>
      </c>
      <c r="C677" s="78" t="s">
        <v>7710</v>
      </c>
      <c r="D677" s="78" t="s">
        <v>2741</v>
      </c>
      <c r="E677" s="78" t="s">
        <v>5811</v>
      </c>
      <c r="F677" s="78" t="s">
        <v>7711</v>
      </c>
      <c r="G677" s="78"/>
      <c r="H677" s="65"/>
      <c r="I677" s="65"/>
      <c r="J677" s="65"/>
      <c r="K677" s="65"/>
      <c r="L677" s="65"/>
      <c r="M677" s="65"/>
    </row>
    <row r="678" spans="1:13" x14ac:dyDescent="0.25">
      <c r="A678" s="78" t="s">
        <v>1081</v>
      </c>
      <c r="B678" s="78" t="s">
        <v>7712</v>
      </c>
      <c r="C678" s="78" t="s">
        <v>7713</v>
      </c>
      <c r="D678" s="78" t="s">
        <v>2741</v>
      </c>
      <c r="E678" s="78" t="s">
        <v>5811</v>
      </c>
      <c r="F678" s="78" t="s">
        <v>7714</v>
      </c>
      <c r="G678" s="78"/>
      <c r="H678" s="65"/>
      <c r="I678" s="65"/>
      <c r="J678" s="65"/>
      <c r="K678" s="65"/>
      <c r="L678" s="65"/>
      <c r="M678" s="65"/>
    </row>
    <row r="679" spans="1:13" x14ac:dyDescent="0.25">
      <c r="A679" s="78" t="s">
        <v>1081</v>
      </c>
      <c r="B679" s="78" t="s">
        <v>7715</v>
      </c>
      <c r="C679" s="78" t="s">
        <v>7716</v>
      </c>
      <c r="D679" s="78" t="s">
        <v>2741</v>
      </c>
      <c r="E679" s="78" t="s">
        <v>5811</v>
      </c>
      <c r="F679" s="78" t="s">
        <v>7717</v>
      </c>
      <c r="G679" s="78"/>
      <c r="H679" s="65"/>
      <c r="I679" s="65"/>
      <c r="J679" s="65"/>
      <c r="K679" s="65"/>
      <c r="L679" s="65"/>
      <c r="M679" s="65"/>
    </row>
    <row r="680" spans="1:13" x14ac:dyDescent="0.25">
      <c r="A680" s="78" t="s">
        <v>1081</v>
      </c>
      <c r="B680" s="78" t="s">
        <v>7718</v>
      </c>
      <c r="C680" s="78" t="s">
        <v>7719</v>
      </c>
      <c r="D680" s="78" t="s">
        <v>2741</v>
      </c>
      <c r="E680" s="78" t="s">
        <v>5811</v>
      </c>
      <c r="F680" s="78" t="s">
        <v>7720</v>
      </c>
      <c r="G680" s="78"/>
      <c r="H680" s="65"/>
      <c r="I680" s="65"/>
      <c r="J680" s="65"/>
      <c r="K680" s="65"/>
      <c r="L680" s="65"/>
      <c r="M680" s="65"/>
    </row>
    <row r="681" spans="1:13" x14ac:dyDescent="0.25">
      <c r="A681" s="78" t="s">
        <v>1081</v>
      </c>
      <c r="B681" s="78" t="s">
        <v>7721</v>
      </c>
      <c r="C681" s="78" t="s">
        <v>7722</v>
      </c>
      <c r="D681" s="78" t="s">
        <v>2741</v>
      </c>
      <c r="E681" s="78" t="s">
        <v>5811</v>
      </c>
      <c r="F681" s="78" t="s">
        <v>7723</v>
      </c>
      <c r="G681" s="78"/>
      <c r="H681" s="65"/>
      <c r="I681" s="65"/>
      <c r="J681" s="65"/>
      <c r="K681" s="65"/>
      <c r="L681" s="65"/>
      <c r="M681" s="65"/>
    </row>
    <row r="682" spans="1:13" x14ac:dyDescent="0.25">
      <c r="A682" s="78" t="s">
        <v>1081</v>
      </c>
      <c r="B682" s="78" t="s">
        <v>7724</v>
      </c>
      <c r="C682" s="78" t="s">
        <v>7725</v>
      </c>
      <c r="D682" s="78" t="s">
        <v>2741</v>
      </c>
      <c r="E682" s="78" t="s">
        <v>5811</v>
      </c>
      <c r="F682" s="78" t="s">
        <v>7726</v>
      </c>
      <c r="G682" s="78"/>
      <c r="H682" s="65"/>
      <c r="I682" s="65"/>
      <c r="J682" s="65"/>
      <c r="K682" s="65"/>
      <c r="L682" s="65"/>
      <c r="M682" s="65"/>
    </row>
    <row r="683" spans="1:13" x14ac:dyDescent="0.25">
      <c r="A683" s="78" t="s">
        <v>1081</v>
      </c>
      <c r="B683" s="78" t="s">
        <v>7727</v>
      </c>
      <c r="C683" s="78" t="s">
        <v>7728</v>
      </c>
      <c r="D683" s="78" t="s">
        <v>2741</v>
      </c>
      <c r="E683" s="78" t="s">
        <v>5811</v>
      </c>
      <c r="F683" s="78" t="s">
        <v>7729</v>
      </c>
      <c r="G683" s="78"/>
      <c r="H683" s="65"/>
      <c r="I683" s="65"/>
      <c r="J683" s="65"/>
      <c r="K683" s="65"/>
      <c r="L683" s="65"/>
      <c r="M683" s="65"/>
    </row>
    <row r="684" spans="1:13" x14ac:dyDescent="0.25">
      <c r="A684" s="78" t="s">
        <v>1081</v>
      </c>
      <c r="B684" s="78" t="s">
        <v>7730</v>
      </c>
      <c r="C684" s="78" t="s">
        <v>7731</v>
      </c>
      <c r="D684" s="78" t="s">
        <v>2741</v>
      </c>
      <c r="E684" s="78" t="s">
        <v>5811</v>
      </c>
      <c r="F684" s="78" t="s">
        <v>7732</v>
      </c>
      <c r="G684" s="78"/>
      <c r="H684" s="65"/>
      <c r="I684" s="65"/>
      <c r="J684" s="65"/>
      <c r="K684" s="65"/>
      <c r="L684" s="65"/>
      <c r="M684" s="65"/>
    </row>
    <row r="685" spans="1:13" x14ac:dyDescent="0.25">
      <c r="A685" s="78" t="s">
        <v>1081</v>
      </c>
      <c r="B685" s="78" t="s">
        <v>7733</v>
      </c>
      <c r="C685" s="78" t="s">
        <v>7734</v>
      </c>
      <c r="D685" s="78" t="s">
        <v>2741</v>
      </c>
      <c r="E685" s="78" t="s">
        <v>5811</v>
      </c>
      <c r="F685" s="78" t="s">
        <v>7735</v>
      </c>
      <c r="G685" s="78"/>
      <c r="H685" s="65"/>
      <c r="I685" s="65"/>
      <c r="J685" s="65"/>
      <c r="K685" s="65"/>
      <c r="L685" s="65"/>
      <c r="M685" s="65"/>
    </row>
    <row r="686" spans="1:13" x14ac:dyDescent="0.25">
      <c r="A686" s="78" t="s">
        <v>1081</v>
      </c>
      <c r="B686" s="78" t="s">
        <v>7736</v>
      </c>
      <c r="C686" s="78" t="s">
        <v>7737</v>
      </c>
      <c r="D686" s="78" t="s">
        <v>2741</v>
      </c>
      <c r="E686" s="78" t="s">
        <v>5811</v>
      </c>
      <c r="F686" s="78" t="s">
        <v>7738</v>
      </c>
      <c r="G686" s="78"/>
      <c r="H686" s="65"/>
      <c r="I686" s="65"/>
      <c r="J686" s="65"/>
      <c r="K686" s="65"/>
      <c r="L686" s="65"/>
      <c r="M686" s="65"/>
    </row>
    <row r="687" spans="1:13" x14ac:dyDescent="0.25">
      <c r="A687" s="78" t="s">
        <v>1081</v>
      </c>
      <c r="B687" s="78" t="s">
        <v>7739</v>
      </c>
      <c r="C687" s="78" t="s">
        <v>7740</v>
      </c>
      <c r="D687" s="78" t="s">
        <v>2741</v>
      </c>
      <c r="E687" s="78" t="s">
        <v>5811</v>
      </c>
      <c r="F687" s="78" t="s">
        <v>7741</v>
      </c>
      <c r="G687" s="78"/>
      <c r="H687" s="65"/>
      <c r="I687" s="65"/>
      <c r="J687" s="65"/>
      <c r="K687" s="65"/>
      <c r="L687" s="65"/>
      <c r="M687" s="65"/>
    </row>
    <row r="688" spans="1:13" x14ac:dyDescent="0.25">
      <c r="A688" s="78" t="s">
        <v>1081</v>
      </c>
      <c r="B688" s="78" t="s">
        <v>7742</v>
      </c>
      <c r="C688" s="78" t="s">
        <v>7743</v>
      </c>
      <c r="D688" s="78" t="s">
        <v>2741</v>
      </c>
      <c r="E688" s="78" t="s">
        <v>5811</v>
      </c>
      <c r="F688" s="78" t="s">
        <v>7744</v>
      </c>
      <c r="G688" s="78"/>
      <c r="H688" s="65"/>
      <c r="I688" s="65"/>
      <c r="J688" s="65"/>
      <c r="K688" s="65"/>
      <c r="L688" s="65"/>
      <c r="M688" s="65"/>
    </row>
    <row r="689" spans="1:13" x14ac:dyDescent="0.25">
      <c r="A689" s="78" t="s">
        <v>1081</v>
      </c>
      <c r="B689" s="78" t="s">
        <v>7745</v>
      </c>
      <c r="C689" s="78" t="s">
        <v>7746</v>
      </c>
      <c r="D689" s="78" t="s">
        <v>2741</v>
      </c>
      <c r="E689" s="78" t="s">
        <v>5811</v>
      </c>
      <c r="F689" s="78" t="s">
        <v>7747</v>
      </c>
      <c r="G689" s="78"/>
      <c r="H689" s="65"/>
      <c r="I689" s="65"/>
      <c r="J689" s="65"/>
      <c r="K689" s="65"/>
      <c r="L689" s="65"/>
      <c r="M689" s="65"/>
    </row>
    <row r="690" spans="1:13" x14ac:dyDescent="0.25">
      <c r="A690" s="78" t="s">
        <v>1081</v>
      </c>
      <c r="B690" s="78" t="s">
        <v>7748</v>
      </c>
      <c r="C690" s="78" t="s">
        <v>7749</v>
      </c>
      <c r="D690" s="78" t="s">
        <v>2720</v>
      </c>
      <c r="E690" s="78" t="s">
        <v>5896</v>
      </c>
      <c r="F690" s="78" t="s">
        <v>7750</v>
      </c>
      <c r="G690" s="78"/>
      <c r="H690" s="65"/>
      <c r="I690" s="65"/>
      <c r="J690" s="65"/>
      <c r="K690" s="65"/>
      <c r="L690" s="65"/>
      <c r="M690" s="65"/>
    </row>
    <row r="691" spans="1:13" x14ac:dyDescent="0.25">
      <c r="A691" s="78" t="s">
        <v>1081</v>
      </c>
      <c r="B691" s="78" t="s">
        <v>7751</v>
      </c>
      <c r="C691" s="78" t="s">
        <v>7752</v>
      </c>
      <c r="D691" s="78" t="s">
        <v>2741</v>
      </c>
      <c r="E691" s="78" t="s">
        <v>5811</v>
      </c>
      <c r="F691" s="78" t="s">
        <v>7753</v>
      </c>
      <c r="G691" s="78"/>
      <c r="H691" s="65"/>
      <c r="I691" s="65"/>
      <c r="J691" s="65"/>
      <c r="K691" s="65"/>
      <c r="L691" s="65"/>
      <c r="M691" s="65"/>
    </row>
    <row r="692" spans="1:13" x14ac:dyDescent="0.25">
      <c r="A692" s="78" t="s">
        <v>1081</v>
      </c>
      <c r="B692" s="78" t="s">
        <v>7754</v>
      </c>
      <c r="C692" s="78" t="s">
        <v>7755</v>
      </c>
      <c r="D692" s="78" t="s">
        <v>2741</v>
      </c>
      <c r="E692" s="78" t="s">
        <v>5811</v>
      </c>
      <c r="F692" s="78" t="s">
        <v>7756</v>
      </c>
      <c r="G692" s="78"/>
      <c r="H692" s="65"/>
      <c r="I692" s="65"/>
      <c r="J692" s="65"/>
      <c r="K692" s="65"/>
      <c r="L692" s="65"/>
      <c r="M692" s="65"/>
    </row>
    <row r="693" spans="1:13" x14ac:dyDescent="0.25">
      <c r="A693" s="78" t="s">
        <v>1081</v>
      </c>
      <c r="B693" s="78" t="s">
        <v>7757</v>
      </c>
      <c r="C693" s="78" t="s">
        <v>7758</v>
      </c>
      <c r="D693" s="78" t="s">
        <v>2741</v>
      </c>
      <c r="E693" s="78" t="s">
        <v>5811</v>
      </c>
      <c r="F693" s="78" t="s">
        <v>7759</v>
      </c>
      <c r="G693" s="78"/>
      <c r="H693" s="65"/>
      <c r="I693" s="65"/>
      <c r="J693" s="65"/>
      <c r="K693" s="65"/>
      <c r="L693" s="65"/>
      <c r="M693" s="65"/>
    </row>
    <row r="694" spans="1:13" x14ac:dyDescent="0.25">
      <c r="A694" s="78" t="s">
        <v>1081</v>
      </c>
      <c r="B694" s="78" t="s">
        <v>7760</v>
      </c>
      <c r="C694" s="78" t="s">
        <v>7761</v>
      </c>
      <c r="D694" s="78" t="s">
        <v>2741</v>
      </c>
      <c r="E694" s="78" t="s">
        <v>5811</v>
      </c>
      <c r="F694" s="78" t="s">
        <v>7762</v>
      </c>
      <c r="G694" s="78"/>
      <c r="H694" s="65"/>
      <c r="I694" s="65"/>
      <c r="J694" s="65"/>
      <c r="K694" s="65"/>
      <c r="L694" s="65"/>
      <c r="M694" s="65"/>
    </row>
    <row r="695" spans="1:13" x14ac:dyDescent="0.25">
      <c r="A695" s="78" t="s">
        <v>1081</v>
      </c>
      <c r="B695" s="78" t="s">
        <v>7763</v>
      </c>
      <c r="C695" s="78" t="s">
        <v>7764</v>
      </c>
      <c r="D695" s="78" t="s">
        <v>2741</v>
      </c>
      <c r="E695" s="78" t="s">
        <v>5811</v>
      </c>
      <c r="F695" s="78" t="s">
        <v>7765</v>
      </c>
      <c r="G695" s="78"/>
      <c r="H695" s="65"/>
      <c r="I695" s="65"/>
      <c r="J695" s="65"/>
      <c r="K695" s="65"/>
      <c r="L695" s="65"/>
      <c r="M695" s="65"/>
    </row>
    <row r="696" spans="1:13" x14ac:dyDescent="0.25">
      <c r="A696" s="78" t="s">
        <v>1081</v>
      </c>
      <c r="B696" s="78" t="s">
        <v>7766</v>
      </c>
      <c r="C696" s="78" t="s">
        <v>7767</v>
      </c>
      <c r="D696" s="78" t="s">
        <v>2741</v>
      </c>
      <c r="E696" s="78" t="s">
        <v>5811</v>
      </c>
      <c r="F696" s="78" t="s">
        <v>7768</v>
      </c>
      <c r="G696" s="78"/>
      <c r="H696" s="65"/>
      <c r="I696" s="65"/>
      <c r="J696" s="65"/>
      <c r="K696" s="65"/>
      <c r="L696" s="65"/>
      <c r="M696" s="65"/>
    </row>
    <row r="697" spans="1:13" x14ac:dyDescent="0.25">
      <c r="A697" s="78" t="s">
        <v>1081</v>
      </c>
      <c r="B697" s="78" t="s">
        <v>7769</v>
      </c>
      <c r="C697" s="78" t="s">
        <v>7770</v>
      </c>
      <c r="D697" s="78" t="s">
        <v>2741</v>
      </c>
      <c r="E697" s="78" t="s">
        <v>5811</v>
      </c>
      <c r="F697" s="78" t="s">
        <v>7771</v>
      </c>
      <c r="G697" s="78"/>
      <c r="H697" s="65"/>
      <c r="I697" s="65"/>
      <c r="J697" s="65"/>
      <c r="K697" s="65"/>
      <c r="L697" s="65"/>
      <c r="M697" s="65"/>
    </row>
    <row r="698" spans="1:13" x14ac:dyDescent="0.25">
      <c r="A698" s="78" t="s">
        <v>1081</v>
      </c>
      <c r="B698" s="78" t="s">
        <v>7772</v>
      </c>
      <c r="C698" s="78" t="s">
        <v>7773</v>
      </c>
      <c r="D698" s="78" t="s">
        <v>2741</v>
      </c>
      <c r="E698" s="78" t="s">
        <v>5811</v>
      </c>
      <c r="F698" s="78" t="s">
        <v>7774</v>
      </c>
      <c r="G698" s="78"/>
      <c r="H698" s="65"/>
      <c r="I698" s="65"/>
      <c r="J698" s="65"/>
      <c r="K698" s="65"/>
      <c r="L698" s="65"/>
      <c r="M698" s="65"/>
    </row>
    <row r="699" spans="1:13" x14ac:dyDescent="0.25">
      <c r="A699" s="78" t="s">
        <v>1081</v>
      </c>
      <c r="B699" s="78" t="s">
        <v>7775</v>
      </c>
      <c r="C699" s="78" t="s">
        <v>7776</v>
      </c>
      <c r="D699" s="78" t="s">
        <v>2741</v>
      </c>
      <c r="E699" s="78" t="s">
        <v>5811</v>
      </c>
      <c r="F699" s="78" t="s">
        <v>7777</v>
      </c>
      <c r="G699" s="78"/>
      <c r="H699" s="65"/>
      <c r="I699" s="65"/>
      <c r="J699" s="65"/>
      <c r="K699" s="65"/>
      <c r="L699" s="65"/>
      <c r="M699" s="65"/>
    </row>
    <row r="700" spans="1:13" x14ac:dyDescent="0.25">
      <c r="A700" s="78" t="s">
        <v>1081</v>
      </c>
      <c r="B700" s="78" t="s">
        <v>7778</v>
      </c>
      <c r="C700" s="78" t="s">
        <v>7779</v>
      </c>
      <c r="D700" s="78" t="s">
        <v>2741</v>
      </c>
      <c r="E700" s="78" t="s">
        <v>5811</v>
      </c>
      <c r="F700" s="78" t="s">
        <v>7780</v>
      </c>
      <c r="G700" s="78"/>
      <c r="H700" s="65"/>
      <c r="I700" s="65"/>
      <c r="J700" s="65"/>
      <c r="K700" s="65"/>
      <c r="L700" s="65"/>
      <c r="M700" s="65"/>
    </row>
    <row r="701" spans="1:13" x14ac:dyDescent="0.25">
      <c r="A701" s="78" t="s">
        <v>1081</v>
      </c>
      <c r="B701" s="78" t="s">
        <v>7781</v>
      </c>
      <c r="C701" s="78" t="s">
        <v>7782</v>
      </c>
      <c r="D701" s="78" t="s">
        <v>2741</v>
      </c>
      <c r="E701" s="78" t="s">
        <v>5811</v>
      </c>
      <c r="F701" s="78" t="s">
        <v>7783</v>
      </c>
      <c r="G701" s="78"/>
      <c r="H701" s="65"/>
      <c r="I701" s="65"/>
      <c r="J701" s="65"/>
      <c r="K701" s="65"/>
      <c r="L701" s="65"/>
      <c r="M701" s="65"/>
    </row>
    <row r="702" spans="1:13" x14ac:dyDescent="0.25">
      <c r="A702" s="78" t="s">
        <v>1081</v>
      </c>
      <c r="B702" s="78" t="s">
        <v>7784</v>
      </c>
      <c r="C702" s="78" t="s">
        <v>7785</v>
      </c>
      <c r="D702" s="78" t="s">
        <v>2741</v>
      </c>
      <c r="E702" s="78" t="s">
        <v>5811</v>
      </c>
      <c r="F702" s="78" t="s">
        <v>7786</v>
      </c>
      <c r="G702" s="78"/>
      <c r="H702" s="65"/>
      <c r="I702" s="65"/>
      <c r="J702" s="65"/>
      <c r="K702" s="65"/>
      <c r="L702" s="65"/>
      <c r="M702" s="65"/>
    </row>
    <row r="703" spans="1:13" x14ac:dyDescent="0.25">
      <c r="A703" s="78" t="s">
        <v>1081</v>
      </c>
      <c r="B703" s="78" t="s">
        <v>7787</v>
      </c>
      <c r="C703" s="78" t="s">
        <v>7788</v>
      </c>
      <c r="D703" s="78" t="s">
        <v>2741</v>
      </c>
      <c r="E703" s="78" t="s">
        <v>5811</v>
      </c>
      <c r="F703" s="78" t="s">
        <v>7789</v>
      </c>
      <c r="G703" s="78"/>
      <c r="H703" s="65"/>
      <c r="I703" s="65"/>
      <c r="J703" s="65"/>
      <c r="K703" s="65"/>
      <c r="L703" s="65"/>
      <c r="M703" s="65"/>
    </row>
    <row r="704" spans="1:13" x14ac:dyDescent="0.25">
      <c r="A704" s="78" t="s">
        <v>1081</v>
      </c>
      <c r="B704" s="78" t="s">
        <v>7790</v>
      </c>
      <c r="C704" s="78" t="s">
        <v>7791</v>
      </c>
      <c r="D704" s="78" t="s">
        <v>2741</v>
      </c>
      <c r="E704" s="78" t="s">
        <v>5811</v>
      </c>
      <c r="F704" s="78" t="s">
        <v>7792</v>
      </c>
      <c r="G704" s="78"/>
      <c r="H704" s="65"/>
      <c r="I704" s="65"/>
      <c r="J704" s="65"/>
      <c r="K704" s="65"/>
      <c r="L704" s="65"/>
      <c r="M704" s="65"/>
    </row>
    <row r="705" spans="1:13" x14ac:dyDescent="0.25">
      <c r="A705" s="78" t="s">
        <v>1081</v>
      </c>
      <c r="B705" s="78" t="s">
        <v>7793</v>
      </c>
      <c r="C705" s="78" t="s">
        <v>7794</v>
      </c>
      <c r="D705" s="78" t="s">
        <v>2741</v>
      </c>
      <c r="E705" s="78" t="s">
        <v>5811</v>
      </c>
      <c r="F705" s="78" t="s">
        <v>7795</v>
      </c>
      <c r="G705" s="78"/>
      <c r="H705" s="65"/>
      <c r="I705" s="65"/>
      <c r="J705" s="65"/>
      <c r="K705" s="65"/>
      <c r="L705" s="65"/>
      <c r="M705" s="65"/>
    </row>
    <row r="706" spans="1:13" x14ac:dyDescent="0.25">
      <c r="A706" s="78" t="s">
        <v>5827</v>
      </c>
      <c r="B706" s="78" t="s">
        <v>7796</v>
      </c>
      <c r="C706" s="78" t="s">
        <v>7797</v>
      </c>
      <c r="D706" s="78" t="s">
        <v>2741</v>
      </c>
      <c r="E706" s="78" t="s">
        <v>5811</v>
      </c>
      <c r="F706" s="78" t="s">
        <v>7798</v>
      </c>
      <c r="G706" s="78"/>
      <c r="H706" s="65"/>
      <c r="I706" s="65"/>
      <c r="J706" s="65"/>
      <c r="K706" s="65"/>
      <c r="L706" s="65"/>
      <c r="M706" s="65"/>
    </row>
    <row r="707" spans="1:13" x14ac:dyDescent="0.25">
      <c r="A707" s="78" t="s">
        <v>5827</v>
      </c>
      <c r="B707" s="78" t="s">
        <v>7799</v>
      </c>
      <c r="C707" s="78" t="s">
        <v>7800</v>
      </c>
      <c r="D707" s="78" t="s">
        <v>2691</v>
      </c>
      <c r="E707" s="78" t="s">
        <v>7801</v>
      </c>
      <c r="F707" s="78" t="s">
        <v>7802</v>
      </c>
      <c r="G707" s="78"/>
      <c r="H707" s="65"/>
      <c r="I707" s="65"/>
      <c r="J707" s="65"/>
      <c r="K707" s="65"/>
      <c r="L707" s="65"/>
      <c r="M707" s="65"/>
    </row>
    <row r="708" spans="1:13" x14ac:dyDescent="0.25">
      <c r="A708" s="78" t="s">
        <v>5827</v>
      </c>
      <c r="B708" s="78" t="s">
        <v>7803</v>
      </c>
      <c r="C708" s="78" t="s">
        <v>7804</v>
      </c>
      <c r="D708" s="78" t="s">
        <v>2741</v>
      </c>
      <c r="E708" s="78" t="s">
        <v>5811</v>
      </c>
      <c r="F708" s="78" t="s">
        <v>7805</v>
      </c>
      <c r="G708" s="78"/>
      <c r="H708" s="65"/>
      <c r="I708" s="65"/>
      <c r="J708" s="65"/>
      <c r="K708" s="65"/>
      <c r="L708" s="65"/>
      <c r="M708" s="65"/>
    </row>
    <row r="709" spans="1:13" x14ac:dyDescent="0.25">
      <c r="A709" s="78" t="s">
        <v>1090</v>
      </c>
      <c r="B709" s="78" t="s">
        <v>7806</v>
      </c>
      <c r="C709" s="78" t="s">
        <v>7807</v>
      </c>
      <c r="D709" s="78" t="s">
        <v>2682</v>
      </c>
      <c r="E709" s="78" t="s">
        <v>6750</v>
      </c>
      <c r="F709" s="78" t="s">
        <v>7808</v>
      </c>
      <c r="G709" s="78"/>
      <c r="H709" s="65"/>
      <c r="I709" s="65"/>
      <c r="J709" s="65"/>
      <c r="K709" s="65"/>
      <c r="L709" s="65"/>
      <c r="M709" s="65"/>
    </row>
    <row r="710" spans="1:13" x14ac:dyDescent="0.25">
      <c r="A710" s="78" t="s">
        <v>1090</v>
      </c>
      <c r="B710" s="78" t="s">
        <v>7809</v>
      </c>
      <c r="C710" s="78" t="s">
        <v>7810</v>
      </c>
      <c r="D710" s="78" t="s">
        <v>2749</v>
      </c>
      <c r="E710" s="78" t="s">
        <v>7811</v>
      </c>
      <c r="F710" s="78" t="s">
        <v>7812</v>
      </c>
      <c r="G710" s="78"/>
      <c r="H710" s="65"/>
      <c r="I710" s="65"/>
      <c r="J710" s="65"/>
      <c r="K710" s="65"/>
      <c r="L710" s="65"/>
      <c r="M710" s="65"/>
    </row>
    <row r="711" spans="1:13" x14ac:dyDescent="0.25">
      <c r="A711" s="78" t="s">
        <v>1094</v>
      </c>
      <c r="B711" s="78" t="s">
        <v>7813</v>
      </c>
      <c r="C711" s="78" t="s">
        <v>7814</v>
      </c>
      <c r="D711" s="78" t="s">
        <v>2759</v>
      </c>
      <c r="E711" s="78" t="s">
        <v>7815</v>
      </c>
      <c r="F711" s="78" t="s">
        <v>7816</v>
      </c>
      <c r="G711" s="78"/>
      <c r="H711" s="65"/>
      <c r="I711" s="65"/>
      <c r="J711" s="65"/>
      <c r="K711" s="65"/>
      <c r="L711" s="65"/>
      <c r="M711" s="65"/>
    </row>
    <row r="712" spans="1:13" x14ac:dyDescent="0.25">
      <c r="A712" s="78" t="s">
        <v>1094</v>
      </c>
      <c r="B712" s="78" t="s">
        <v>7817</v>
      </c>
      <c r="C712" s="78" t="s">
        <v>7818</v>
      </c>
      <c r="D712" s="78" t="s">
        <v>2759</v>
      </c>
      <c r="E712" s="78" t="s">
        <v>7819</v>
      </c>
      <c r="F712" s="78" t="s">
        <v>7820</v>
      </c>
      <c r="G712" s="78"/>
      <c r="H712" s="65"/>
      <c r="I712" s="65"/>
      <c r="J712" s="65"/>
      <c r="K712" s="65"/>
      <c r="L712" s="65"/>
      <c r="M712" s="65"/>
    </row>
    <row r="713" spans="1:13" x14ac:dyDescent="0.25">
      <c r="A713" s="78" t="s">
        <v>1094</v>
      </c>
      <c r="B713" s="78" t="s">
        <v>7821</v>
      </c>
      <c r="C713" s="78" t="s">
        <v>7822</v>
      </c>
      <c r="D713" s="78" t="s">
        <v>2759</v>
      </c>
      <c r="E713" s="78" t="s">
        <v>7815</v>
      </c>
      <c r="F713" s="78" t="s">
        <v>7823</v>
      </c>
      <c r="G713" s="78"/>
      <c r="H713" s="65"/>
      <c r="I713" s="65"/>
      <c r="J713" s="65"/>
      <c r="K713" s="65"/>
      <c r="L713" s="65"/>
      <c r="M713" s="65"/>
    </row>
    <row r="714" spans="1:13" x14ac:dyDescent="0.25">
      <c r="A714" s="78" t="s">
        <v>1098</v>
      </c>
      <c r="B714" s="78" t="s">
        <v>7824</v>
      </c>
      <c r="C714" s="78" t="s">
        <v>7825</v>
      </c>
      <c r="D714" s="78" t="s">
        <v>2766</v>
      </c>
      <c r="E714" s="78" t="s">
        <v>7826</v>
      </c>
      <c r="F714" s="78" t="s">
        <v>7827</v>
      </c>
      <c r="G714" s="78"/>
      <c r="H714" s="65"/>
      <c r="I714" s="65"/>
      <c r="J714" s="65"/>
      <c r="K714" s="65"/>
      <c r="L714" s="65"/>
      <c r="M714" s="65"/>
    </row>
    <row r="715" spans="1:13" x14ac:dyDescent="0.25">
      <c r="A715" s="78" t="s">
        <v>1098</v>
      </c>
      <c r="B715" s="78" t="s">
        <v>7828</v>
      </c>
      <c r="C715" s="78" t="s">
        <v>7829</v>
      </c>
      <c r="D715" s="78" t="s">
        <v>2766</v>
      </c>
      <c r="E715" s="78" t="s">
        <v>7826</v>
      </c>
      <c r="F715" s="78" t="s">
        <v>7830</v>
      </c>
      <c r="G715" s="78"/>
      <c r="H715" s="65"/>
      <c r="I715" s="65"/>
      <c r="J715" s="65"/>
      <c r="K715" s="65"/>
      <c r="L715" s="65"/>
      <c r="M715" s="65"/>
    </row>
    <row r="716" spans="1:13" x14ac:dyDescent="0.25">
      <c r="A716" s="78" t="s">
        <v>1102</v>
      </c>
      <c r="B716" s="78" t="s">
        <v>7831</v>
      </c>
      <c r="C716" s="78" t="s">
        <v>7832</v>
      </c>
      <c r="D716" s="78" t="s">
        <v>2771</v>
      </c>
      <c r="E716" s="78" t="s">
        <v>7833</v>
      </c>
      <c r="F716" s="78" t="s">
        <v>7834</v>
      </c>
      <c r="G716" s="78"/>
      <c r="H716" s="65"/>
      <c r="I716" s="65"/>
      <c r="J716" s="65"/>
      <c r="K716" s="65"/>
      <c r="L716" s="65"/>
      <c r="M716" s="65"/>
    </row>
    <row r="717" spans="1:13" x14ac:dyDescent="0.25">
      <c r="A717" s="78" t="s">
        <v>1102</v>
      </c>
      <c r="B717" s="78" t="s">
        <v>7835</v>
      </c>
      <c r="C717" s="78" t="s">
        <v>7836</v>
      </c>
      <c r="D717" s="78" t="s">
        <v>2771</v>
      </c>
      <c r="E717" s="78" t="s">
        <v>7833</v>
      </c>
      <c r="F717" s="78" t="s">
        <v>7837</v>
      </c>
      <c r="G717" s="78"/>
      <c r="H717" s="65"/>
      <c r="I717" s="65"/>
      <c r="J717" s="65"/>
      <c r="K717" s="65"/>
      <c r="L717" s="65"/>
      <c r="M717" s="65"/>
    </row>
    <row r="718" spans="1:13" x14ac:dyDescent="0.25">
      <c r="A718" s="78" t="s">
        <v>1106</v>
      </c>
      <c r="B718" s="78" t="s">
        <v>7838</v>
      </c>
      <c r="C718" s="78" t="s">
        <v>7839</v>
      </c>
      <c r="D718" s="78" t="s">
        <v>2776</v>
      </c>
      <c r="E718" s="78" t="s">
        <v>7840</v>
      </c>
      <c r="F718" s="78" t="s">
        <v>7841</v>
      </c>
      <c r="G718" s="78"/>
      <c r="H718" s="65"/>
      <c r="I718" s="65"/>
      <c r="J718" s="65"/>
      <c r="K718" s="65"/>
      <c r="L718" s="65"/>
      <c r="M718" s="65"/>
    </row>
    <row r="719" spans="1:13" x14ac:dyDescent="0.25">
      <c r="A719" s="78" t="s">
        <v>1106</v>
      </c>
      <c r="B719" s="78" t="s">
        <v>7842</v>
      </c>
      <c r="C719" s="78" t="s">
        <v>7843</v>
      </c>
      <c r="D719" s="78" t="s">
        <v>2776</v>
      </c>
      <c r="E719" s="78" t="s">
        <v>7840</v>
      </c>
      <c r="F719" s="78" t="s">
        <v>7844</v>
      </c>
      <c r="G719" s="78"/>
      <c r="H719" s="65"/>
      <c r="I719" s="65"/>
      <c r="J719" s="65"/>
      <c r="K719" s="65"/>
      <c r="L719" s="65"/>
      <c r="M719" s="65"/>
    </row>
    <row r="720" spans="1:13" x14ac:dyDescent="0.25">
      <c r="A720" s="78" t="s">
        <v>1110</v>
      </c>
      <c r="B720" s="78" t="s">
        <v>7845</v>
      </c>
      <c r="C720" s="78" t="s">
        <v>7846</v>
      </c>
      <c r="D720" s="78" t="s">
        <v>2783</v>
      </c>
      <c r="E720" s="78" t="s">
        <v>7847</v>
      </c>
      <c r="F720" s="78" t="s">
        <v>7848</v>
      </c>
      <c r="G720" s="78"/>
      <c r="H720" s="65"/>
      <c r="I720" s="65"/>
      <c r="J720" s="65"/>
      <c r="K720" s="65"/>
      <c r="L720" s="65"/>
      <c r="M720" s="65"/>
    </row>
    <row r="721" spans="1:13" x14ac:dyDescent="0.25">
      <c r="A721" s="78" t="s">
        <v>1110</v>
      </c>
      <c r="B721" s="78" t="s">
        <v>7849</v>
      </c>
      <c r="C721" s="78" t="s">
        <v>7850</v>
      </c>
      <c r="D721" s="78" t="s">
        <v>2783</v>
      </c>
      <c r="E721" s="78" t="s">
        <v>7847</v>
      </c>
      <c r="F721" s="78" t="s">
        <v>7851</v>
      </c>
      <c r="G721" s="78"/>
      <c r="H721" s="65"/>
      <c r="I721" s="65"/>
      <c r="J721" s="65"/>
      <c r="K721" s="65"/>
      <c r="L721" s="65"/>
      <c r="M721" s="65"/>
    </row>
    <row r="722" spans="1:13" x14ac:dyDescent="0.25">
      <c r="A722" s="78" t="s">
        <v>1115</v>
      </c>
      <c r="B722" s="78" t="s">
        <v>7852</v>
      </c>
      <c r="C722" s="78" t="s">
        <v>7853</v>
      </c>
      <c r="D722" s="78" t="s">
        <v>2788</v>
      </c>
      <c r="E722" s="78" t="s">
        <v>7854</v>
      </c>
      <c r="F722" s="78" t="s">
        <v>7855</v>
      </c>
      <c r="G722" s="78"/>
      <c r="H722" s="65"/>
      <c r="I722" s="65"/>
      <c r="J722" s="65"/>
      <c r="K722" s="65"/>
      <c r="L722" s="65"/>
      <c r="M722" s="65"/>
    </row>
    <row r="723" spans="1:13" x14ac:dyDescent="0.25">
      <c r="A723" s="78" t="s">
        <v>1115</v>
      </c>
      <c r="B723" s="78" t="s">
        <v>7856</v>
      </c>
      <c r="C723" s="78" t="s">
        <v>7857</v>
      </c>
      <c r="D723" s="78" t="s">
        <v>2788</v>
      </c>
      <c r="E723" s="78" t="s">
        <v>7858</v>
      </c>
      <c r="F723" s="78" t="s">
        <v>7859</v>
      </c>
      <c r="G723" s="78"/>
      <c r="H723" s="65"/>
      <c r="I723" s="65"/>
      <c r="J723" s="65"/>
      <c r="K723" s="65"/>
      <c r="L723" s="65"/>
      <c r="M723" s="65"/>
    </row>
    <row r="724" spans="1:13" x14ac:dyDescent="0.25">
      <c r="A724" s="78" t="s">
        <v>1115</v>
      </c>
      <c r="B724" s="78" t="s">
        <v>7860</v>
      </c>
      <c r="C724" s="78" t="s">
        <v>7861</v>
      </c>
      <c r="D724" s="78" t="s">
        <v>2788</v>
      </c>
      <c r="E724" s="78" t="s">
        <v>7858</v>
      </c>
      <c r="F724" s="78" t="s">
        <v>7862</v>
      </c>
      <c r="G724" s="78"/>
      <c r="H724" s="65"/>
      <c r="I724" s="65"/>
      <c r="J724" s="65"/>
      <c r="K724" s="65"/>
      <c r="L724" s="65"/>
      <c r="M724" s="65"/>
    </row>
    <row r="725" spans="1:13" x14ac:dyDescent="0.25">
      <c r="A725" s="78" t="s">
        <v>1115</v>
      </c>
      <c r="B725" s="78" t="s">
        <v>7863</v>
      </c>
      <c r="C725" s="78" t="s">
        <v>7864</v>
      </c>
      <c r="D725" s="78" t="s">
        <v>2788</v>
      </c>
      <c r="E725" s="78" t="s">
        <v>7865</v>
      </c>
      <c r="F725" s="78" t="s">
        <v>7866</v>
      </c>
      <c r="G725" s="78"/>
      <c r="H725" s="65"/>
      <c r="I725" s="65"/>
      <c r="J725" s="65"/>
      <c r="K725" s="65"/>
      <c r="L725" s="65"/>
      <c r="M725" s="65"/>
    </row>
    <row r="726" spans="1:13" x14ac:dyDescent="0.25">
      <c r="A726" s="78" t="s">
        <v>1115</v>
      </c>
      <c r="B726" s="78" t="s">
        <v>7867</v>
      </c>
      <c r="C726" s="78" t="s">
        <v>7868</v>
      </c>
      <c r="D726" s="78" t="s">
        <v>2788</v>
      </c>
      <c r="E726" s="78" t="s">
        <v>7869</v>
      </c>
      <c r="F726" s="78" t="s">
        <v>7870</v>
      </c>
      <c r="G726" s="78"/>
      <c r="H726" s="65"/>
      <c r="I726" s="65"/>
      <c r="J726" s="65"/>
      <c r="K726" s="65"/>
      <c r="L726" s="65"/>
      <c r="M726" s="65"/>
    </row>
    <row r="727" spans="1:13" x14ac:dyDescent="0.25">
      <c r="A727" s="78" t="s">
        <v>1115</v>
      </c>
      <c r="B727" s="78" t="s">
        <v>7871</v>
      </c>
      <c r="C727" s="78" t="s">
        <v>7872</v>
      </c>
      <c r="D727" s="78" t="s">
        <v>2788</v>
      </c>
      <c r="E727" s="78" t="s">
        <v>7873</v>
      </c>
      <c r="F727" s="78" t="s">
        <v>7874</v>
      </c>
      <c r="G727" s="78"/>
      <c r="H727" s="65"/>
      <c r="I727" s="65"/>
      <c r="J727" s="65"/>
      <c r="K727" s="65"/>
      <c r="L727" s="65"/>
      <c r="M727" s="65"/>
    </row>
    <row r="728" spans="1:13" x14ac:dyDescent="0.25">
      <c r="A728" s="78" t="s">
        <v>1119</v>
      </c>
      <c r="B728" s="78" t="s">
        <v>7875</v>
      </c>
      <c r="C728" s="78" t="s">
        <v>7876</v>
      </c>
      <c r="D728" s="78" t="s">
        <v>2789</v>
      </c>
      <c r="E728" s="78" t="s">
        <v>7877</v>
      </c>
      <c r="F728" s="78" t="s">
        <v>7878</v>
      </c>
      <c r="G728" s="78"/>
      <c r="H728" s="65"/>
      <c r="I728" s="65"/>
      <c r="J728" s="65"/>
      <c r="K728" s="65"/>
      <c r="L728" s="65"/>
      <c r="M728" s="65"/>
    </row>
    <row r="729" spans="1:13" x14ac:dyDescent="0.25">
      <c r="A729" s="78" t="s">
        <v>1119</v>
      </c>
      <c r="B729" s="78" t="s">
        <v>7879</v>
      </c>
      <c r="C729" s="78" t="s">
        <v>7880</v>
      </c>
      <c r="D729" s="78" t="s">
        <v>2789</v>
      </c>
      <c r="E729" s="78" t="s">
        <v>7877</v>
      </c>
      <c r="F729" s="78" t="s">
        <v>7881</v>
      </c>
      <c r="G729" s="78"/>
      <c r="H729" s="65"/>
      <c r="I729" s="65"/>
      <c r="J729" s="65"/>
      <c r="K729" s="65"/>
      <c r="L729" s="65"/>
      <c r="M729" s="65"/>
    </row>
    <row r="730" spans="1:13" x14ac:dyDescent="0.25">
      <c r="A730" s="78" t="s">
        <v>1123</v>
      </c>
      <c r="B730" s="78" t="s">
        <v>7882</v>
      </c>
      <c r="C730" s="78" t="s">
        <v>7883</v>
      </c>
      <c r="D730" s="78" t="s">
        <v>2790</v>
      </c>
      <c r="E730" s="78" t="s">
        <v>7884</v>
      </c>
      <c r="F730" s="78" t="s">
        <v>7885</v>
      </c>
      <c r="G730" s="78"/>
      <c r="H730" s="65"/>
      <c r="I730" s="65"/>
      <c r="J730" s="65"/>
      <c r="K730" s="65"/>
      <c r="L730" s="65"/>
      <c r="M730" s="65"/>
    </row>
    <row r="731" spans="1:13" x14ac:dyDescent="0.25">
      <c r="A731" s="78" t="s">
        <v>1123</v>
      </c>
      <c r="B731" s="78" t="s">
        <v>7886</v>
      </c>
      <c r="C731" s="78" t="s">
        <v>7887</v>
      </c>
      <c r="D731" s="78" t="s">
        <v>2790</v>
      </c>
      <c r="E731" s="78" t="s">
        <v>7884</v>
      </c>
      <c r="F731" s="78" t="s">
        <v>7888</v>
      </c>
      <c r="G731" s="78"/>
      <c r="H731" s="65"/>
      <c r="I731" s="65"/>
      <c r="J731" s="65"/>
      <c r="K731" s="65"/>
      <c r="L731" s="65"/>
      <c r="M731" s="65"/>
    </row>
    <row r="732" spans="1:13" x14ac:dyDescent="0.25">
      <c r="A732" s="78" t="s">
        <v>1129</v>
      </c>
      <c r="B732" s="78" t="s">
        <v>7889</v>
      </c>
      <c r="C732" s="78" t="s">
        <v>7890</v>
      </c>
      <c r="D732" s="78" t="s">
        <v>2791</v>
      </c>
      <c r="E732" s="78" t="s">
        <v>7891</v>
      </c>
      <c r="F732" s="78" t="s">
        <v>7892</v>
      </c>
      <c r="G732" s="78"/>
      <c r="H732" s="65"/>
      <c r="I732" s="65"/>
      <c r="J732" s="65"/>
      <c r="K732" s="65"/>
      <c r="L732" s="65"/>
      <c r="M732" s="65"/>
    </row>
    <row r="733" spans="1:13" x14ac:dyDescent="0.25">
      <c r="A733" s="78" t="s">
        <v>1129</v>
      </c>
      <c r="B733" s="78" t="s">
        <v>7893</v>
      </c>
      <c r="C733" s="78" t="s">
        <v>7894</v>
      </c>
      <c r="D733" s="78" t="s">
        <v>2791</v>
      </c>
      <c r="E733" s="78" t="s">
        <v>7891</v>
      </c>
      <c r="F733" s="78" t="s">
        <v>7895</v>
      </c>
      <c r="G733" s="78"/>
      <c r="H733" s="65"/>
      <c r="I733" s="65"/>
      <c r="J733" s="65"/>
      <c r="K733" s="65"/>
      <c r="L733" s="65"/>
      <c r="M733" s="65"/>
    </row>
    <row r="734" spans="1:13" x14ac:dyDescent="0.25">
      <c r="A734" s="78" t="s">
        <v>1134</v>
      </c>
      <c r="B734" s="78" t="s">
        <v>7896</v>
      </c>
      <c r="C734" s="78" t="s">
        <v>7897</v>
      </c>
      <c r="D734" s="78" t="s">
        <v>2793</v>
      </c>
      <c r="E734" s="78" t="s">
        <v>7898</v>
      </c>
      <c r="F734" s="78" t="s">
        <v>7899</v>
      </c>
      <c r="G734" s="78"/>
      <c r="H734" s="65"/>
      <c r="I734" s="65"/>
      <c r="J734" s="65"/>
      <c r="K734" s="65"/>
      <c r="L734" s="65"/>
      <c r="M734" s="65"/>
    </row>
    <row r="735" spans="1:13" x14ac:dyDescent="0.25">
      <c r="A735" s="78" t="s">
        <v>1134</v>
      </c>
      <c r="B735" s="78" t="s">
        <v>7900</v>
      </c>
      <c r="C735" s="78" t="s">
        <v>7901</v>
      </c>
      <c r="D735" s="78" t="s">
        <v>2793</v>
      </c>
      <c r="E735" s="78" t="s">
        <v>7898</v>
      </c>
      <c r="F735" s="78" t="s">
        <v>7902</v>
      </c>
      <c r="G735" s="78"/>
      <c r="H735" s="65"/>
      <c r="I735" s="65"/>
      <c r="J735" s="65"/>
      <c r="K735" s="65"/>
      <c r="L735" s="65"/>
      <c r="M735" s="65"/>
    </row>
    <row r="736" spans="1:13" x14ac:dyDescent="0.25">
      <c r="A736" s="78" t="s">
        <v>1139</v>
      </c>
      <c r="B736" s="78" t="s">
        <v>7903</v>
      </c>
      <c r="C736" s="78" t="s">
        <v>7904</v>
      </c>
      <c r="D736" s="78" t="s">
        <v>2801</v>
      </c>
      <c r="E736" s="78" t="s">
        <v>7905</v>
      </c>
      <c r="F736" s="78" t="s">
        <v>7906</v>
      </c>
      <c r="G736" s="78"/>
      <c r="H736" s="65"/>
      <c r="I736" s="65"/>
      <c r="J736" s="65"/>
      <c r="K736" s="65"/>
      <c r="L736" s="65"/>
      <c r="M736" s="65"/>
    </row>
    <row r="737" spans="1:13" x14ac:dyDescent="0.25">
      <c r="A737" s="78" t="s">
        <v>1139</v>
      </c>
      <c r="B737" s="78" t="s">
        <v>7907</v>
      </c>
      <c r="C737" s="78" t="s">
        <v>7908</v>
      </c>
      <c r="D737" s="78" t="s">
        <v>2801</v>
      </c>
      <c r="E737" s="78" t="s">
        <v>7905</v>
      </c>
      <c r="F737" s="78" t="s">
        <v>7909</v>
      </c>
      <c r="G737" s="78"/>
      <c r="H737" s="65"/>
      <c r="I737" s="65"/>
      <c r="J737" s="65"/>
      <c r="K737" s="65"/>
      <c r="L737" s="65"/>
      <c r="M737" s="65"/>
    </row>
    <row r="738" spans="1:13" x14ac:dyDescent="0.25">
      <c r="A738" s="78" t="s">
        <v>1143</v>
      </c>
      <c r="B738" s="78" t="s">
        <v>7910</v>
      </c>
      <c r="C738" s="78" t="s">
        <v>7911</v>
      </c>
      <c r="D738" s="78" t="s">
        <v>2804</v>
      </c>
      <c r="E738" s="78" t="s">
        <v>7912</v>
      </c>
      <c r="F738" s="78" t="s">
        <v>7913</v>
      </c>
      <c r="G738" s="78"/>
      <c r="H738" s="65"/>
      <c r="I738" s="65"/>
      <c r="J738" s="65"/>
      <c r="K738" s="65"/>
      <c r="L738" s="65"/>
      <c r="M738" s="65"/>
    </row>
    <row r="739" spans="1:13" x14ac:dyDescent="0.25">
      <c r="A739" s="78" t="s">
        <v>1143</v>
      </c>
      <c r="B739" s="78" t="s">
        <v>7914</v>
      </c>
      <c r="C739" s="78" t="s">
        <v>7915</v>
      </c>
      <c r="D739" s="78" t="s">
        <v>2804</v>
      </c>
      <c r="E739" s="78" t="s">
        <v>7916</v>
      </c>
      <c r="F739" s="78" t="s">
        <v>7917</v>
      </c>
      <c r="G739" s="78"/>
      <c r="H739" s="65"/>
      <c r="I739" s="65"/>
      <c r="J739" s="65"/>
      <c r="K739" s="65"/>
      <c r="L739" s="65"/>
      <c r="M739" s="65"/>
    </row>
    <row r="740" spans="1:13" x14ac:dyDescent="0.25">
      <c r="A740" s="78" t="s">
        <v>1143</v>
      </c>
      <c r="B740" s="78" t="s">
        <v>7918</v>
      </c>
      <c r="C740" s="78" t="s">
        <v>7919</v>
      </c>
      <c r="D740" s="78" t="s">
        <v>2804</v>
      </c>
      <c r="E740" s="78" t="s">
        <v>7920</v>
      </c>
      <c r="F740" s="78" t="s">
        <v>7921</v>
      </c>
      <c r="G740" s="78"/>
      <c r="H740" s="65"/>
      <c r="I740" s="65"/>
      <c r="J740" s="65"/>
      <c r="K740" s="65"/>
      <c r="L740" s="65"/>
      <c r="M740" s="65"/>
    </row>
    <row r="741" spans="1:13" x14ac:dyDescent="0.25">
      <c r="A741" s="78" t="s">
        <v>1143</v>
      </c>
      <c r="B741" s="78" t="s">
        <v>7922</v>
      </c>
      <c r="C741" s="78" t="s">
        <v>7923</v>
      </c>
      <c r="D741" s="78" t="s">
        <v>2804</v>
      </c>
      <c r="E741" s="78" t="s">
        <v>7924</v>
      </c>
      <c r="F741" s="78" t="s">
        <v>7925</v>
      </c>
      <c r="G741" s="78"/>
      <c r="H741" s="65"/>
      <c r="I741" s="65"/>
      <c r="J741" s="65"/>
      <c r="K741" s="65"/>
      <c r="L741" s="65"/>
      <c r="M741" s="65"/>
    </row>
    <row r="742" spans="1:13" x14ac:dyDescent="0.25">
      <c r="A742" s="78" t="s">
        <v>1143</v>
      </c>
      <c r="B742" s="78" t="s">
        <v>7926</v>
      </c>
      <c r="C742" s="78" t="s">
        <v>7927</v>
      </c>
      <c r="D742" s="78" t="s">
        <v>2804</v>
      </c>
      <c r="E742" s="78" t="s">
        <v>7928</v>
      </c>
      <c r="F742" s="78" t="s">
        <v>7929</v>
      </c>
      <c r="G742" s="78"/>
      <c r="H742" s="65"/>
      <c r="I742" s="65"/>
      <c r="J742" s="65"/>
      <c r="K742" s="65"/>
      <c r="L742" s="65"/>
      <c r="M742" s="65"/>
    </row>
    <row r="743" spans="1:13" x14ac:dyDescent="0.25">
      <c r="A743" s="78" t="s">
        <v>1143</v>
      </c>
      <c r="B743" s="78" t="s">
        <v>7930</v>
      </c>
      <c r="C743" s="78" t="s">
        <v>7931</v>
      </c>
      <c r="D743" s="78" t="s">
        <v>2804</v>
      </c>
      <c r="E743" s="78" t="s">
        <v>7912</v>
      </c>
      <c r="F743" s="78" t="s">
        <v>7932</v>
      </c>
      <c r="G743" s="78"/>
      <c r="H743" s="65"/>
      <c r="I743" s="65"/>
      <c r="J743" s="65"/>
      <c r="K743" s="65"/>
      <c r="L743" s="65"/>
      <c r="M743" s="65"/>
    </row>
    <row r="744" spans="1:13" x14ac:dyDescent="0.25">
      <c r="A744" s="78" t="s">
        <v>1143</v>
      </c>
      <c r="B744" s="78" t="s">
        <v>7933</v>
      </c>
      <c r="C744" s="78" t="s">
        <v>7934</v>
      </c>
      <c r="D744" s="78" t="s">
        <v>2804</v>
      </c>
      <c r="E744" s="78" t="s">
        <v>7935</v>
      </c>
      <c r="F744" s="78" t="s">
        <v>7936</v>
      </c>
      <c r="G744" s="78"/>
      <c r="H744" s="65"/>
      <c r="I744" s="65"/>
      <c r="J744" s="65"/>
      <c r="K744" s="65"/>
      <c r="L744" s="65"/>
      <c r="M744" s="65"/>
    </row>
    <row r="745" spans="1:13" x14ac:dyDescent="0.25">
      <c r="A745" s="78" t="s">
        <v>1143</v>
      </c>
      <c r="B745" s="78" t="s">
        <v>7937</v>
      </c>
      <c r="C745" s="78" t="s">
        <v>7938</v>
      </c>
      <c r="D745" s="78" t="s">
        <v>2804</v>
      </c>
      <c r="E745" s="78" t="s">
        <v>7939</v>
      </c>
      <c r="F745" s="78" t="s">
        <v>7940</v>
      </c>
      <c r="G745" s="78"/>
      <c r="H745" s="65"/>
      <c r="I745" s="65"/>
      <c r="J745" s="65"/>
      <c r="K745" s="65"/>
      <c r="L745" s="65"/>
      <c r="M745" s="65"/>
    </row>
    <row r="746" spans="1:13" x14ac:dyDescent="0.25">
      <c r="A746" s="78" t="s">
        <v>1147</v>
      </c>
      <c r="B746" s="78" t="s">
        <v>7941</v>
      </c>
      <c r="C746" s="78" t="s">
        <v>7942</v>
      </c>
      <c r="D746" s="78" t="s">
        <v>2805</v>
      </c>
      <c r="E746" s="78" t="s">
        <v>7943</v>
      </c>
      <c r="F746" s="78" t="s">
        <v>7944</v>
      </c>
      <c r="G746" s="78"/>
      <c r="H746" s="65"/>
      <c r="I746" s="65"/>
      <c r="J746" s="65"/>
      <c r="K746" s="65"/>
      <c r="L746" s="65"/>
      <c r="M746" s="65"/>
    </row>
    <row r="747" spans="1:13" x14ac:dyDescent="0.25">
      <c r="A747" s="78" t="s">
        <v>1147</v>
      </c>
      <c r="B747" s="78" t="s">
        <v>7945</v>
      </c>
      <c r="C747" s="78" t="s">
        <v>7946</v>
      </c>
      <c r="D747" s="78" t="s">
        <v>2805</v>
      </c>
      <c r="E747" s="78" t="s">
        <v>7943</v>
      </c>
      <c r="F747" s="78" t="s">
        <v>7947</v>
      </c>
      <c r="G747" s="78"/>
      <c r="H747" s="65"/>
      <c r="I747" s="65"/>
      <c r="J747" s="65"/>
      <c r="K747" s="65"/>
      <c r="L747" s="65"/>
      <c r="M747" s="65"/>
    </row>
    <row r="748" spans="1:13" x14ac:dyDescent="0.25">
      <c r="A748" s="78" t="s">
        <v>1151</v>
      </c>
      <c r="B748" s="78" t="s">
        <v>7948</v>
      </c>
      <c r="C748" s="78" t="s">
        <v>7949</v>
      </c>
      <c r="D748" s="78" t="s">
        <v>2807</v>
      </c>
      <c r="E748" s="78" t="s">
        <v>7950</v>
      </c>
      <c r="F748" s="78" t="s">
        <v>7951</v>
      </c>
      <c r="G748" s="78"/>
      <c r="H748" s="65"/>
      <c r="I748" s="65"/>
      <c r="J748" s="65"/>
      <c r="K748" s="65"/>
      <c r="L748" s="65"/>
      <c r="M748" s="65"/>
    </row>
    <row r="749" spans="1:13" x14ac:dyDescent="0.25">
      <c r="A749" s="78" t="s">
        <v>1151</v>
      </c>
      <c r="B749" s="78" t="s">
        <v>7952</v>
      </c>
      <c r="C749" s="78" t="s">
        <v>7953</v>
      </c>
      <c r="D749" s="78" t="s">
        <v>2807</v>
      </c>
      <c r="E749" s="78" t="s">
        <v>7950</v>
      </c>
      <c r="F749" s="78" t="s">
        <v>7954</v>
      </c>
      <c r="G749" s="78"/>
      <c r="H749" s="65"/>
      <c r="I749" s="65"/>
      <c r="J749" s="65"/>
      <c r="K749" s="65"/>
      <c r="L749" s="65"/>
      <c r="M749" s="65"/>
    </row>
    <row r="750" spans="1:13" x14ac:dyDescent="0.25">
      <c r="A750" s="78" t="s">
        <v>1156</v>
      </c>
      <c r="B750" s="78" t="s">
        <v>7955</v>
      </c>
      <c r="C750" s="78" t="s">
        <v>7956</v>
      </c>
      <c r="D750" s="78" t="s">
        <v>2808</v>
      </c>
      <c r="E750" s="78" t="s">
        <v>7957</v>
      </c>
      <c r="F750" s="78" t="s">
        <v>7958</v>
      </c>
      <c r="G750" s="78"/>
      <c r="H750" s="65"/>
      <c r="I750" s="65"/>
      <c r="J750" s="65"/>
      <c r="K750" s="65"/>
      <c r="L750" s="65"/>
      <c r="M750" s="65"/>
    </row>
    <row r="751" spans="1:13" x14ac:dyDescent="0.25">
      <c r="A751" s="78" t="s">
        <v>1156</v>
      </c>
      <c r="B751" s="78" t="s">
        <v>7959</v>
      </c>
      <c r="C751" s="78" t="s">
        <v>7960</v>
      </c>
      <c r="D751" s="78" t="s">
        <v>2808</v>
      </c>
      <c r="E751" s="78" t="s">
        <v>7957</v>
      </c>
      <c r="F751" s="78" t="s">
        <v>7961</v>
      </c>
      <c r="G751" s="78"/>
      <c r="H751" s="65"/>
      <c r="I751" s="65"/>
      <c r="J751" s="65"/>
      <c r="K751" s="65"/>
      <c r="L751" s="65"/>
      <c r="M751" s="65"/>
    </row>
    <row r="752" spans="1:13" x14ac:dyDescent="0.25">
      <c r="A752" s="78" t="s">
        <v>1160</v>
      </c>
      <c r="B752" s="78" t="s">
        <v>7962</v>
      </c>
      <c r="C752" s="78" t="s">
        <v>7963</v>
      </c>
      <c r="D752" s="78" t="s">
        <v>2808</v>
      </c>
      <c r="E752" s="78" t="s">
        <v>7964</v>
      </c>
      <c r="F752" s="78" t="s">
        <v>7965</v>
      </c>
      <c r="G752" s="78"/>
      <c r="H752" s="65"/>
      <c r="I752" s="65"/>
      <c r="J752" s="65"/>
      <c r="K752" s="65"/>
      <c r="L752" s="65"/>
      <c r="M752" s="65"/>
    </row>
    <row r="753" spans="1:13" x14ac:dyDescent="0.25">
      <c r="A753" s="78" t="s">
        <v>1160</v>
      </c>
      <c r="B753" s="78" t="s">
        <v>7966</v>
      </c>
      <c r="C753" s="78" t="s">
        <v>7967</v>
      </c>
      <c r="D753" s="78" t="s">
        <v>2808</v>
      </c>
      <c r="E753" s="78" t="s">
        <v>7968</v>
      </c>
      <c r="F753" s="78" t="s">
        <v>7969</v>
      </c>
      <c r="G753" s="78"/>
      <c r="H753" s="65"/>
      <c r="I753" s="65"/>
      <c r="J753" s="65"/>
      <c r="K753" s="65"/>
      <c r="L753" s="65"/>
      <c r="M753" s="65"/>
    </row>
    <row r="754" spans="1:13" x14ac:dyDescent="0.25">
      <c r="A754" s="78"/>
      <c r="B754" s="78"/>
      <c r="C754" s="78"/>
      <c r="D754" s="78"/>
      <c r="E754" s="78"/>
      <c r="F754" s="78"/>
      <c r="G754" s="78"/>
      <c r="H754" s="65"/>
      <c r="I754" s="65"/>
      <c r="J754" s="65"/>
      <c r="K754" s="65"/>
      <c r="L754" s="65"/>
      <c r="M754" s="65"/>
    </row>
    <row r="755" spans="1:13" x14ac:dyDescent="0.25">
      <c r="A755" s="78"/>
      <c r="B755" s="78"/>
      <c r="C755" s="78"/>
      <c r="D755" s="78"/>
      <c r="E755" s="78"/>
      <c r="F755" s="78"/>
      <c r="G755" s="78"/>
      <c r="H755" s="65"/>
      <c r="I755" s="65"/>
      <c r="J755" s="65"/>
      <c r="K755" s="65"/>
      <c r="L755" s="65"/>
      <c r="M755" s="65"/>
    </row>
    <row r="756" spans="1:13" x14ac:dyDescent="0.25">
      <c r="A756" s="78"/>
      <c r="B756" s="78"/>
      <c r="C756" s="78"/>
      <c r="D756" s="78"/>
      <c r="E756" s="78"/>
      <c r="F756" s="78"/>
      <c r="G756" s="78"/>
      <c r="H756" s="65"/>
      <c r="I756" s="65"/>
      <c r="J756" s="65"/>
      <c r="K756" s="65"/>
      <c r="L756" s="65"/>
      <c r="M756" s="65"/>
    </row>
    <row r="757" spans="1:13" x14ac:dyDescent="0.25">
      <c r="A757" s="78"/>
      <c r="B757" s="78"/>
      <c r="C757" s="78"/>
      <c r="D757" s="78"/>
      <c r="E757" s="78"/>
      <c r="F757" s="78"/>
      <c r="G757" s="78"/>
      <c r="H757" s="65"/>
      <c r="I757" s="65"/>
      <c r="J757" s="65"/>
      <c r="K757" s="65"/>
      <c r="L757" s="65"/>
      <c r="M757" s="65"/>
    </row>
    <row r="758" spans="1:13" x14ac:dyDescent="0.25">
      <c r="A758" s="78"/>
      <c r="B758" s="78"/>
      <c r="C758" s="78"/>
      <c r="D758" s="78"/>
      <c r="E758" s="78"/>
      <c r="F758" s="78"/>
      <c r="G758" s="78"/>
      <c r="H758" s="65"/>
      <c r="I758" s="65"/>
      <c r="J758" s="65"/>
      <c r="K758" s="65"/>
      <c r="L758" s="65"/>
      <c r="M758" s="65"/>
    </row>
    <row r="759" spans="1:13" x14ac:dyDescent="0.25">
      <c r="A759" s="78"/>
      <c r="B759" s="78"/>
      <c r="C759" s="78"/>
      <c r="D759" s="78"/>
      <c r="E759" s="78"/>
      <c r="F759" s="78"/>
      <c r="G759" s="78"/>
      <c r="H759" s="65"/>
      <c r="I759" s="65"/>
      <c r="J759" s="65"/>
      <c r="K759" s="65"/>
      <c r="L759" s="65"/>
      <c r="M759" s="65"/>
    </row>
    <row r="760" spans="1:13" x14ac:dyDescent="0.25">
      <c r="A760" s="78"/>
      <c r="B760" s="78"/>
      <c r="C760" s="78"/>
      <c r="D760" s="78"/>
      <c r="E760" s="78"/>
      <c r="F760" s="78"/>
      <c r="G760" s="78"/>
      <c r="H760" s="65"/>
      <c r="I760" s="65"/>
      <c r="J760" s="65"/>
      <c r="K760" s="65"/>
      <c r="L760" s="65"/>
      <c r="M760" s="65"/>
    </row>
    <row r="761" spans="1:13" x14ac:dyDescent="0.25">
      <c r="A761" s="78"/>
      <c r="B761" s="78"/>
      <c r="C761" s="78"/>
      <c r="D761" s="78"/>
      <c r="E761" s="78"/>
      <c r="F761" s="78"/>
      <c r="G761" s="78"/>
      <c r="H761" s="65"/>
      <c r="I761" s="65"/>
      <c r="J761" s="65"/>
      <c r="K761" s="65"/>
      <c r="L761" s="65"/>
      <c r="M761" s="65"/>
    </row>
    <row r="762" spans="1:13" x14ac:dyDescent="0.25">
      <c r="A762" s="78"/>
      <c r="B762" s="78"/>
      <c r="C762" s="78"/>
      <c r="D762" s="78"/>
      <c r="E762" s="78"/>
      <c r="F762" s="78"/>
      <c r="G762" s="78"/>
      <c r="H762" s="65"/>
      <c r="I762" s="65"/>
      <c r="J762" s="65"/>
      <c r="K762" s="65"/>
      <c r="L762" s="65"/>
      <c r="M762" s="65"/>
    </row>
    <row r="763" spans="1:13" x14ac:dyDescent="0.25">
      <c r="A763" s="78"/>
      <c r="B763" s="78"/>
      <c r="C763" s="78"/>
      <c r="D763" s="78"/>
      <c r="E763" s="78"/>
      <c r="F763" s="78"/>
      <c r="G763" s="78"/>
      <c r="H763" s="65"/>
      <c r="I763" s="65"/>
      <c r="J763" s="65"/>
      <c r="K763" s="65"/>
      <c r="L763" s="65"/>
      <c r="M763" s="65"/>
    </row>
    <row r="764" spans="1:13" x14ac:dyDescent="0.25">
      <c r="A764" s="78"/>
      <c r="B764" s="78"/>
      <c r="C764" s="78"/>
      <c r="D764" s="78"/>
      <c r="E764" s="78"/>
      <c r="F764" s="78"/>
      <c r="G764" s="78"/>
      <c r="H764" s="65"/>
      <c r="I764" s="65"/>
      <c r="J764" s="65"/>
      <c r="K764" s="65"/>
      <c r="L764" s="65"/>
      <c r="M764" s="65"/>
    </row>
    <row r="765" spans="1:13" x14ac:dyDescent="0.25">
      <c r="A765" s="78"/>
      <c r="B765" s="78"/>
      <c r="C765" s="78"/>
      <c r="D765" s="78"/>
      <c r="E765" s="78"/>
      <c r="F765" s="78"/>
      <c r="G765" s="78"/>
      <c r="H765" s="65"/>
      <c r="I765" s="65"/>
      <c r="J765" s="65"/>
      <c r="K765" s="65"/>
      <c r="L765" s="65"/>
      <c r="M765" s="65"/>
    </row>
    <row r="766" spans="1:13" x14ac:dyDescent="0.25">
      <c r="A766" s="78"/>
      <c r="B766" s="78"/>
      <c r="C766" s="78"/>
      <c r="D766" s="78"/>
      <c r="E766" s="78"/>
      <c r="F766" s="78"/>
      <c r="G766" s="78"/>
      <c r="H766" s="65"/>
      <c r="I766" s="65"/>
      <c r="J766" s="65"/>
      <c r="K766" s="65"/>
      <c r="L766" s="65"/>
      <c r="M766" s="65"/>
    </row>
    <row r="767" spans="1:13" x14ac:dyDescent="0.25">
      <c r="A767" s="78"/>
      <c r="B767" s="78"/>
      <c r="C767" s="78"/>
      <c r="D767" s="78"/>
      <c r="E767" s="78"/>
      <c r="F767" s="78"/>
      <c r="G767" s="78"/>
      <c r="H767" s="65"/>
      <c r="I767" s="65"/>
      <c r="J767" s="65"/>
      <c r="K767" s="65"/>
      <c r="L767" s="65"/>
      <c r="M767" s="65"/>
    </row>
    <row r="768" spans="1:13" x14ac:dyDescent="0.25">
      <c r="A768" s="78"/>
      <c r="B768" s="78"/>
      <c r="C768" s="78"/>
      <c r="D768" s="78"/>
      <c r="E768" s="78"/>
      <c r="F768" s="78"/>
      <c r="G768" s="78"/>
      <c r="H768" s="65"/>
      <c r="I768" s="65"/>
      <c r="J768" s="65"/>
      <c r="K768" s="65"/>
      <c r="L768" s="65"/>
      <c r="M768" s="65"/>
    </row>
    <row r="769" spans="13:13" x14ac:dyDescent="0.25">
      <c r="M769" s="65"/>
    </row>
    <row r="770" spans="13:13" x14ac:dyDescent="0.25">
      <c r="M770" s="65"/>
    </row>
    <row r="771" spans="13:13" x14ac:dyDescent="0.25">
      <c r="M771" s="65"/>
    </row>
    <row r="772" spans="13:13" x14ac:dyDescent="0.25">
      <c r="M772" s="65"/>
    </row>
    <row r="773" spans="13:13" x14ac:dyDescent="0.25">
      <c r="M773" s="65"/>
    </row>
    <row r="774" spans="13:13" x14ac:dyDescent="0.25">
      <c r="M774" s="65"/>
    </row>
    <row r="775" spans="13:13" x14ac:dyDescent="0.25">
      <c r="M775" s="65"/>
    </row>
    <row r="776" spans="13:13" x14ac:dyDescent="0.25">
      <c r="M776" s="65"/>
    </row>
    <row r="777" spans="13:13" x14ac:dyDescent="0.25">
      <c r="M777" s="65"/>
    </row>
    <row r="778" spans="13:13" x14ac:dyDescent="0.25">
      <c r="M778" s="65"/>
    </row>
    <row r="779" spans="13:13" x14ac:dyDescent="0.25">
      <c r="M779" s="65"/>
    </row>
    <row r="780" spans="13:13" x14ac:dyDescent="0.25">
      <c r="M780" s="65"/>
    </row>
    <row r="781" spans="13:13" x14ac:dyDescent="0.25">
      <c r="M781" s="65"/>
    </row>
    <row r="782" spans="13:13" x14ac:dyDescent="0.25">
      <c r="M782" s="65"/>
    </row>
    <row r="783" spans="13:13" x14ac:dyDescent="0.25">
      <c r="M783" s="65"/>
    </row>
    <row r="784" spans="13:13" x14ac:dyDescent="0.25">
      <c r="M784" s="65"/>
    </row>
    <row r="785" spans="13:13" x14ac:dyDescent="0.25">
      <c r="M785" s="65"/>
    </row>
    <row r="786" spans="13:13" x14ac:dyDescent="0.25">
      <c r="M786" s="65"/>
    </row>
    <row r="787" spans="13:13" x14ac:dyDescent="0.25">
      <c r="M787" s="65"/>
    </row>
    <row r="788" spans="13:13" x14ac:dyDescent="0.25">
      <c r="M788" s="65"/>
    </row>
    <row r="789" spans="13:13" x14ac:dyDescent="0.25">
      <c r="M789" s="65"/>
    </row>
    <row r="790" spans="13:13" x14ac:dyDescent="0.25">
      <c r="M790" s="65"/>
    </row>
    <row r="791" spans="13:13" x14ac:dyDescent="0.25">
      <c r="M791" s="65"/>
    </row>
    <row r="792" spans="13:13" x14ac:dyDescent="0.25">
      <c r="M792" s="65"/>
    </row>
    <row r="793" spans="13:13" x14ac:dyDescent="0.25">
      <c r="M793" s="65"/>
    </row>
    <row r="794" spans="13:13" x14ac:dyDescent="0.25">
      <c r="M794" s="65"/>
    </row>
    <row r="795" spans="13:13" x14ac:dyDescent="0.25">
      <c r="M795" s="65"/>
    </row>
    <row r="796" spans="13:13" x14ac:dyDescent="0.25">
      <c r="M796" s="65"/>
    </row>
    <row r="797" spans="13:13" x14ac:dyDescent="0.25">
      <c r="M797" s="65"/>
    </row>
    <row r="798" spans="13:13" x14ac:dyDescent="0.25">
      <c r="M798" s="65"/>
    </row>
    <row r="799" spans="13:13" x14ac:dyDescent="0.25">
      <c r="M799" s="65"/>
    </row>
    <row r="800" spans="13:13" x14ac:dyDescent="0.25">
      <c r="M800" s="65"/>
    </row>
    <row r="801" spans="13:13" x14ac:dyDescent="0.25">
      <c r="M801" s="65"/>
    </row>
    <row r="802" spans="13:13" x14ac:dyDescent="0.25">
      <c r="M802" s="65"/>
    </row>
    <row r="803" spans="13:13" x14ac:dyDescent="0.25">
      <c r="M803" s="65"/>
    </row>
    <row r="804" spans="13:13" x14ac:dyDescent="0.25">
      <c r="M804" s="65"/>
    </row>
    <row r="805" spans="13:13" x14ac:dyDescent="0.25">
      <c r="M805" s="65"/>
    </row>
    <row r="806" spans="13:13" x14ac:dyDescent="0.25">
      <c r="M806" s="65"/>
    </row>
    <row r="807" spans="13:13" x14ac:dyDescent="0.25">
      <c r="M807" s="65"/>
    </row>
    <row r="808" spans="13:13" x14ac:dyDescent="0.25">
      <c r="M808" s="65"/>
    </row>
    <row r="809" spans="13:13" x14ac:dyDescent="0.25">
      <c r="M809" s="65"/>
    </row>
    <row r="810" spans="13:13" x14ac:dyDescent="0.25">
      <c r="M810" s="65"/>
    </row>
    <row r="811" spans="13:13" x14ac:dyDescent="0.25">
      <c r="M811" s="65"/>
    </row>
    <row r="812" spans="13:13" x14ac:dyDescent="0.25">
      <c r="M812" s="65"/>
    </row>
    <row r="813" spans="13:13" x14ac:dyDescent="0.25">
      <c r="M813" s="65"/>
    </row>
    <row r="814" spans="13:13" x14ac:dyDescent="0.25">
      <c r="M814" s="65"/>
    </row>
    <row r="815" spans="13:13" x14ac:dyDescent="0.25">
      <c r="M815" s="65"/>
    </row>
    <row r="816" spans="13:13" x14ac:dyDescent="0.25">
      <c r="M816" s="65"/>
    </row>
    <row r="817" spans="13:13" x14ac:dyDescent="0.25">
      <c r="M817" s="65"/>
    </row>
    <row r="818" spans="13:13" x14ac:dyDescent="0.25">
      <c r="M818" s="65"/>
    </row>
    <row r="819" spans="13:13" x14ac:dyDescent="0.25">
      <c r="M819" s="65"/>
    </row>
    <row r="820" spans="13:13" x14ac:dyDescent="0.25">
      <c r="M820" s="65"/>
    </row>
    <row r="821" spans="13:13" x14ac:dyDescent="0.25">
      <c r="M821" s="65"/>
    </row>
    <row r="822" spans="13:13" x14ac:dyDescent="0.25">
      <c r="M822" s="65"/>
    </row>
    <row r="823" spans="13:13" x14ac:dyDescent="0.25">
      <c r="M823" s="65"/>
    </row>
    <row r="824" spans="13:13" x14ac:dyDescent="0.25">
      <c r="M824" s="65"/>
    </row>
    <row r="825" spans="13:13" x14ac:dyDescent="0.25">
      <c r="M825" s="65"/>
    </row>
    <row r="826" spans="13:13" x14ac:dyDescent="0.25">
      <c r="M826" s="65"/>
    </row>
    <row r="827" spans="13:13" x14ac:dyDescent="0.25">
      <c r="M827" s="65"/>
    </row>
    <row r="828" spans="13:13" x14ac:dyDescent="0.25">
      <c r="M828" s="65"/>
    </row>
    <row r="829" spans="13:13" x14ac:dyDescent="0.25">
      <c r="M829" s="65"/>
    </row>
    <row r="830" spans="13:13" x14ac:dyDescent="0.25">
      <c r="M830" s="65"/>
    </row>
    <row r="831" spans="13:13" x14ac:dyDescent="0.25">
      <c r="M831" s="65"/>
    </row>
    <row r="832" spans="13:13" x14ac:dyDescent="0.25">
      <c r="M832" s="65"/>
    </row>
    <row r="833" spans="13:13" x14ac:dyDescent="0.25">
      <c r="M833" s="65"/>
    </row>
    <row r="834" spans="13:13" x14ac:dyDescent="0.25">
      <c r="M834" s="65"/>
    </row>
    <row r="835" spans="13:13" x14ac:dyDescent="0.25">
      <c r="M835" s="65"/>
    </row>
    <row r="836" spans="13:13" x14ac:dyDescent="0.25">
      <c r="M836" s="65"/>
    </row>
    <row r="837" spans="13:13" x14ac:dyDescent="0.25">
      <c r="M837" s="65"/>
    </row>
    <row r="838" spans="13:13" x14ac:dyDescent="0.25">
      <c r="M838" s="65"/>
    </row>
    <row r="839" spans="13:13" x14ac:dyDescent="0.25">
      <c r="M839" s="65"/>
    </row>
    <row r="840" spans="13:13" x14ac:dyDescent="0.25">
      <c r="M840" s="65"/>
    </row>
    <row r="841" spans="13:13" x14ac:dyDescent="0.25">
      <c r="M841" s="65"/>
    </row>
    <row r="842" spans="13:13" x14ac:dyDescent="0.25">
      <c r="M842" s="65"/>
    </row>
    <row r="843" spans="13:13" x14ac:dyDescent="0.25">
      <c r="M843" s="65"/>
    </row>
    <row r="844" spans="13:13" x14ac:dyDescent="0.25">
      <c r="M844" s="65"/>
    </row>
    <row r="845" spans="13:13" x14ac:dyDescent="0.25">
      <c r="M845" s="65"/>
    </row>
    <row r="846" spans="13:13" x14ac:dyDescent="0.25">
      <c r="M846" s="65"/>
    </row>
    <row r="847" spans="13:13" x14ac:dyDescent="0.25">
      <c r="M847" s="65"/>
    </row>
    <row r="848" spans="13:13" x14ac:dyDescent="0.25">
      <c r="M848" s="65"/>
    </row>
    <row r="849" spans="13:13" x14ac:dyDescent="0.25">
      <c r="M849" s="65"/>
    </row>
    <row r="850" spans="13:13" x14ac:dyDescent="0.25">
      <c r="M850" s="65"/>
    </row>
    <row r="851" spans="13:13" x14ac:dyDescent="0.25">
      <c r="M851" s="65"/>
    </row>
    <row r="852" spans="13:13" x14ac:dyDescent="0.25">
      <c r="M852" s="65"/>
    </row>
    <row r="853" spans="13:13" x14ac:dyDescent="0.25">
      <c r="M853" s="65"/>
    </row>
    <row r="854" spans="13:13" x14ac:dyDescent="0.25">
      <c r="M854" s="65"/>
    </row>
    <row r="855" spans="13:13" x14ac:dyDescent="0.25">
      <c r="M855" s="65"/>
    </row>
    <row r="856" spans="13:13" x14ac:dyDescent="0.25">
      <c r="M856" s="65"/>
    </row>
    <row r="857" spans="13:13" x14ac:dyDescent="0.25">
      <c r="M857" s="65"/>
    </row>
    <row r="858" spans="13:13" x14ac:dyDescent="0.25">
      <c r="M858" s="65"/>
    </row>
    <row r="859" spans="13:13" x14ac:dyDescent="0.25">
      <c r="M859" s="65"/>
    </row>
    <row r="860" spans="13:13" x14ac:dyDescent="0.25">
      <c r="M860" s="65"/>
    </row>
    <row r="861" spans="13:13" x14ac:dyDescent="0.25">
      <c r="M861" s="65"/>
    </row>
    <row r="862" spans="13:13" x14ac:dyDescent="0.25">
      <c r="M862" s="65"/>
    </row>
    <row r="863" spans="13:13" x14ac:dyDescent="0.25">
      <c r="M863" s="65"/>
    </row>
    <row r="864" spans="13:13" x14ac:dyDescent="0.25">
      <c r="M864" s="65"/>
    </row>
    <row r="865" spans="13:13" x14ac:dyDescent="0.25">
      <c r="M865" s="65"/>
    </row>
    <row r="866" spans="13:13" x14ac:dyDescent="0.25">
      <c r="M866" s="65"/>
    </row>
    <row r="867" spans="13:13" x14ac:dyDescent="0.25">
      <c r="M867" s="65"/>
    </row>
    <row r="868" spans="13:13" x14ac:dyDescent="0.25">
      <c r="M868" s="65"/>
    </row>
    <row r="869" spans="13:13" x14ac:dyDescent="0.25">
      <c r="M869" s="65"/>
    </row>
    <row r="870" spans="13:13" x14ac:dyDescent="0.25">
      <c r="M870" s="65"/>
    </row>
    <row r="871" spans="13:13" x14ac:dyDescent="0.25">
      <c r="M871" s="65"/>
    </row>
    <row r="872" spans="13:13" x14ac:dyDescent="0.25">
      <c r="M872" s="65"/>
    </row>
    <row r="873" spans="13:13" x14ac:dyDescent="0.25">
      <c r="M873" s="65"/>
    </row>
    <row r="874" spans="13:13" x14ac:dyDescent="0.25">
      <c r="M874" s="65"/>
    </row>
    <row r="875" spans="13:13" x14ac:dyDescent="0.25">
      <c r="M875" s="65"/>
    </row>
    <row r="876" spans="13:13" x14ac:dyDescent="0.25">
      <c r="M876" s="65"/>
    </row>
    <row r="877" spans="13:13" x14ac:dyDescent="0.25">
      <c r="M877" s="65"/>
    </row>
    <row r="878" spans="13:13" x14ac:dyDescent="0.25">
      <c r="M878" s="65"/>
    </row>
    <row r="879" spans="13:13" x14ac:dyDescent="0.25">
      <c r="M879" s="65"/>
    </row>
    <row r="880" spans="13:13" x14ac:dyDescent="0.25">
      <c r="M880" s="65"/>
    </row>
    <row r="881" spans="13:13" x14ac:dyDescent="0.25">
      <c r="M881" s="65"/>
    </row>
    <row r="882" spans="13:13" x14ac:dyDescent="0.25">
      <c r="M882" s="65"/>
    </row>
    <row r="883" spans="13:13" x14ac:dyDescent="0.25">
      <c r="M883" s="65"/>
    </row>
    <row r="884" spans="13:13" x14ac:dyDescent="0.25">
      <c r="M884" s="65"/>
    </row>
    <row r="885" spans="13:13" x14ac:dyDescent="0.25">
      <c r="M885" s="65"/>
    </row>
    <row r="886" spans="13:13" x14ac:dyDescent="0.25">
      <c r="M886" s="65"/>
    </row>
    <row r="887" spans="13:13" x14ac:dyDescent="0.25">
      <c r="M887" s="65"/>
    </row>
    <row r="888" spans="13:13" x14ac:dyDescent="0.25">
      <c r="M888" s="65"/>
    </row>
    <row r="889" spans="13:13" x14ac:dyDescent="0.25">
      <c r="M889" s="65"/>
    </row>
    <row r="890" spans="13:13" x14ac:dyDescent="0.25">
      <c r="M890" s="65"/>
    </row>
    <row r="891" spans="13:13" x14ac:dyDescent="0.25">
      <c r="M891" s="65"/>
    </row>
    <row r="892" spans="13:13" x14ac:dyDescent="0.25">
      <c r="M892" s="65"/>
    </row>
    <row r="893" spans="13:13" x14ac:dyDescent="0.25">
      <c r="M893" s="65"/>
    </row>
    <row r="894" spans="13:13" x14ac:dyDescent="0.25">
      <c r="M894" s="65"/>
    </row>
    <row r="895" spans="13:13" x14ac:dyDescent="0.25">
      <c r="M895" s="65"/>
    </row>
    <row r="896" spans="13:13" x14ac:dyDescent="0.25">
      <c r="M896" s="65"/>
    </row>
    <row r="897" spans="13:13" x14ac:dyDescent="0.25">
      <c r="M897" s="65"/>
    </row>
    <row r="898" spans="13:13" x14ac:dyDescent="0.25">
      <c r="M898" s="65"/>
    </row>
    <row r="899" spans="13:13" x14ac:dyDescent="0.25">
      <c r="M899" s="65"/>
    </row>
    <row r="900" spans="13:13" x14ac:dyDescent="0.25">
      <c r="M900" s="65"/>
    </row>
    <row r="901" spans="13:13" x14ac:dyDescent="0.25">
      <c r="M901" s="65"/>
    </row>
    <row r="902" spans="13:13" x14ac:dyDescent="0.25">
      <c r="M902" s="65"/>
    </row>
    <row r="903" spans="13:13" x14ac:dyDescent="0.25">
      <c r="M903" s="65"/>
    </row>
    <row r="904" spans="13:13" x14ac:dyDescent="0.25">
      <c r="M904" s="65"/>
    </row>
    <row r="905" spans="13:13" x14ac:dyDescent="0.25">
      <c r="M905" s="65"/>
    </row>
    <row r="906" spans="13:13" x14ac:dyDescent="0.25">
      <c r="M906" s="65"/>
    </row>
    <row r="907" spans="13:13" x14ac:dyDescent="0.25">
      <c r="M907" s="65"/>
    </row>
    <row r="908" spans="13:13" x14ac:dyDescent="0.25">
      <c r="M908" s="65"/>
    </row>
    <row r="909" spans="13:13" x14ac:dyDescent="0.25">
      <c r="M909" s="65"/>
    </row>
    <row r="910" spans="13:13" x14ac:dyDescent="0.25">
      <c r="M910" s="65"/>
    </row>
    <row r="911" spans="13:13" x14ac:dyDescent="0.25">
      <c r="M911" s="65"/>
    </row>
    <row r="912" spans="13:13" x14ac:dyDescent="0.25">
      <c r="M912" s="65"/>
    </row>
    <row r="913" spans="13:13" x14ac:dyDescent="0.25">
      <c r="M913" s="65"/>
    </row>
    <row r="914" spans="13:13" x14ac:dyDescent="0.25">
      <c r="M914" s="65"/>
    </row>
    <row r="915" spans="13:13" x14ac:dyDescent="0.25">
      <c r="M915" s="65"/>
    </row>
    <row r="916" spans="13:13" x14ac:dyDescent="0.25">
      <c r="M916" s="65"/>
    </row>
    <row r="917" spans="13:13" x14ac:dyDescent="0.25">
      <c r="M917" s="65"/>
    </row>
    <row r="918" spans="13:13" x14ac:dyDescent="0.25">
      <c r="M918" s="65"/>
    </row>
    <row r="919" spans="13:13" x14ac:dyDescent="0.25">
      <c r="M919" s="65"/>
    </row>
    <row r="920" spans="13:13" x14ac:dyDescent="0.25">
      <c r="M920" s="65"/>
    </row>
    <row r="921" spans="13:13" x14ac:dyDescent="0.25">
      <c r="M921" s="65"/>
    </row>
    <row r="922" spans="13:13" x14ac:dyDescent="0.25">
      <c r="M922" s="65"/>
    </row>
    <row r="923" spans="13:13" x14ac:dyDescent="0.25">
      <c r="M923" s="65"/>
    </row>
    <row r="924" spans="13:13" x14ac:dyDescent="0.25">
      <c r="M924" s="65"/>
    </row>
    <row r="925" spans="13:13" x14ac:dyDescent="0.25">
      <c r="M925" s="65"/>
    </row>
    <row r="926" spans="13:13" x14ac:dyDescent="0.25">
      <c r="M926" s="65"/>
    </row>
    <row r="927" spans="13:13" x14ac:dyDescent="0.25">
      <c r="M927" s="65"/>
    </row>
    <row r="928" spans="13:13" x14ac:dyDescent="0.25">
      <c r="M928" s="65"/>
    </row>
    <row r="929" spans="13:13" x14ac:dyDescent="0.25">
      <c r="M929" s="65"/>
    </row>
    <row r="930" spans="13:13" x14ac:dyDescent="0.25">
      <c r="M930" s="65"/>
    </row>
    <row r="931" spans="13:13" x14ac:dyDescent="0.25">
      <c r="M931" s="65"/>
    </row>
    <row r="932" spans="13:13" x14ac:dyDescent="0.25">
      <c r="M932" s="65"/>
    </row>
    <row r="933" spans="13:13" x14ac:dyDescent="0.25">
      <c r="M933" s="65"/>
    </row>
    <row r="934" spans="13:13" x14ac:dyDescent="0.25">
      <c r="M934" s="65"/>
    </row>
    <row r="935" spans="13:13" x14ac:dyDescent="0.25">
      <c r="M935" s="65"/>
    </row>
    <row r="936" spans="13:13" x14ac:dyDescent="0.25">
      <c r="M936" s="65"/>
    </row>
    <row r="937" spans="13:13" x14ac:dyDescent="0.25">
      <c r="M937" s="65"/>
    </row>
    <row r="938" spans="13:13" x14ac:dyDescent="0.25">
      <c r="M938" s="65"/>
    </row>
    <row r="939" spans="13:13" x14ac:dyDescent="0.25">
      <c r="M939" s="65"/>
    </row>
    <row r="940" spans="13:13" x14ac:dyDescent="0.25">
      <c r="M940" s="65"/>
    </row>
    <row r="941" spans="13:13" x14ac:dyDescent="0.25">
      <c r="M941" s="65"/>
    </row>
    <row r="942" spans="13:13" x14ac:dyDescent="0.25">
      <c r="M942" s="65"/>
    </row>
    <row r="943" spans="13:13" x14ac:dyDescent="0.25">
      <c r="M943" s="65"/>
    </row>
    <row r="944" spans="13:13" x14ac:dyDescent="0.25">
      <c r="M944" s="65"/>
    </row>
    <row r="945" spans="13:13" x14ac:dyDescent="0.25">
      <c r="M945" s="65"/>
    </row>
    <row r="946" spans="13:13" x14ac:dyDescent="0.25">
      <c r="M946" s="65"/>
    </row>
    <row r="947" spans="13:13" x14ac:dyDescent="0.25">
      <c r="M947" s="65"/>
    </row>
    <row r="948" spans="13:13" x14ac:dyDescent="0.25">
      <c r="M948" s="65"/>
    </row>
    <row r="949" spans="13:13" x14ac:dyDescent="0.25">
      <c r="M949" s="65"/>
    </row>
    <row r="950" spans="13:13" x14ac:dyDescent="0.25">
      <c r="M950" s="65"/>
    </row>
    <row r="951" spans="13:13" x14ac:dyDescent="0.25">
      <c r="M951" s="65"/>
    </row>
    <row r="952" spans="13:13" x14ac:dyDescent="0.25">
      <c r="M952" s="65"/>
    </row>
    <row r="953" spans="13:13" x14ac:dyDescent="0.25">
      <c r="M953" s="65"/>
    </row>
    <row r="954" spans="13:13" x14ac:dyDescent="0.25">
      <c r="M954" s="65"/>
    </row>
    <row r="955" spans="13:13" x14ac:dyDescent="0.25">
      <c r="M955" s="65"/>
    </row>
    <row r="956" spans="13:13" x14ac:dyDescent="0.25">
      <c r="M956" s="65"/>
    </row>
    <row r="957" spans="13:13" x14ac:dyDescent="0.25">
      <c r="M957" s="65"/>
    </row>
    <row r="958" spans="13:13" x14ac:dyDescent="0.25">
      <c r="M958" s="65"/>
    </row>
    <row r="959" spans="13:13" x14ac:dyDescent="0.25">
      <c r="M959" s="65"/>
    </row>
    <row r="960" spans="13:13" x14ac:dyDescent="0.25">
      <c r="M960" s="65"/>
    </row>
    <row r="961" spans="13:13" x14ac:dyDescent="0.25">
      <c r="M961" s="65"/>
    </row>
    <row r="962" spans="13:13" x14ac:dyDescent="0.25">
      <c r="M962" s="65"/>
    </row>
    <row r="963" spans="13:13" x14ac:dyDescent="0.25">
      <c r="M963" s="65"/>
    </row>
    <row r="964" spans="13:13" x14ac:dyDescent="0.25">
      <c r="M964" s="65"/>
    </row>
    <row r="965" spans="13:13" x14ac:dyDescent="0.25">
      <c r="M965" s="65"/>
    </row>
    <row r="966" spans="13:13" x14ac:dyDescent="0.25">
      <c r="M966" s="65"/>
    </row>
    <row r="967" spans="13:13" x14ac:dyDescent="0.25">
      <c r="M967" s="65"/>
    </row>
    <row r="968" spans="13:13" x14ac:dyDescent="0.25">
      <c r="M968" s="65"/>
    </row>
    <row r="969" spans="13:13" x14ac:dyDescent="0.25">
      <c r="M969" s="65"/>
    </row>
    <row r="970" spans="13:13" x14ac:dyDescent="0.25">
      <c r="M970" s="65"/>
    </row>
    <row r="971" spans="13:13" x14ac:dyDescent="0.25">
      <c r="M971" s="65"/>
    </row>
    <row r="972" spans="13:13" x14ac:dyDescent="0.25">
      <c r="M972" s="65"/>
    </row>
    <row r="973" spans="13:13" x14ac:dyDescent="0.25">
      <c r="M973" s="65"/>
    </row>
    <row r="974" spans="13:13" x14ac:dyDescent="0.25">
      <c r="M974" s="65"/>
    </row>
    <row r="975" spans="13:13" x14ac:dyDescent="0.25">
      <c r="M975" s="65"/>
    </row>
    <row r="976" spans="13:13" x14ac:dyDescent="0.25">
      <c r="M976" s="65"/>
    </row>
    <row r="977" spans="13:13" x14ac:dyDescent="0.25">
      <c r="M977" s="65"/>
    </row>
    <row r="978" spans="13:13" x14ac:dyDescent="0.25">
      <c r="M978" s="65"/>
    </row>
    <row r="979" spans="13:13" x14ac:dyDescent="0.25">
      <c r="M979" s="65"/>
    </row>
    <row r="980" spans="13:13" x14ac:dyDescent="0.25">
      <c r="M980" s="65"/>
    </row>
    <row r="981" spans="13:13" x14ac:dyDescent="0.25">
      <c r="M981" s="65"/>
    </row>
    <row r="982" spans="13:13" x14ac:dyDescent="0.25">
      <c r="M982" s="65"/>
    </row>
    <row r="983" spans="13:13" x14ac:dyDescent="0.25">
      <c r="M983" s="65"/>
    </row>
    <row r="984" spans="13:13" x14ac:dyDescent="0.25">
      <c r="M984" s="65"/>
    </row>
    <row r="985" spans="13:13" x14ac:dyDescent="0.25">
      <c r="M985" s="65"/>
    </row>
    <row r="986" spans="13:13" x14ac:dyDescent="0.25">
      <c r="M986" s="65"/>
    </row>
    <row r="987" spans="13:13" x14ac:dyDescent="0.25">
      <c r="M987" s="65"/>
    </row>
    <row r="988" spans="13:13" x14ac:dyDescent="0.25">
      <c r="M988" s="65"/>
    </row>
    <row r="989" spans="13:13" x14ac:dyDescent="0.25">
      <c r="M989" s="65"/>
    </row>
    <row r="990" spans="13:13" x14ac:dyDescent="0.25">
      <c r="M990" s="65"/>
    </row>
    <row r="991" spans="13:13" x14ac:dyDescent="0.25">
      <c r="M991" s="65"/>
    </row>
    <row r="992" spans="13:13" x14ac:dyDescent="0.25">
      <c r="M992" s="65"/>
    </row>
    <row r="993" spans="13:13" x14ac:dyDescent="0.25">
      <c r="M993" s="65"/>
    </row>
    <row r="994" spans="13:13" x14ac:dyDescent="0.25">
      <c r="M994" s="65"/>
    </row>
    <row r="995" spans="13:13" x14ac:dyDescent="0.25">
      <c r="M995" s="65"/>
    </row>
    <row r="996" spans="13:13" x14ac:dyDescent="0.25">
      <c r="M996" s="65"/>
    </row>
    <row r="997" spans="13:13" x14ac:dyDescent="0.25">
      <c r="M997" s="65"/>
    </row>
    <row r="998" spans="13:13" x14ac:dyDescent="0.25">
      <c r="M998" s="65"/>
    </row>
    <row r="999" spans="13:13" x14ac:dyDescent="0.25">
      <c r="M999" s="65"/>
    </row>
    <row r="1000" spans="13:13" x14ac:dyDescent="0.25">
      <c r="M1000" s="65"/>
    </row>
    <row r="1001" spans="13:13" x14ac:dyDescent="0.25">
      <c r="M1001" s="65"/>
    </row>
    <row r="1002" spans="13:13" x14ac:dyDescent="0.25">
      <c r="M1002" s="65"/>
    </row>
    <row r="1003" spans="13:13" x14ac:dyDescent="0.25">
      <c r="M1003" s="65"/>
    </row>
    <row r="1004" spans="13:13" x14ac:dyDescent="0.25">
      <c r="M1004" s="65"/>
    </row>
    <row r="1005" spans="13:13" x14ac:dyDescent="0.25">
      <c r="M1005" s="65"/>
    </row>
    <row r="1006" spans="13:13" x14ac:dyDescent="0.25">
      <c r="M1006" s="65"/>
    </row>
    <row r="1007" spans="13:13" x14ac:dyDescent="0.25">
      <c r="M1007" s="65"/>
    </row>
    <row r="1008" spans="13:13" x14ac:dyDescent="0.25">
      <c r="M1008" s="65"/>
    </row>
    <row r="1009" spans="13:13" x14ac:dyDescent="0.25">
      <c r="M1009" s="65"/>
    </row>
    <row r="1010" spans="13:13" x14ac:dyDescent="0.25">
      <c r="M1010" s="65"/>
    </row>
    <row r="1011" spans="13:13" x14ac:dyDescent="0.25">
      <c r="M1011" s="65"/>
    </row>
    <row r="1012" spans="13:13" x14ac:dyDescent="0.25">
      <c r="M1012" s="65"/>
    </row>
    <row r="1013" spans="13:13" x14ac:dyDescent="0.25">
      <c r="M1013" s="65"/>
    </row>
    <row r="1014" spans="13:13" x14ac:dyDescent="0.25">
      <c r="M1014" s="65"/>
    </row>
    <row r="1015" spans="13:13" x14ac:dyDescent="0.25">
      <c r="M1015" s="65"/>
    </row>
    <row r="1016" spans="13:13" x14ac:dyDescent="0.25">
      <c r="M1016" s="65"/>
    </row>
    <row r="1017" spans="13:13" x14ac:dyDescent="0.25">
      <c r="M1017" s="65"/>
    </row>
    <row r="1018" spans="13:13" x14ac:dyDescent="0.25">
      <c r="M1018" s="65"/>
    </row>
    <row r="1019" spans="13:13" x14ac:dyDescent="0.25">
      <c r="M1019" s="65"/>
    </row>
    <row r="1020" spans="13:13" x14ac:dyDescent="0.25">
      <c r="M1020" s="65"/>
    </row>
    <row r="1021" spans="13:13" x14ac:dyDescent="0.25">
      <c r="M1021" s="65"/>
    </row>
    <row r="1022" spans="13:13" x14ac:dyDescent="0.25">
      <c r="M1022" s="65"/>
    </row>
    <row r="1023" spans="13:13" x14ac:dyDescent="0.25">
      <c r="M1023" s="65"/>
    </row>
    <row r="1024" spans="13:13" x14ac:dyDescent="0.25">
      <c r="M1024" s="65"/>
    </row>
    <row r="1025" spans="13:13" x14ac:dyDescent="0.25">
      <c r="M1025" s="65"/>
    </row>
    <row r="1026" spans="13:13" x14ac:dyDescent="0.25">
      <c r="M1026" s="65"/>
    </row>
    <row r="1027" spans="13:13" x14ac:dyDescent="0.25">
      <c r="M1027" s="65"/>
    </row>
    <row r="1028" spans="13:13" x14ac:dyDescent="0.25">
      <c r="M1028" s="65"/>
    </row>
    <row r="1029" spans="13:13" x14ac:dyDescent="0.25">
      <c r="M1029" s="65"/>
    </row>
    <row r="1030" spans="13:13" x14ac:dyDescent="0.25">
      <c r="M1030" s="65"/>
    </row>
    <row r="1031" spans="13:13" x14ac:dyDescent="0.25">
      <c r="M1031" s="65"/>
    </row>
    <row r="1032" spans="13:13" x14ac:dyDescent="0.25">
      <c r="M1032" s="65"/>
    </row>
    <row r="1033" spans="13:13" x14ac:dyDescent="0.25">
      <c r="M1033" s="65"/>
    </row>
    <row r="1034" spans="13:13" x14ac:dyDescent="0.25">
      <c r="M1034" s="65"/>
    </row>
    <row r="1035" spans="13:13" x14ac:dyDescent="0.25">
      <c r="M1035" s="65"/>
    </row>
    <row r="1036" spans="13:13" x14ac:dyDescent="0.25">
      <c r="M1036" s="65"/>
    </row>
    <row r="1037" spans="13:13" x14ac:dyDescent="0.25">
      <c r="M1037" s="65"/>
    </row>
    <row r="1038" spans="13:13" x14ac:dyDescent="0.25">
      <c r="M1038" s="65"/>
    </row>
    <row r="1039" spans="13:13" x14ac:dyDescent="0.25">
      <c r="M1039" s="65"/>
    </row>
    <row r="1040" spans="13:13" x14ac:dyDescent="0.25">
      <c r="M1040" s="65"/>
    </row>
    <row r="1041" spans="13:13" x14ac:dyDescent="0.25">
      <c r="M1041" s="65"/>
    </row>
    <row r="1042" spans="13:13" x14ac:dyDescent="0.25">
      <c r="M1042" s="65"/>
    </row>
    <row r="1043" spans="13:13" x14ac:dyDescent="0.25">
      <c r="M1043" s="65"/>
    </row>
    <row r="1044" spans="13:13" x14ac:dyDescent="0.25">
      <c r="M1044" s="65"/>
    </row>
    <row r="1045" spans="13:13" x14ac:dyDescent="0.25">
      <c r="M1045" s="65"/>
    </row>
    <row r="1046" spans="13:13" x14ac:dyDescent="0.25">
      <c r="M1046" s="65"/>
    </row>
    <row r="1047" spans="13:13" x14ac:dyDescent="0.25">
      <c r="M1047" s="65"/>
    </row>
    <row r="1048" spans="13:13" x14ac:dyDescent="0.25">
      <c r="M1048" s="65"/>
    </row>
    <row r="1049" spans="13:13" x14ac:dyDescent="0.25">
      <c r="M1049" s="65"/>
    </row>
    <row r="1050" spans="13:13" x14ac:dyDescent="0.25">
      <c r="M1050" s="65"/>
    </row>
    <row r="1051" spans="13:13" x14ac:dyDescent="0.25">
      <c r="M1051" s="65"/>
    </row>
    <row r="1052" spans="13:13" x14ac:dyDescent="0.25">
      <c r="M1052" s="65"/>
    </row>
    <row r="1053" spans="13:13" x14ac:dyDescent="0.25">
      <c r="M1053" s="65"/>
    </row>
    <row r="1054" spans="13:13" x14ac:dyDescent="0.25">
      <c r="M1054" s="65"/>
    </row>
    <row r="1055" spans="13:13" x14ac:dyDescent="0.25">
      <c r="M1055" s="65"/>
    </row>
    <row r="1056" spans="13:13" x14ac:dyDescent="0.25">
      <c r="M1056" s="65"/>
    </row>
    <row r="1057" spans="13:13" x14ac:dyDescent="0.25">
      <c r="M1057" s="65"/>
    </row>
    <row r="1058" spans="13:13" x14ac:dyDescent="0.25">
      <c r="M1058" s="65"/>
    </row>
    <row r="1059" spans="13:13" x14ac:dyDescent="0.25">
      <c r="M1059" s="65"/>
    </row>
    <row r="1060" spans="13:13" x14ac:dyDescent="0.25">
      <c r="M1060" s="65"/>
    </row>
    <row r="1061" spans="13:13" x14ac:dyDescent="0.25">
      <c r="M1061" s="65"/>
    </row>
    <row r="1062" spans="13:13" x14ac:dyDescent="0.25">
      <c r="M1062" s="65"/>
    </row>
    <row r="1063" spans="13:13" x14ac:dyDescent="0.25">
      <c r="M1063" s="65"/>
    </row>
    <row r="1064" spans="13:13" x14ac:dyDescent="0.25">
      <c r="M1064" s="65"/>
    </row>
    <row r="1065" spans="13:13" x14ac:dyDescent="0.25">
      <c r="M1065" s="65"/>
    </row>
    <row r="1066" spans="13:13" x14ac:dyDescent="0.25">
      <c r="M1066" s="65"/>
    </row>
    <row r="1067" spans="13:13" x14ac:dyDescent="0.25">
      <c r="M1067" s="65"/>
    </row>
    <row r="1068" spans="13:13" x14ac:dyDescent="0.25">
      <c r="M1068" s="65"/>
    </row>
    <row r="1069" spans="13:13" x14ac:dyDescent="0.25">
      <c r="M1069" s="65"/>
    </row>
    <row r="1070" spans="13:13" x14ac:dyDescent="0.25">
      <c r="M1070" s="65"/>
    </row>
    <row r="1071" spans="13:13" x14ac:dyDescent="0.25">
      <c r="M1071" s="65"/>
    </row>
    <row r="1072" spans="13:13" x14ac:dyDescent="0.25">
      <c r="M1072" s="65"/>
    </row>
    <row r="1073" spans="13:13" x14ac:dyDescent="0.25">
      <c r="M1073" s="65"/>
    </row>
    <row r="1074" spans="13:13" x14ac:dyDescent="0.25">
      <c r="M1074" s="65"/>
    </row>
    <row r="1075" spans="13:13" x14ac:dyDescent="0.25">
      <c r="M1075" s="65"/>
    </row>
    <row r="1076" spans="13:13" x14ac:dyDescent="0.25">
      <c r="M1076" s="65"/>
    </row>
    <row r="1077" spans="13:13" x14ac:dyDescent="0.25">
      <c r="M1077" s="65"/>
    </row>
    <row r="1078" spans="13:13" x14ac:dyDescent="0.25">
      <c r="M1078" s="65"/>
    </row>
    <row r="1079" spans="13:13" x14ac:dyDescent="0.25">
      <c r="M1079" s="65"/>
    </row>
    <row r="1080" spans="13:13" x14ac:dyDescent="0.25">
      <c r="M1080" s="65"/>
    </row>
    <row r="1081" spans="13:13" x14ac:dyDescent="0.25">
      <c r="M1081" s="65"/>
    </row>
    <row r="1082" spans="13:13" x14ac:dyDescent="0.25">
      <c r="M1082" s="65"/>
    </row>
    <row r="1083" spans="13:13" x14ac:dyDescent="0.25">
      <c r="M1083" s="65"/>
    </row>
    <row r="1084" spans="13:13" x14ac:dyDescent="0.25">
      <c r="M1084" s="65"/>
    </row>
    <row r="1085" spans="13:13" x14ac:dyDescent="0.25">
      <c r="M1085" s="65"/>
    </row>
    <row r="1086" spans="13:13" x14ac:dyDescent="0.25">
      <c r="M1086" s="65"/>
    </row>
    <row r="1087" spans="13:13" x14ac:dyDescent="0.25">
      <c r="M1087" s="65"/>
    </row>
    <row r="1088" spans="13:13" x14ac:dyDescent="0.25">
      <c r="M1088" s="65"/>
    </row>
    <row r="1089" spans="13:13" x14ac:dyDescent="0.25">
      <c r="M1089" s="65"/>
    </row>
    <row r="1090" spans="13:13" x14ac:dyDescent="0.25">
      <c r="M1090" s="65"/>
    </row>
    <row r="1091" spans="13:13" x14ac:dyDescent="0.25">
      <c r="M1091" s="65"/>
    </row>
    <row r="1092" spans="13:13" x14ac:dyDescent="0.25">
      <c r="M1092" s="65"/>
    </row>
    <row r="1093" spans="13:13" x14ac:dyDescent="0.25">
      <c r="M1093" s="65"/>
    </row>
    <row r="1094" spans="13:13" x14ac:dyDescent="0.25">
      <c r="M1094" s="65"/>
    </row>
    <row r="1095" spans="13:13" x14ac:dyDescent="0.25">
      <c r="M1095" s="65"/>
    </row>
    <row r="1096" spans="13:13" x14ac:dyDescent="0.25">
      <c r="M1096" s="65"/>
    </row>
    <row r="1097" spans="13:13" x14ac:dyDescent="0.25">
      <c r="M1097" s="65"/>
    </row>
    <row r="1098" spans="13:13" x14ac:dyDescent="0.25">
      <c r="M1098" s="65"/>
    </row>
    <row r="1099" spans="13:13" x14ac:dyDescent="0.25">
      <c r="M1099" s="65"/>
    </row>
    <row r="1100" spans="13:13" x14ac:dyDescent="0.25">
      <c r="M1100" s="65"/>
    </row>
    <row r="1101" spans="13:13" x14ac:dyDescent="0.25">
      <c r="M1101" s="65"/>
    </row>
    <row r="1102" spans="13:13" x14ac:dyDescent="0.25">
      <c r="M1102" s="65"/>
    </row>
    <row r="1103" spans="13:13" x14ac:dyDescent="0.25">
      <c r="M1103" s="65"/>
    </row>
    <row r="1104" spans="13:13" x14ac:dyDescent="0.25">
      <c r="M1104" s="65"/>
    </row>
    <row r="1105" spans="13:13" x14ac:dyDescent="0.25">
      <c r="M1105" s="65"/>
    </row>
    <row r="1106" spans="13:13" x14ac:dyDescent="0.25">
      <c r="M1106" s="65"/>
    </row>
    <row r="1107" spans="13:13" x14ac:dyDescent="0.25">
      <c r="M1107" s="65"/>
    </row>
    <row r="1108" spans="13:13" x14ac:dyDescent="0.25">
      <c r="M1108" s="65"/>
    </row>
    <row r="1109" spans="13:13" x14ac:dyDescent="0.25">
      <c r="M1109" s="65"/>
    </row>
    <row r="1110" spans="13:13" x14ac:dyDescent="0.25">
      <c r="M1110" s="65"/>
    </row>
    <row r="1111" spans="13:13" x14ac:dyDescent="0.25">
      <c r="M1111" s="65"/>
    </row>
    <row r="1112" spans="13:13" x14ac:dyDescent="0.25">
      <c r="M1112" s="65"/>
    </row>
    <row r="1113" spans="13:13" x14ac:dyDescent="0.25">
      <c r="M1113" s="65"/>
    </row>
    <row r="1114" spans="13:13" x14ac:dyDescent="0.25">
      <c r="M1114" s="65"/>
    </row>
    <row r="1115" spans="13:13" x14ac:dyDescent="0.25">
      <c r="M1115" s="65"/>
    </row>
    <row r="1116" spans="13:13" x14ac:dyDescent="0.25">
      <c r="M1116" s="65"/>
    </row>
    <row r="1117" spans="13:13" x14ac:dyDescent="0.25">
      <c r="M1117" s="65"/>
    </row>
    <row r="1118" spans="13:13" x14ac:dyDescent="0.25">
      <c r="M1118" s="65"/>
    </row>
    <row r="1119" spans="13:13" x14ac:dyDescent="0.25">
      <c r="M1119" s="65"/>
    </row>
    <row r="1120" spans="13:13" x14ac:dyDescent="0.25">
      <c r="M1120" s="65"/>
    </row>
    <row r="1121" spans="13:13" x14ac:dyDescent="0.25">
      <c r="M1121" s="65"/>
    </row>
    <row r="1122" spans="13:13" x14ac:dyDescent="0.25">
      <c r="M1122" s="65"/>
    </row>
    <row r="1123" spans="13:13" x14ac:dyDescent="0.25">
      <c r="M1123" s="65"/>
    </row>
    <row r="1124" spans="13:13" x14ac:dyDescent="0.25">
      <c r="M1124" s="65"/>
    </row>
    <row r="1125" spans="13:13" x14ac:dyDescent="0.25">
      <c r="M1125" s="65"/>
    </row>
    <row r="1126" spans="13:13" x14ac:dyDescent="0.25">
      <c r="M1126" s="65"/>
    </row>
    <row r="1127" spans="13:13" x14ac:dyDescent="0.25">
      <c r="M1127" s="65"/>
    </row>
    <row r="1128" spans="13:13" x14ac:dyDescent="0.25">
      <c r="M1128" s="65"/>
    </row>
    <row r="1129" spans="13:13" x14ac:dyDescent="0.25">
      <c r="M1129" s="65"/>
    </row>
    <row r="1130" spans="13:13" x14ac:dyDescent="0.25">
      <c r="M1130" s="65"/>
    </row>
    <row r="1131" spans="13:13" x14ac:dyDescent="0.25">
      <c r="M1131" s="65"/>
    </row>
    <row r="1132" spans="13:13" x14ac:dyDescent="0.25">
      <c r="M1132" s="65"/>
    </row>
    <row r="1133" spans="13:13" x14ac:dyDescent="0.25">
      <c r="M1133" s="65"/>
    </row>
    <row r="1134" spans="13:13" x14ac:dyDescent="0.25">
      <c r="M1134" s="65"/>
    </row>
    <row r="1135" spans="13:13" x14ac:dyDescent="0.25">
      <c r="M1135" s="65"/>
    </row>
    <row r="1136" spans="13:13" x14ac:dyDescent="0.25">
      <c r="M1136" s="65"/>
    </row>
    <row r="1137" spans="13:13" x14ac:dyDescent="0.25">
      <c r="M1137" s="65"/>
    </row>
    <row r="1138" spans="13:13" x14ac:dyDescent="0.25">
      <c r="M1138" s="65"/>
    </row>
    <row r="1139" spans="13:13" x14ac:dyDescent="0.25">
      <c r="M1139" s="65"/>
    </row>
    <row r="1140" spans="13:13" x14ac:dyDescent="0.25">
      <c r="M1140" s="65"/>
    </row>
    <row r="1141" spans="13:13" x14ac:dyDescent="0.25">
      <c r="M1141" s="65"/>
    </row>
    <row r="1142" spans="13:13" x14ac:dyDescent="0.25">
      <c r="M1142" s="65"/>
    </row>
    <row r="1143" spans="13:13" x14ac:dyDescent="0.25">
      <c r="M1143" s="65"/>
    </row>
    <row r="1144" spans="13:13" x14ac:dyDescent="0.25">
      <c r="M1144" s="65"/>
    </row>
    <row r="1145" spans="13:13" x14ac:dyDescent="0.25">
      <c r="M1145" s="65"/>
    </row>
    <row r="1146" spans="13:13" x14ac:dyDescent="0.25">
      <c r="M1146" s="65"/>
    </row>
    <row r="1147" spans="13:13" x14ac:dyDescent="0.25">
      <c r="M1147" s="65"/>
    </row>
    <row r="1148" spans="13:13" x14ac:dyDescent="0.25">
      <c r="M1148" s="65"/>
    </row>
    <row r="1149" spans="13:13" x14ac:dyDescent="0.25">
      <c r="M1149" s="65"/>
    </row>
    <row r="1150" spans="13:13" x14ac:dyDescent="0.25">
      <c r="M1150" s="65"/>
    </row>
    <row r="1151" spans="13:13" x14ac:dyDescent="0.25">
      <c r="M1151" s="65"/>
    </row>
    <row r="1152" spans="13:13" x14ac:dyDescent="0.25">
      <c r="M1152" s="65"/>
    </row>
    <row r="1153" spans="13:13" x14ac:dyDescent="0.25">
      <c r="M1153" s="65"/>
    </row>
    <row r="1154" spans="13:13" x14ac:dyDescent="0.25">
      <c r="M1154" s="65"/>
    </row>
    <row r="1155" spans="13:13" x14ac:dyDescent="0.25">
      <c r="M1155" s="65"/>
    </row>
    <row r="1156" spans="13:13" x14ac:dyDescent="0.25">
      <c r="M1156" s="65"/>
    </row>
    <row r="1157" spans="13:13" x14ac:dyDescent="0.25">
      <c r="M1157" s="65"/>
    </row>
    <row r="1158" spans="13:13" x14ac:dyDescent="0.25">
      <c r="M1158" s="65"/>
    </row>
    <row r="1159" spans="13:13" x14ac:dyDescent="0.25">
      <c r="M1159" s="65"/>
    </row>
    <row r="1160" spans="13:13" x14ac:dyDescent="0.25">
      <c r="M1160" s="65"/>
    </row>
    <row r="1161" spans="13:13" x14ac:dyDescent="0.25">
      <c r="M1161" s="65"/>
    </row>
    <row r="1162" spans="13:13" x14ac:dyDescent="0.25">
      <c r="M1162" s="65"/>
    </row>
    <row r="1163" spans="13:13" x14ac:dyDescent="0.25">
      <c r="M1163" s="65"/>
    </row>
    <row r="1164" spans="13:13" x14ac:dyDescent="0.25">
      <c r="M1164" s="65"/>
    </row>
    <row r="1165" spans="13:13" x14ac:dyDescent="0.25">
      <c r="M1165" s="65"/>
    </row>
    <row r="1166" spans="13:13" x14ac:dyDescent="0.25">
      <c r="M1166" s="65"/>
    </row>
    <row r="1167" spans="13:13" x14ac:dyDescent="0.25">
      <c r="M1167" s="65"/>
    </row>
    <row r="1168" spans="13:13" x14ac:dyDescent="0.25">
      <c r="M1168" s="65"/>
    </row>
    <row r="1169" spans="13:13" x14ac:dyDescent="0.25">
      <c r="M1169" s="65"/>
    </row>
    <row r="1170" spans="13:13" x14ac:dyDescent="0.25">
      <c r="M1170" s="65"/>
    </row>
    <row r="1171" spans="13:13" x14ac:dyDescent="0.25">
      <c r="M1171" s="65"/>
    </row>
    <row r="1172" spans="13:13" x14ac:dyDescent="0.25">
      <c r="M1172" s="65"/>
    </row>
    <row r="1173" spans="13:13" x14ac:dyDescent="0.25">
      <c r="M1173" s="65"/>
    </row>
    <row r="1174" spans="13:13" x14ac:dyDescent="0.25">
      <c r="M1174" s="65"/>
    </row>
    <row r="1175" spans="13:13" x14ac:dyDescent="0.25">
      <c r="M1175" s="65"/>
    </row>
    <row r="1176" spans="13:13" x14ac:dyDescent="0.25">
      <c r="M1176" s="65"/>
    </row>
    <row r="1177" spans="13:13" x14ac:dyDescent="0.25">
      <c r="M1177" s="65"/>
    </row>
    <row r="1178" spans="13:13" x14ac:dyDescent="0.25">
      <c r="M1178" s="65"/>
    </row>
    <row r="1179" spans="13:13" x14ac:dyDescent="0.25">
      <c r="M1179" s="65"/>
    </row>
    <row r="1180" spans="13:13" x14ac:dyDescent="0.25">
      <c r="M1180" s="65"/>
    </row>
    <row r="1181" spans="13:13" x14ac:dyDescent="0.25">
      <c r="M1181" s="65"/>
    </row>
    <row r="1182" spans="13:13" x14ac:dyDescent="0.25">
      <c r="M1182" s="65"/>
    </row>
    <row r="1183" spans="13:13" x14ac:dyDescent="0.25">
      <c r="M1183" s="65"/>
    </row>
    <row r="1184" spans="13:13" x14ac:dyDescent="0.25">
      <c r="M1184" s="65"/>
    </row>
    <row r="1185" spans="13:13" x14ac:dyDescent="0.25">
      <c r="M1185" s="65"/>
    </row>
    <row r="1186" spans="13:13" x14ac:dyDescent="0.25">
      <c r="M1186" s="65"/>
    </row>
    <row r="1187" spans="13:13" x14ac:dyDescent="0.25">
      <c r="M1187" s="65"/>
    </row>
    <row r="1188" spans="13:13" x14ac:dyDescent="0.25">
      <c r="M1188" s="65"/>
    </row>
    <row r="1189" spans="13:13" x14ac:dyDescent="0.25">
      <c r="M1189" s="65"/>
    </row>
    <row r="1190" spans="13:13" x14ac:dyDescent="0.25">
      <c r="M1190" s="65"/>
    </row>
    <row r="1191" spans="13:13" x14ac:dyDescent="0.25">
      <c r="M1191" s="65"/>
    </row>
    <row r="1192" spans="13:13" x14ac:dyDescent="0.25">
      <c r="M1192" s="65"/>
    </row>
    <row r="1193" spans="13:13" x14ac:dyDescent="0.25">
      <c r="M1193" s="65"/>
    </row>
    <row r="1194" spans="13:13" x14ac:dyDescent="0.25">
      <c r="M1194" s="65"/>
    </row>
    <row r="1195" spans="13:13" x14ac:dyDescent="0.25">
      <c r="M1195" s="65"/>
    </row>
    <row r="1196" spans="13:13" x14ac:dyDescent="0.25">
      <c r="M1196" s="65"/>
    </row>
    <row r="1197" spans="13:13" x14ac:dyDescent="0.25">
      <c r="M1197" s="65"/>
    </row>
    <row r="1198" spans="13:13" x14ac:dyDescent="0.25">
      <c r="M1198" s="65"/>
    </row>
    <row r="1199" spans="13:13" x14ac:dyDescent="0.25">
      <c r="M1199" s="65"/>
    </row>
    <row r="1200" spans="13:13" x14ac:dyDescent="0.25">
      <c r="M1200" s="65"/>
    </row>
    <row r="1201" spans="13:13" x14ac:dyDescent="0.25">
      <c r="M1201" s="65"/>
    </row>
    <row r="1202" spans="13:13" x14ac:dyDescent="0.25">
      <c r="M1202" s="65"/>
    </row>
    <row r="1203" spans="13:13" x14ac:dyDescent="0.25">
      <c r="M1203" s="65"/>
    </row>
    <row r="1204" spans="13:13" x14ac:dyDescent="0.25">
      <c r="M1204" s="65"/>
    </row>
    <row r="1205" spans="13:13" x14ac:dyDescent="0.25">
      <c r="M1205" s="65"/>
    </row>
    <row r="1206" spans="13:13" x14ac:dyDescent="0.25">
      <c r="M1206" s="65"/>
    </row>
    <row r="1207" spans="13:13" x14ac:dyDescent="0.25">
      <c r="M1207" s="65"/>
    </row>
    <row r="1208" spans="13:13" x14ac:dyDescent="0.25">
      <c r="M1208" s="65"/>
    </row>
    <row r="1209" spans="13:13" x14ac:dyDescent="0.25">
      <c r="M1209" s="65"/>
    </row>
    <row r="1210" spans="13:13" x14ac:dyDescent="0.25">
      <c r="M1210" s="65"/>
    </row>
    <row r="1211" spans="13:13" x14ac:dyDescent="0.25">
      <c r="M1211" s="65"/>
    </row>
    <row r="1212" spans="13:13" x14ac:dyDescent="0.25">
      <c r="M1212" s="65"/>
    </row>
    <row r="1213" spans="13:13" x14ac:dyDescent="0.25">
      <c r="M1213" s="65"/>
    </row>
    <row r="1214" spans="13:13" x14ac:dyDescent="0.25">
      <c r="M1214" s="65"/>
    </row>
    <row r="1215" spans="13:13" x14ac:dyDescent="0.25">
      <c r="M1215" s="65"/>
    </row>
    <row r="1216" spans="13:13" x14ac:dyDescent="0.25">
      <c r="M1216" s="65"/>
    </row>
    <row r="1217" spans="13:13" x14ac:dyDescent="0.25">
      <c r="M1217" s="65"/>
    </row>
    <row r="1218" spans="13:13" x14ac:dyDescent="0.25">
      <c r="M1218" s="65"/>
    </row>
    <row r="1219" spans="13:13" x14ac:dyDescent="0.25">
      <c r="M1219" s="65"/>
    </row>
    <row r="1220" spans="13:13" x14ac:dyDescent="0.25">
      <c r="M1220" s="65"/>
    </row>
    <row r="1221" spans="13:13" x14ac:dyDescent="0.25">
      <c r="M1221" s="65"/>
    </row>
    <row r="1222" spans="13:13" x14ac:dyDescent="0.25">
      <c r="M1222" s="65"/>
    </row>
    <row r="1223" spans="13:13" x14ac:dyDescent="0.25">
      <c r="M1223" s="65"/>
    </row>
    <row r="1224" spans="13:13" x14ac:dyDescent="0.25">
      <c r="M1224" s="65"/>
    </row>
    <row r="1225" spans="13:13" x14ac:dyDescent="0.25">
      <c r="M1225" s="65"/>
    </row>
    <row r="1226" spans="13:13" x14ac:dyDescent="0.25">
      <c r="M1226" s="65"/>
    </row>
    <row r="1227" spans="13:13" x14ac:dyDescent="0.25">
      <c r="M1227" s="65"/>
    </row>
    <row r="1228" spans="13:13" x14ac:dyDescent="0.25">
      <c r="M1228" s="65"/>
    </row>
    <row r="1229" spans="13:13" x14ac:dyDescent="0.25">
      <c r="M1229" s="65"/>
    </row>
    <row r="1230" spans="13:13" x14ac:dyDescent="0.25">
      <c r="M1230" s="65"/>
    </row>
    <row r="1231" spans="13:13" x14ac:dyDescent="0.25">
      <c r="M1231" s="65"/>
    </row>
    <row r="1232" spans="13:13" x14ac:dyDescent="0.25">
      <c r="M1232" s="65"/>
    </row>
    <row r="1233" spans="13:13" x14ac:dyDescent="0.25">
      <c r="M1233" s="65"/>
    </row>
    <row r="1234" spans="13:13" x14ac:dyDescent="0.25">
      <c r="M1234" s="65"/>
    </row>
    <row r="1235" spans="13:13" x14ac:dyDescent="0.25">
      <c r="M1235" s="65"/>
    </row>
    <row r="1236" spans="13:13" x14ac:dyDescent="0.25">
      <c r="M1236" s="65"/>
    </row>
    <row r="1237" spans="13:13" x14ac:dyDescent="0.25">
      <c r="M1237" s="65"/>
    </row>
    <row r="1238" spans="13:13" x14ac:dyDescent="0.25">
      <c r="M1238" s="65"/>
    </row>
    <row r="1239" spans="13:13" x14ac:dyDescent="0.25">
      <c r="M1239" s="65"/>
    </row>
    <row r="1240" spans="13:13" x14ac:dyDescent="0.25">
      <c r="M1240" s="65"/>
    </row>
    <row r="1241" spans="13:13" x14ac:dyDescent="0.25">
      <c r="M1241" s="65"/>
    </row>
    <row r="1242" spans="13:13" x14ac:dyDescent="0.25">
      <c r="M1242" s="65"/>
    </row>
    <row r="1243" spans="13:13" x14ac:dyDescent="0.25">
      <c r="M1243" s="65"/>
    </row>
    <row r="1244" spans="13:13" x14ac:dyDescent="0.25">
      <c r="M1244" s="65"/>
    </row>
    <row r="1245" spans="13:13" x14ac:dyDescent="0.25">
      <c r="M1245" s="65"/>
    </row>
    <row r="1246" spans="13:13" x14ac:dyDescent="0.25">
      <c r="M1246" s="65"/>
    </row>
    <row r="1247" spans="13:13" x14ac:dyDescent="0.25">
      <c r="M1247" s="65"/>
    </row>
    <row r="1248" spans="13:13" x14ac:dyDescent="0.25">
      <c r="M1248" s="65"/>
    </row>
    <row r="1249" spans="13:13" x14ac:dyDescent="0.25">
      <c r="M1249" s="65"/>
    </row>
    <row r="1250" spans="13:13" x14ac:dyDescent="0.25">
      <c r="M1250" s="65"/>
    </row>
    <row r="1251" spans="13:13" x14ac:dyDescent="0.25">
      <c r="M1251" s="65"/>
    </row>
    <row r="1252" spans="13:13" x14ac:dyDescent="0.25">
      <c r="M1252" s="65"/>
    </row>
    <row r="1253" spans="13:13" x14ac:dyDescent="0.25">
      <c r="M1253" s="65"/>
    </row>
    <row r="1254" spans="13:13" x14ac:dyDescent="0.25">
      <c r="M1254" s="65"/>
    </row>
    <row r="1255" spans="13:13" x14ac:dyDescent="0.25">
      <c r="M1255" s="65"/>
    </row>
    <row r="1256" spans="13:13" x14ac:dyDescent="0.25">
      <c r="M1256" s="65"/>
    </row>
    <row r="1257" spans="13:13" x14ac:dyDescent="0.25">
      <c r="M1257" s="65"/>
    </row>
    <row r="1258" spans="13:13" x14ac:dyDescent="0.25">
      <c r="M1258" s="65"/>
    </row>
    <row r="1259" spans="13:13" x14ac:dyDescent="0.25">
      <c r="M1259" s="65"/>
    </row>
    <row r="1260" spans="13:13" x14ac:dyDescent="0.25">
      <c r="M1260" s="65"/>
    </row>
    <row r="1261" spans="13:13" x14ac:dyDescent="0.25">
      <c r="M1261" s="65"/>
    </row>
    <row r="1262" spans="13:13" x14ac:dyDescent="0.25">
      <c r="M1262" s="65"/>
    </row>
    <row r="1263" spans="13:13" x14ac:dyDescent="0.25">
      <c r="M1263" s="65"/>
    </row>
    <row r="1264" spans="13:13" x14ac:dyDescent="0.25">
      <c r="M1264" s="65"/>
    </row>
    <row r="1265" spans="13:13" x14ac:dyDescent="0.25">
      <c r="M1265" s="65"/>
    </row>
    <row r="1266" spans="13:13" x14ac:dyDescent="0.25">
      <c r="M1266" s="65"/>
    </row>
    <row r="1267" spans="13:13" x14ac:dyDescent="0.25">
      <c r="M1267" s="65"/>
    </row>
    <row r="1268" spans="13:13" x14ac:dyDescent="0.25">
      <c r="M1268" s="65"/>
    </row>
    <row r="1269" spans="13:13" x14ac:dyDescent="0.25">
      <c r="M1269" s="65"/>
    </row>
    <row r="1270" spans="13:13" x14ac:dyDescent="0.25">
      <c r="M1270" s="65"/>
    </row>
    <row r="1271" spans="13:13" x14ac:dyDescent="0.25">
      <c r="M1271" s="65"/>
    </row>
    <row r="1272" spans="13:13" x14ac:dyDescent="0.25">
      <c r="M1272" s="65"/>
    </row>
    <row r="1273" spans="13:13" x14ac:dyDescent="0.25">
      <c r="M1273" s="65"/>
    </row>
    <row r="1274" spans="13:13" x14ac:dyDescent="0.25">
      <c r="M1274" s="65"/>
    </row>
    <row r="1275" spans="13:13" x14ac:dyDescent="0.25">
      <c r="M1275" s="65"/>
    </row>
    <row r="1276" spans="13:13" x14ac:dyDescent="0.25">
      <c r="M1276" s="65"/>
    </row>
    <row r="1277" spans="13:13" x14ac:dyDescent="0.25">
      <c r="M1277" s="65"/>
    </row>
    <row r="1278" spans="13:13" x14ac:dyDescent="0.25">
      <c r="M1278" s="65"/>
    </row>
    <row r="1279" spans="13:13" x14ac:dyDescent="0.25">
      <c r="M1279" s="65"/>
    </row>
    <row r="1280" spans="13:13" x14ac:dyDescent="0.25">
      <c r="M1280" s="65"/>
    </row>
    <row r="1281" spans="13:13" x14ac:dyDescent="0.25">
      <c r="M1281" s="65"/>
    </row>
    <row r="1282" spans="13:13" x14ac:dyDescent="0.25">
      <c r="M1282" s="65"/>
    </row>
    <row r="1283" spans="13:13" x14ac:dyDescent="0.25">
      <c r="M1283" s="65"/>
    </row>
    <row r="1284" spans="13:13" x14ac:dyDescent="0.25">
      <c r="M1284" s="65"/>
    </row>
    <row r="1285" spans="13:13" x14ac:dyDescent="0.25">
      <c r="M1285" s="65"/>
    </row>
    <row r="1286" spans="13:13" x14ac:dyDescent="0.25">
      <c r="M1286" s="65"/>
    </row>
    <row r="1287" spans="13:13" x14ac:dyDescent="0.25">
      <c r="M1287" s="65"/>
    </row>
    <row r="1288" spans="13:13" x14ac:dyDescent="0.25">
      <c r="M1288" s="65"/>
    </row>
    <row r="1289" spans="13:13" x14ac:dyDescent="0.25">
      <c r="M1289" s="65"/>
    </row>
    <row r="1290" spans="13:13" x14ac:dyDescent="0.25">
      <c r="M1290" s="65"/>
    </row>
    <row r="1291" spans="13:13" x14ac:dyDescent="0.25">
      <c r="M1291" s="65"/>
    </row>
    <row r="1292" spans="13:13" x14ac:dyDescent="0.25">
      <c r="M1292" s="65"/>
    </row>
    <row r="1293" spans="13:13" x14ac:dyDescent="0.25">
      <c r="M1293" s="65"/>
    </row>
    <row r="1294" spans="13:13" x14ac:dyDescent="0.25">
      <c r="M1294" s="65"/>
    </row>
    <row r="1295" spans="13:13" x14ac:dyDescent="0.25">
      <c r="M1295" s="65"/>
    </row>
    <row r="1296" spans="13:13" x14ac:dyDescent="0.25">
      <c r="M1296" s="65"/>
    </row>
    <row r="1297" spans="13:13" x14ac:dyDescent="0.25">
      <c r="M1297" s="65"/>
    </row>
    <row r="1298" spans="13:13" x14ac:dyDescent="0.25">
      <c r="M1298" s="65"/>
    </row>
    <row r="1299" spans="13:13" x14ac:dyDescent="0.25">
      <c r="M1299" s="65"/>
    </row>
    <row r="1300" spans="13:13" x14ac:dyDescent="0.25">
      <c r="M1300" s="65"/>
    </row>
    <row r="1301" spans="13:13" x14ac:dyDescent="0.25">
      <c r="M1301" s="65"/>
    </row>
    <row r="1302" spans="13:13" x14ac:dyDescent="0.25">
      <c r="M1302" s="65"/>
    </row>
    <row r="1303" spans="13:13" x14ac:dyDescent="0.25">
      <c r="M1303" s="65"/>
    </row>
    <row r="1304" spans="13:13" x14ac:dyDescent="0.25">
      <c r="M1304" s="65"/>
    </row>
    <row r="1305" spans="13:13" x14ac:dyDescent="0.25">
      <c r="M1305" s="65"/>
    </row>
    <row r="1306" spans="13:13" x14ac:dyDescent="0.25">
      <c r="M1306" s="65"/>
    </row>
    <row r="1307" spans="13:13" x14ac:dyDescent="0.25">
      <c r="M1307" s="65"/>
    </row>
    <row r="1308" spans="13:13" x14ac:dyDescent="0.25">
      <c r="M1308" s="65"/>
    </row>
    <row r="1309" spans="13:13" x14ac:dyDescent="0.25">
      <c r="M1309" s="65"/>
    </row>
    <row r="1310" spans="13:13" x14ac:dyDescent="0.25">
      <c r="M1310" s="65"/>
    </row>
    <row r="1311" spans="13:13" x14ac:dyDescent="0.25">
      <c r="M1311" s="65"/>
    </row>
    <row r="1312" spans="13:13" x14ac:dyDescent="0.25">
      <c r="M1312" s="65"/>
    </row>
    <row r="1313" spans="13:13" x14ac:dyDescent="0.25">
      <c r="M1313" s="65"/>
    </row>
    <row r="1314" spans="13:13" x14ac:dyDescent="0.25">
      <c r="M1314" s="65"/>
    </row>
    <row r="1315" spans="13:13" x14ac:dyDescent="0.25">
      <c r="M1315" s="65"/>
    </row>
    <row r="1316" spans="13:13" x14ac:dyDescent="0.25">
      <c r="M1316" s="65"/>
    </row>
    <row r="1317" spans="13:13" x14ac:dyDescent="0.25">
      <c r="M1317" s="65"/>
    </row>
    <row r="1318" spans="13:13" x14ac:dyDescent="0.25">
      <c r="M1318" s="65"/>
    </row>
    <row r="1319" spans="13:13" x14ac:dyDescent="0.25">
      <c r="M1319" s="65"/>
    </row>
    <row r="1320" spans="13:13" x14ac:dyDescent="0.25">
      <c r="M1320" s="65"/>
    </row>
    <row r="1321" spans="13:13" x14ac:dyDescent="0.25">
      <c r="M1321" s="65"/>
    </row>
    <row r="1322" spans="13:13" x14ac:dyDescent="0.25">
      <c r="M1322" s="65"/>
    </row>
    <row r="1323" spans="13:13" x14ac:dyDescent="0.25">
      <c r="M1323" s="65"/>
    </row>
    <row r="1324" spans="13:13" x14ac:dyDescent="0.25">
      <c r="M1324" s="65"/>
    </row>
    <row r="1325" spans="13:13" x14ac:dyDescent="0.25">
      <c r="M1325" s="65"/>
    </row>
    <row r="1326" spans="13:13" x14ac:dyDescent="0.25">
      <c r="M1326" s="65"/>
    </row>
    <row r="1327" spans="13:13" x14ac:dyDescent="0.25">
      <c r="M1327" s="65"/>
    </row>
    <row r="1328" spans="13:13" x14ac:dyDescent="0.25">
      <c r="M1328" s="65"/>
    </row>
    <row r="1329" spans="13:13" x14ac:dyDescent="0.25">
      <c r="M1329" s="65"/>
    </row>
    <row r="1330" spans="13:13" x14ac:dyDescent="0.25">
      <c r="M1330" s="65"/>
    </row>
    <row r="1331" spans="13:13" x14ac:dyDescent="0.25">
      <c r="M1331" s="65"/>
    </row>
    <row r="1332" spans="13:13" x14ac:dyDescent="0.25">
      <c r="M1332" s="65"/>
    </row>
    <row r="1333" spans="13:13" x14ac:dyDescent="0.25">
      <c r="M1333" s="65"/>
    </row>
    <row r="1334" spans="13:13" x14ac:dyDescent="0.25">
      <c r="M1334" s="65"/>
    </row>
    <row r="1335" spans="13:13" x14ac:dyDescent="0.25">
      <c r="M1335" s="65"/>
    </row>
    <row r="1336" spans="13:13" x14ac:dyDescent="0.25">
      <c r="M1336" s="65"/>
    </row>
    <row r="1337" spans="13:13" x14ac:dyDescent="0.25">
      <c r="M1337" s="65"/>
    </row>
    <row r="1338" spans="13:13" x14ac:dyDescent="0.25">
      <c r="M1338" s="65"/>
    </row>
    <row r="1339" spans="13:13" x14ac:dyDescent="0.25">
      <c r="M1339" s="65"/>
    </row>
    <row r="1340" spans="13:13" x14ac:dyDescent="0.25">
      <c r="M1340" s="65"/>
    </row>
    <row r="1341" spans="13:13" x14ac:dyDescent="0.25">
      <c r="M1341" s="65"/>
    </row>
    <row r="1342" spans="13:13" x14ac:dyDescent="0.25">
      <c r="M1342" s="65"/>
    </row>
    <row r="1343" spans="13:13" x14ac:dyDescent="0.25">
      <c r="M1343" s="65"/>
    </row>
    <row r="1344" spans="13:13" x14ac:dyDescent="0.25">
      <c r="M1344" s="65"/>
    </row>
    <row r="1345" spans="13:13" x14ac:dyDescent="0.25">
      <c r="M1345" s="65"/>
    </row>
    <row r="1346" spans="13:13" x14ac:dyDescent="0.25">
      <c r="M1346" s="65"/>
    </row>
    <row r="1347" spans="13:13" x14ac:dyDescent="0.25">
      <c r="M1347" s="65"/>
    </row>
    <row r="1348" spans="13:13" x14ac:dyDescent="0.25">
      <c r="M1348" s="65"/>
    </row>
    <row r="1349" spans="13:13" x14ac:dyDescent="0.25">
      <c r="M1349" s="65"/>
    </row>
    <row r="1350" spans="13:13" x14ac:dyDescent="0.25">
      <c r="M1350" s="65"/>
    </row>
    <row r="1351" spans="13:13" x14ac:dyDescent="0.25">
      <c r="M1351" s="65"/>
    </row>
    <row r="1352" spans="13:13" x14ac:dyDescent="0.25">
      <c r="M1352" s="65"/>
    </row>
    <row r="1353" spans="13:13" x14ac:dyDescent="0.25">
      <c r="M1353" s="65"/>
    </row>
    <row r="1354" spans="13:13" x14ac:dyDescent="0.25">
      <c r="M1354" s="65"/>
    </row>
    <row r="1355" spans="13:13" x14ac:dyDescent="0.25">
      <c r="M1355" s="65"/>
    </row>
    <row r="1356" spans="13:13" x14ac:dyDescent="0.25">
      <c r="M1356" s="65"/>
    </row>
    <row r="1357" spans="13:13" x14ac:dyDescent="0.25">
      <c r="M1357" s="65"/>
    </row>
    <row r="1358" spans="13:13" x14ac:dyDescent="0.25">
      <c r="M1358" s="65"/>
    </row>
    <row r="1359" spans="13:13" x14ac:dyDescent="0.25">
      <c r="M1359" s="65"/>
    </row>
    <row r="1360" spans="13:13" x14ac:dyDescent="0.25">
      <c r="M1360" s="65"/>
    </row>
    <row r="1361" spans="13:13" x14ac:dyDescent="0.25">
      <c r="M1361" s="65"/>
    </row>
    <row r="1362" spans="13:13" x14ac:dyDescent="0.25">
      <c r="M1362" s="65"/>
    </row>
    <row r="1363" spans="13:13" x14ac:dyDescent="0.25">
      <c r="M1363" s="65"/>
    </row>
    <row r="1364" spans="13:13" x14ac:dyDescent="0.25">
      <c r="M1364" s="65"/>
    </row>
    <row r="1365" spans="13:13" x14ac:dyDescent="0.25">
      <c r="M1365" s="65"/>
    </row>
    <row r="1366" spans="13:13" x14ac:dyDescent="0.25">
      <c r="M1366" s="65"/>
    </row>
    <row r="1367" spans="13:13" x14ac:dyDescent="0.25">
      <c r="M1367" s="65"/>
    </row>
    <row r="1368" spans="13:13" x14ac:dyDescent="0.25">
      <c r="M1368" s="65"/>
    </row>
    <row r="1369" spans="13:13" x14ac:dyDescent="0.25">
      <c r="M1369" s="65"/>
    </row>
    <row r="1370" spans="13:13" x14ac:dyDescent="0.25">
      <c r="M1370" s="65"/>
    </row>
    <row r="1371" spans="13:13" x14ac:dyDescent="0.25">
      <c r="M1371" s="65"/>
    </row>
    <row r="1372" spans="13:13" x14ac:dyDescent="0.25">
      <c r="M1372" s="65"/>
    </row>
    <row r="1373" spans="13:13" x14ac:dyDescent="0.25">
      <c r="M1373" s="65"/>
    </row>
    <row r="1374" spans="13:13" x14ac:dyDescent="0.25">
      <c r="M1374" s="65"/>
    </row>
    <row r="1375" spans="13:13" x14ac:dyDescent="0.25">
      <c r="M1375" s="65"/>
    </row>
    <row r="1376" spans="13:13" x14ac:dyDescent="0.25">
      <c r="M1376" s="65"/>
    </row>
    <row r="1377" spans="13:13" x14ac:dyDescent="0.25">
      <c r="M1377" s="65"/>
    </row>
    <row r="1378" spans="13:13" x14ac:dyDescent="0.25">
      <c r="M1378" s="65"/>
    </row>
    <row r="1379" spans="13:13" x14ac:dyDescent="0.25">
      <c r="M1379" s="65"/>
    </row>
    <row r="1380" spans="13:13" x14ac:dyDescent="0.25">
      <c r="M1380" s="65"/>
    </row>
    <row r="1381" spans="13:13" x14ac:dyDescent="0.25">
      <c r="M1381" s="65"/>
    </row>
    <row r="1382" spans="13:13" x14ac:dyDescent="0.25">
      <c r="M1382" s="65"/>
    </row>
    <row r="1383" spans="13:13" x14ac:dyDescent="0.25">
      <c r="M1383" s="65"/>
    </row>
    <row r="1384" spans="13:13" x14ac:dyDescent="0.25">
      <c r="M1384" s="65"/>
    </row>
    <row r="1385" spans="13:13" x14ac:dyDescent="0.25">
      <c r="M1385" s="65"/>
    </row>
    <row r="1386" spans="13:13" x14ac:dyDescent="0.25">
      <c r="M1386" s="65"/>
    </row>
    <row r="1387" spans="13:13" x14ac:dyDescent="0.25">
      <c r="M1387" s="65"/>
    </row>
    <row r="1388" spans="13:13" x14ac:dyDescent="0.25">
      <c r="M1388" s="65"/>
    </row>
    <row r="1389" spans="13:13" x14ac:dyDescent="0.25">
      <c r="M1389" s="65"/>
    </row>
    <row r="1390" spans="13:13" x14ac:dyDescent="0.25">
      <c r="M1390" s="65"/>
    </row>
    <row r="1391" spans="13:13" x14ac:dyDescent="0.25">
      <c r="M1391" s="65"/>
    </row>
    <row r="1392" spans="13:13" x14ac:dyDescent="0.25">
      <c r="M1392" s="65"/>
    </row>
    <row r="1393" spans="13:13" x14ac:dyDescent="0.25">
      <c r="M1393" s="65"/>
    </row>
    <row r="1394" spans="13:13" x14ac:dyDescent="0.25">
      <c r="M1394" s="65"/>
    </row>
    <row r="1395" spans="13:13" x14ac:dyDescent="0.25">
      <c r="M1395" s="65"/>
    </row>
    <row r="1396" spans="13:13" x14ac:dyDescent="0.25">
      <c r="M1396" s="65"/>
    </row>
    <row r="1397" spans="13:13" x14ac:dyDescent="0.25">
      <c r="M1397" s="65"/>
    </row>
    <row r="1398" spans="13:13" x14ac:dyDescent="0.25">
      <c r="M1398" s="65"/>
    </row>
    <row r="1399" spans="13:13" x14ac:dyDescent="0.25">
      <c r="M1399" s="65"/>
    </row>
    <row r="1400" spans="13:13" x14ac:dyDescent="0.25">
      <c r="M1400" s="65"/>
    </row>
    <row r="1401" spans="13:13" x14ac:dyDescent="0.25">
      <c r="M1401" s="65"/>
    </row>
    <row r="1402" spans="13:13" x14ac:dyDescent="0.25">
      <c r="M1402" s="65"/>
    </row>
    <row r="1403" spans="13:13" x14ac:dyDescent="0.25">
      <c r="M1403" s="65"/>
    </row>
    <row r="1404" spans="13:13" x14ac:dyDescent="0.25">
      <c r="M1404" s="65"/>
    </row>
    <row r="1405" spans="13:13" x14ac:dyDescent="0.25">
      <c r="M1405" s="65"/>
    </row>
    <row r="1406" spans="13:13" x14ac:dyDescent="0.25">
      <c r="M1406" s="65"/>
    </row>
    <row r="1407" spans="13:13" x14ac:dyDescent="0.25">
      <c r="M1407" s="65"/>
    </row>
    <row r="1408" spans="13:13" x14ac:dyDescent="0.25">
      <c r="M1408" s="65"/>
    </row>
    <row r="1409" spans="13:13" x14ac:dyDescent="0.25">
      <c r="M1409" s="65"/>
    </row>
    <row r="1410" spans="13:13" x14ac:dyDescent="0.25">
      <c r="M1410" s="65"/>
    </row>
    <row r="1411" spans="13:13" x14ac:dyDescent="0.25">
      <c r="M1411" s="65"/>
    </row>
    <row r="1412" spans="13:13" x14ac:dyDescent="0.25">
      <c r="M1412" s="65"/>
    </row>
    <row r="1413" spans="13:13" x14ac:dyDescent="0.25">
      <c r="M1413" s="65"/>
    </row>
    <row r="1414" spans="13:13" x14ac:dyDescent="0.25">
      <c r="M1414" s="65"/>
    </row>
    <row r="1415" spans="13:13" x14ac:dyDescent="0.25">
      <c r="M1415" s="65"/>
    </row>
    <row r="1416" spans="13:13" x14ac:dyDescent="0.25">
      <c r="M1416" s="65"/>
    </row>
    <row r="1417" spans="13:13" x14ac:dyDescent="0.25">
      <c r="M1417" s="65"/>
    </row>
    <row r="1418" spans="13:13" x14ac:dyDescent="0.25">
      <c r="M1418" s="65"/>
    </row>
    <row r="1419" spans="13:13" x14ac:dyDescent="0.25">
      <c r="M1419" s="65"/>
    </row>
    <row r="1420" spans="13:13" x14ac:dyDescent="0.25">
      <c r="M1420" s="65"/>
    </row>
    <row r="1421" spans="13:13" x14ac:dyDescent="0.25">
      <c r="M1421" s="65"/>
    </row>
    <row r="1422" spans="13:13" x14ac:dyDescent="0.25">
      <c r="M1422" s="65"/>
    </row>
    <row r="1423" spans="13:13" x14ac:dyDescent="0.25">
      <c r="M1423" s="65"/>
    </row>
    <row r="1424" spans="13:13" x14ac:dyDescent="0.25">
      <c r="M1424" s="65"/>
    </row>
    <row r="1425" spans="13:13" x14ac:dyDescent="0.25">
      <c r="M1425" s="65"/>
    </row>
    <row r="1426" spans="13:13" x14ac:dyDescent="0.25">
      <c r="M1426" s="65"/>
    </row>
    <row r="1427" spans="13:13" x14ac:dyDescent="0.25">
      <c r="M1427" s="65"/>
    </row>
    <row r="1428" spans="13:13" x14ac:dyDescent="0.25">
      <c r="M1428" s="65"/>
    </row>
    <row r="1429" spans="13:13" x14ac:dyDescent="0.25">
      <c r="M1429" s="65"/>
    </row>
    <row r="1430" spans="13:13" x14ac:dyDescent="0.25">
      <c r="M1430" s="65"/>
    </row>
    <row r="1431" spans="13:13" x14ac:dyDescent="0.25">
      <c r="M1431" s="65"/>
    </row>
    <row r="1432" spans="13:13" x14ac:dyDescent="0.25">
      <c r="M1432" s="65"/>
    </row>
    <row r="1433" spans="13:13" x14ac:dyDescent="0.25">
      <c r="M1433" s="65"/>
    </row>
    <row r="1434" spans="13:13" x14ac:dyDescent="0.25">
      <c r="M1434" s="65"/>
    </row>
    <row r="1435" spans="13:13" x14ac:dyDescent="0.25">
      <c r="M1435" s="65"/>
    </row>
    <row r="1436" spans="13:13" x14ac:dyDescent="0.25">
      <c r="M1436" s="65"/>
    </row>
    <row r="1437" spans="13:13" x14ac:dyDescent="0.25">
      <c r="M1437" s="65"/>
    </row>
    <row r="1438" spans="13:13" x14ac:dyDescent="0.25">
      <c r="M1438" s="65"/>
    </row>
    <row r="1439" spans="13:13" x14ac:dyDescent="0.25">
      <c r="M1439" s="65"/>
    </row>
    <row r="1440" spans="13:13" x14ac:dyDescent="0.25">
      <c r="M1440" s="65"/>
    </row>
    <row r="1441" spans="13:13" x14ac:dyDescent="0.25">
      <c r="M1441" s="65"/>
    </row>
    <row r="1442" spans="13:13" x14ac:dyDescent="0.25">
      <c r="M1442" s="65"/>
    </row>
    <row r="1443" spans="13:13" x14ac:dyDescent="0.25">
      <c r="M1443" s="65"/>
    </row>
    <row r="1444" spans="13:13" x14ac:dyDescent="0.25">
      <c r="M1444" s="65"/>
    </row>
    <row r="1445" spans="13:13" x14ac:dyDescent="0.25">
      <c r="M1445" s="65"/>
    </row>
    <row r="1446" spans="13:13" x14ac:dyDescent="0.25">
      <c r="M1446" s="65"/>
    </row>
    <row r="1447" spans="13:13" x14ac:dyDescent="0.25">
      <c r="M1447" s="65"/>
    </row>
    <row r="1448" spans="13:13" x14ac:dyDescent="0.25">
      <c r="M1448" s="65"/>
    </row>
    <row r="1449" spans="13:13" x14ac:dyDescent="0.25">
      <c r="M1449" s="65"/>
    </row>
    <row r="1450" spans="13:13" x14ac:dyDescent="0.25">
      <c r="M1450" s="65"/>
    </row>
    <row r="1451" spans="13:13" x14ac:dyDescent="0.25">
      <c r="M1451" s="65"/>
    </row>
    <row r="1452" spans="13:13" x14ac:dyDescent="0.25">
      <c r="M1452" s="65"/>
    </row>
    <row r="1453" spans="13:13" x14ac:dyDescent="0.25">
      <c r="M1453" s="65"/>
    </row>
    <row r="1454" spans="13:13" x14ac:dyDescent="0.25">
      <c r="M1454" s="65"/>
    </row>
    <row r="1455" spans="13:13" x14ac:dyDescent="0.25">
      <c r="M1455" s="65"/>
    </row>
    <row r="1456" spans="13:13" x14ac:dyDescent="0.25">
      <c r="M1456" s="65"/>
    </row>
    <row r="1457" spans="13:13" x14ac:dyDescent="0.25">
      <c r="M1457" s="65"/>
    </row>
    <row r="1458" spans="13:13" x14ac:dyDescent="0.25">
      <c r="M1458" s="65"/>
    </row>
    <row r="1459" spans="13:13" x14ac:dyDescent="0.25">
      <c r="M1459" s="65"/>
    </row>
    <row r="1460" spans="13:13" x14ac:dyDescent="0.25">
      <c r="M1460" s="65"/>
    </row>
    <row r="1461" spans="13:13" x14ac:dyDescent="0.25">
      <c r="M1461" s="65"/>
    </row>
    <row r="1462" spans="13:13" x14ac:dyDescent="0.25">
      <c r="M1462" s="65"/>
    </row>
    <row r="1463" spans="13:13" x14ac:dyDescent="0.25">
      <c r="M1463" s="65"/>
    </row>
    <row r="1464" spans="13:13" x14ac:dyDescent="0.25">
      <c r="M1464" s="65"/>
    </row>
    <row r="1465" spans="13:13" x14ac:dyDescent="0.25">
      <c r="M1465" s="65"/>
    </row>
    <row r="1466" spans="13:13" x14ac:dyDescent="0.25">
      <c r="M1466" s="65"/>
    </row>
    <row r="1467" spans="13:13" x14ac:dyDescent="0.25">
      <c r="M1467" s="65"/>
    </row>
    <row r="1468" spans="13:13" x14ac:dyDescent="0.25">
      <c r="M1468" s="65"/>
    </row>
    <row r="1469" spans="13:13" x14ac:dyDescent="0.25">
      <c r="M1469" s="65"/>
    </row>
    <row r="1470" spans="13:13" x14ac:dyDescent="0.25">
      <c r="M1470" s="65"/>
    </row>
    <row r="1471" spans="13:13" x14ac:dyDescent="0.25">
      <c r="M1471" s="65"/>
    </row>
    <row r="1472" spans="13:13" x14ac:dyDescent="0.25">
      <c r="M1472" s="65"/>
    </row>
    <row r="1473" spans="13:13" x14ac:dyDescent="0.25">
      <c r="M1473" s="65"/>
    </row>
    <row r="1474" spans="13:13" x14ac:dyDescent="0.25">
      <c r="M1474" s="65"/>
    </row>
    <row r="1475" spans="13:13" x14ac:dyDescent="0.25">
      <c r="M1475" s="65"/>
    </row>
    <row r="1476" spans="13:13" x14ac:dyDescent="0.25">
      <c r="M1476" s="65"/>
    </row>
    <row r="1477" spans="13:13" x14ac:dyDescent="0.25">
      <c r="M1477" s="65"/>
    </row>
    <row r="1478" spans="13:13" x14ac:dyDescent="0.25">
      <c r="M1478" s="65"/>
    </row>
    <row r="1479" spans="13:13" x14ac:dyDescent="0.25">
      <c r="M1479" s="65"/>
    </row>
    <row r="1480" spans="13:13" x14ac:dyDescent="0.25">
      <c r="M1480" s="65"/>
    </row>
    <row r="1481" spans="13:13" x14ac:dyDescent="0.25">
      <c r="M1481" s="65"/>
    </row>
    <row r="1482" spans="13:13" x14ac:dyDescent="0.25">
      <c r="M1482" s="65"/>
    </row>
    <row r="1483" spans="13:13" x14ac:dyDescent="0.25">
      <c r="M1483" s="65"/>
    </row>
    <row r="1484" spans="13:13" x14ac:dyDescent="0.25">
      <c r="M1484" s="65"/>
    </row>
    <row r="1485" spans="13:13" x14ac:dyDescent="0.25">
      <c r="M1485" s="65"/>
    </row>
    <row r="1486" spans="13:13" x14ac:dyDescent="0.25">
      <c r="M1486" s="65"/>
    </row>
    <row r="1487" spans="13:13" x14ac:dyDescent="0.25">
      <c r="M1487" s="65"/>
    </row>
    <row r="1488" spans="13:13" x14ac:dyDescent="0.25">
      <c r="M1488" s="65"/>
    </row>
    <row r="1489" spans="13:13" x14ac:dyDescent="0.25">
      <c r="M1489" s="65"/>
    </row>
    <row r="1490" spans="13:13" x14ac:dyDescent="0.25">
      <c r="M1490" s="65"/>
    </row>
    <row r="1491" spans="13:13" x14ac:dyDescent="0.25">
      <c r="M1491" s="65"/>
    </row>
    <row r="1492" spans="13:13" x14ac:dyDescent="0.25">
      <c r="M1492" s="65"/>
    </row>
    <row r="1493" spans="13:13" x14ac:dyDescent="0.25">
      <c r="M1493" s="65"/>
    </row>
    <row r="1494" spans="13:13" x14ac:dyDescent="0.25">
      <c r="M1494" s="65"/>
    </row>
    <row r="1495" spans="13:13" x14ac:dyDescent="0.25">
      <c r="M1495" s="65"/>
    </row>
    <row r="1496" spans="13:13" x14ac:dyDescent="0.25">
      <c r="M1496" s="65"/>
    </row>
    <row r="1497" spans="13:13" x14ac:dyDescent="0.25">
      <c r="M1497" s="65"/>
    </row>
    <row r="1498" spans="13:13" x14ac:dyDescent="0.25">
      <c r="M1498" s="65"/>
    </row>
    <row r="1499" spans="13:13" x14ac:dyDescent="0.25">
      <c r="M1499" s="65"/>
    </row>
    <row r="1500" spans="13:13" x14ac:dyDescent="0.25">
      <c r="M1500" s="65"/>
    </row>
    <row r="1501" spans="13:13" x14ac:dyDescent="0.25">
      <c r="M1501" s="65"/>
    </row>
    <row r="1502" spans="13:13" x14ac:dyDescent="0.25">
      <c r="M1502" s="65"/>
    </row>
    <row r="1503" spans="13:13" x14ac:dyDescent="0.25">
      <c r="M1503" s="65"/>
    </row>
    <row r="1504" spans="13:13" x14ac:dyDescent="0.25">
      <c r="M1504" s="65"/>
    </row>
    <row r="1505" spans="13:13" x14ac:dyDescent="0.25">
      <c r="M1505" s="65"/>
    </row>
    <row r="1506" spans="13:13" x14ac:dyDescent="0.25">
      <c r="M1506" s="65"/>
    </row>
    <row r="1507" spans="13:13" x14ac:dyDescent="0.25">
      <c r="M1507" s="65"/>
    </row>
    <row r="1508" spans="13:13" x14ac:dyDescent="0.25">
      <c r="M1508" s="65"/>
    </row>
    <row r="1509" spans="13:13" x14ac:dyDescent="0.25">
      <c r="M1509" s="65"/>
    </row>
    <row r="1510" spans="13:13" x14ac:dyDescent="0.25">
      <c r="M1510" s="65"/>
    </row>
    <row r="1511" spans="13:13" x14ac:dyDescent="0.25">
      <c r="M1511" s="65"/>
    </row>
    <row r="1512" spans="13:13" x14ac:dyDescent="0.25">
      <c r="M1512" s="65"/>
    </row>
    <row r="1513" spans="13:13" x14ac:dyDescent="0.25">
      <c r="M1513" s="65"/>
    </row>
    <row r="1514" spans="13:13" x14ac:dyDescent="0.25">
      <c r="M1514" s="65"/>
    </row>
    <row r="1515" spans="13:13" x14ac:dyDescent="0.25">
      <c r="M1515" s="65"/>
    </row>
    <row r="1516" spans="13:13" x14ac:dyDescent="0.25">
      <c r="M1516" s="65"/>
    </row>
    <row r="1517" spans="13:13" x14ac:dyDescent="0.25">
      <c r="M1517" s="65"/>
    </row>
    <row r="1518" spans="13:13" x14ac:dyDescent="0.25">
      <c r="M1518" s="65"/>
    </row>
    <row r="1519" spans="13:13" x14ac:dyDescent="0.25">
      <c r="M1519" s="65"/>
    </row>
    <row r="1520" spans="13:13" x14ac:dyDescent="0.25">
      <c r="M1520" s="65"/>
    </row>
    <row r="1521" spans="13:13" x14ac:dyDescent="0.25">
      <c r="M1521" s="65"/>
    </row>
    <row r="1522" spans="13:13" x14ac:dyDescent="0.25">
      <c r="M1522" s="65"/>
    </row>
    <row r="1523" spans="13:13" x14ac:dyDescent="0.25">
      <c r="M1523" s="65"/>
    </row>
    <row r="1524" spans="13:13" x14ac:dyDescent="0.25">
      <c r="M1524" s="65"/>
    </row>
    <row r="1525" spans="13:13" x14ac:dyDescent="0.25">
      <c r="M1525" s="65"/>
    </row>
    <row r="1526" spans="13:13" x14ac:dyDescent="0.25">
      <c r="M1526" s="65"/>
    </row>
    <row r="1527" spans="13:13" x14ac:dyDescent="0.25">
      <c r="M1527" s="65"/>
    </row>
    <row r="1528" spans="13:13" x14ac:dyDescent="0.25">
      <c r="M1528" s="65"/>
    </row>
    <row r="1529" spans="13:13" x14ac:dyDescent="0.25">
      <c r="M1529" s="65"/>
    </row>
    <row r="1530" spans="13:13" x14ac:dyDescent="0.25">
      <c r="M1530" s="65"/>
    </row>
    <row r="1531" spans="13:13" x14ac:dyDescent="0.25">
      <c r="M1531" s="65"/>
    </row>
    <row r="1532" spans="13:13" x14ac:dyDescent="0.25">
      <c r="M1532" s="65"/>
    </row>
    <row r="1533" spans="13:13" x14ac:dyDescent="0.25">
      <c r="M1533" s="65"/>
    </row>
    <row r="1534" spans="13:13" x14ac:dyDescent="0.25">
      <c r="M1534" s="65"/>
    </row>
    <row r="1535" spans="13:13" x14ac:dyDescent="0.25">
      <c r="M1535" s="65"/>
    </row>
    <row r="1536" spans="13:13" x14ac:dyDescent="0.25">
      <c r="M1536" s="65"/>
    </row>
    <row r="1537" spans="13:13" x14ac:dyDescent="0.25">
      <c r="M1537" s="65"/>
    </row>
    <row r="1538" spans="13:13" x14ac:dyDescent="0.25">
      <c r="M1538" s="65"/>
    </row>
    <row r="1539" spans="13:13" x14ac:dyDescent="0.25">
      <c r="M1539" s="65"/>
    </row>
    <row r="1540" spans="13:13" x14ac:dyDescent="0.25">
      <c r="M1540" s="65"/>
    </row>
    <row r="1541" spans="13:13" x14ac:dyDescent="0.25">
      <c r="M1541" s="65"/>
    </row>
    <row r="1542" spans="13:13" x14ac:dyDescent="0.25">
      <c r="M1542" s="65"/>
    </row>
    <row r="1543" spans="13:13" x14ac:dyDescent="0.25">
      <c r="M1543" s="65"/>
    </row>
    <row r="1544" spans="13:13" x14ac:dyDescent="0.25">
      <c r="M1544" s="65"/>
    </row>
    <row r="1545" spans="13:13" x14ac:dyDescent="0.25">
      <c r="M1545" s="65"/>
    </row>
    <row r="1546" spans="13:13" x14ac:dyDescent="0.25">
      <c r="M1546" s="65"/>
    </row>
    <row r="1547" spans="13:13" x14ac:dyDescent="0.25">
      <c r="M1547" s="65"/>
    </row>
    <row r="1548" spans="13:13" x14ac:dyDescent="0.25">
      <c r="M1548" s="65"/>
    </row>
    <row r="1549" spans="13:13" x14ac:dyDescent="0.25">
      <c r="M1549" s="65"/>
    </row>
    <row r="1550" spans="13:13" x14ac:dyDescent="0.25">
      <c r="M1550" s="65"/>
    </row>
    <row r="1551" spans="13:13" x14ac:dyDescent="0.25">
      <c r="M1551" s="65"/>
    </row>
    <row r="1552" spans="13:13" x14ac:dyDescent="0.25">
      <c r="M1552" s="65"/>
    </row>
    <row r="1553" spans="13:13" x14ac:dyDescent="0.25">
      <c r="M1553" s="65"/>
    </row>
    <row r="1554" spans="13:13" x14ac:dyDescent="0.25">
      <c r="M1554" s="65"/>
    </row>
    <row r="1555" spans="13:13" x14ac:dyDescent="0.25">
      <c r="M1555" s="65"/>
    </row>
    <row r="1556" spans="13:13" x14ac:dyDescent="0.25">
      <c r="M1556" s="65"/>
    </row>
    <row r="1557" spans="13:13" x14ac:dyDescent="0.25">
      <c r="M1557" s="65"/>
    </row>
    <row r="1558" spans="13:13" x14ac:dyDescent="0.25">
      <c r="M1558" s="65"/>
    </row>
    <row r="1559" spans="13:13" x14ac:dyDescent="0.25">
      <c r="M1559" s="65"/>
    </row>
    <row r="1560" spans="13:13" x14ac:dyDescent="0.25">
      <c r="M1560" s="65"/>
    </row>
    <row r="1561" spans="13:13" x14ac:dyDescent="0.25">
      <c r="M1561" s="65"/>
    </row>
    <row r="1562" spans="13:13" x14ac:dyDescent="0.25">
      <c r="M1562" s="65"/>
    </row>
    <row r="1563" spans="13:13" x14ac:dyDescent="0.25">
      <c r="M1563" s="65"/>
    </row>
    <row r="1564" spans="13:13" x14ac:dyDescent="0.25">
      <c r="M1564" s="65"/>
    </row>
    <row r="1565" spans="13:13" x14ac:dyDescent="0.25">
      <c r="M1565" s="65"/>
    </row>
    <row r="1566" spans="13:13" x14ac:dyDescent="0.25">
      <c r="M1566" s="65"/>
    </row>
    <row r="1567" spans="13:13" x14ac:dyDescent="0.25">
      <c r="M1567" s="65"/>
    </row>
    <row r="1568" spans="13:13" x14ac:dyDescent="0.25">
      <c r="M1568" s="65"/>
    </row>
    <row r="1569" spans="13:13" x14ac:dyDescent="0.25">
      <c r="M1569" s="65"/>
    </row>
    <row r="1570" spans="13:13" x14ac:dyDescent="0.25">
      <c r="M1570" s="65"/>
    </row>
    <row r="1571" spans="13:13" x14ac:dyDescent="0.25">
      <c r="M1571" s="65"/>
    </row>
    <row r="1572" spans="13:13" x14ac:dyDescent="0.25">
      <c r="M1572" s="65"/>
    </row>
    <row r="1573" spans="13:13" x14ac:dyDescent="0.25">
      <c r="M1573" s="65"/>
    </row>
    <row r="1574" spans="13:13" x14ac:dyDescent="0.25">
      <c r="M1574" s="65"/>
    </row>
    <row r="1575" spans="13:13" x14ac:dyDescent="0.25">
      <c r="M1575" s="65"/>
    </row>
    <row r="1576" spans="13:13" x14ac:dyDescent="0.25">
      <c r="M1576" s="65"/>
    </row>
    <row r="1577" spans="13:13" x14ac:dyDescent="0.25">
      <c r="M1577" s="65"/>
    </row>
    <row r="1578" spans="13:13" x14ac:dyDescent="0.25">
      <c r="M1578" s="65"/>
    </row>
    <row r="1579" spans="13:13" x14ac:dyDescent="0.25">
      <c r="M1579" s="65"/>
    </row>
    <row r="1580" spans="13:13" x14ac:dyDescent="0.25">
      <c r="M1580" s="65"/>
    </row>
    <row r="1581" spans="13:13" x14ac:dyDescent="0.25">
      <c r="M1581" s="65"/>
    </row>
    <row r="1582" spans="13:13" x14ac:dyDescent="0.25">
      <c r="M1582" s="65"/>
    </row>
    <row r="1583" spans="13:13" x14ac:dyDescent="0.25">
      <c r="M1583" s="65"/>
    </row>
    <row r="1584" spans="13:13" x14ac:dyDescent="0.25">
      <c r="M1584" s="65"/>
    </row>
    <row r="1585" spans="13:13" x14ac:dyDescent="0.25">
      <c r="M1585" s="65"/>
    </row>
    <row r="1586" spans="13:13" x14ac:dyDescent="0.25">
      <c r="M1586" s="65"/>
    </row>
    <row r="1587" spans="13:13" x14ac:dyDescent="0.25">
      <c r="M1587" s="65"/>
    </row>
    <row r="1588" spans="13:13" x14ac:dyDescent="0.25">
      <c r="M1588" s="65"/>
    </row>
    <row r="1589" spans="13:13" x14ac:dyDescent="0.25">
      <c r="M1589" s="65"/>
    </row>
    <row r="1590" spans="13:13" x14ac:dyDescent="0.25">
      <c r="M1590" s="65"/>
    </row>
    <row r="1591" spans="13:13" x14ac:dyDescent="0.25">
      <c r="M1591" s="65"/>
    </row>
    <row r="1592" spans="13:13" x14ac:dyDescent="0.25">
      <c r="M1592" s="65"/>
    </row>
    <row r="1593" spans="13:13" x14ac:dyDescent="0.25">
      <c r="M1593" s="65"/>
    </row>
    <row r="1594" spans="13:13" x14ac:dyDescent="0.25">
      <c r="M1594" s="65"/>
    </row>
    <row r="1595" spans="13:13" x14ac:dyDescent="0.25">
      <c r="M1595" s="65"/>
    </row>
    <row r="1596" spans="13:13" x14ac:dyDescent="0.25">
      <c r="M1596" s="65"/>
    </row>
    <row r="1597" spans="13:13" x14ac:dyDescent="0.25">
      <c r="M1597" s="65"/>
    </row>
    <row r="1598" spans="13:13" x14ac:dyDescent="0.25">
      <c r="M1598" s="65"/>
    </row>
    <row r="1599" spans="13:13" x14ac:dyDescent="0.25">
      <c r="M1599" s="65"/>
    </row>
    <row r="1600" spans="13:13" x14ac:dyDescent="0.25">
      <c r="M1600" s="65"/>
    </row>
    <row r="1601" spans="13:13" x14ac:dyDescent="0.25">
      <c r="M1601" s="65"/>
    </row>
    <row r="1602" spans="13:13" x14ac:dyDescent="0.25">
      <c r="M1602" s="65"/>
    </row>
    <row r="1603" spans="13:13" x14ac:dyDescent="0.25">
      <c r="M1603" s="65"/>
    </row>
    <row r="1604" spans="13:13" x14ac:dyDescent="0.25">
      <c r="M1604" s="65"/>
    </row>
    <row r="1605" spans="13:13" x14ac:dyDescent="0.25">
      <c r="M1605" s="65"/>
    </row>
    <row r="1606" spans="13:13" x14ac:dyDescent="0.25">
      <c r="M1606" s="65"/>
    </row>
    <row r="1607" spans="13:13" x14ac:dyDescent="0.25">
      <c r="M1607" s="65"/>
    </row>
    <row r="1608" spans="13:13" x14ac:dyDescent="0.25">
      <c r="M1608" s="65"/>
    </row>
    <row r="1609" spans="13:13" x14ac:dyDescent="0.25">
      <c r="M1609" s="65"/>
    </row>
    <row r="1610" spans="13:13" x14ac:dyDescent="0.25">
      <c r="M1610" s="65"/>
    </row>
    <row r="1611" spans="13:13" x14ac:dyDescent="0.25">
      <c r="M1611" s="65"/>
    </row>
    <row r="1612" spans="13:13" x14ac:dyDescent="0.25">
      <c r="M1612" s="65"/>
    </row>
    <row r="1613" spans="13:13" x14ac:dyDescent="0.25">
      <c r="M1613" s="65"/>
    </row>
    <row r="1614" spans="13:13" x14ac:dyDescent="0.25">
      <c r="M1614" s="65"/>
    </row>
    <row r="1615" spans="13:13" x14ac:dyDescent="0.25">
      <c r="M1615" s="65"/>
    </row>
    <row r="1616" spans="13:13" x14ac:dyDescent="0.25">
      <c r="M1616" s="65"/>
    </row>
    <row r="1617" spans="13:13" x14ac:dyDescent="0.25">
      <c r="M1617" s="65"/>
    </row>
    <row r="1618" spans="13:13" x14ac:dyDescent="0.25">
      <c r="M1618" s="65"/>
    </row>
    <row r="1619" spans="13:13" x14ac:dyDescent="0.25">
      <c r="M1619" s="65"/>
    </row>
    <row r="1620" spans="13:13" x14ac:dyDescent="0.25">
      <c r="M1620" s="65"/>
    </row>
    <row r="1621" spans="13:13" x14ac:dyDescent="0.25">
      <c r="M1621" s="65"/>
    </row>
    <row r="1622" spans="13:13" x14ac:dyDescent="0.25">
      <c r="M1622" s="65"/>
    </row>
    <row r="1623" spans="13:13" x14ac:dyDescent="0.25">
      <c r="M1623" s="65"/>
    </row>
    <row r="1624" spans="13:13" x14ac:dyDescent="0.25">
      <c r="M1624" s="65"/>
    </row>
    <row r="1625" spans="13:13" x14ac:dyDescent="0.25">
      <c r="M1625" s="65"/>
    </row>
    <row r="1626" spans="13:13" x14ac:dyDescent="0.25">
      <c r="M1626" s="65"/>
    </row>
    <row r="1627" spans="13:13" x14ac:dyDescent="0.25">
      <c r="M1627" s="65"/>
    </row>
    <row r="1628" spans="13:13" x14ac:dyDescent="0.25">
      <c r="M1628" s="65"/>
    </row>
    <row r="1629" spans="13:13" x14ac:dyDescent="0.25">
      <c r="M1629" s="65"/>
    </row>
    <row r="1630" spans="13:13" x14ac:dyDescent="0.25">
      <c r="M1630" s="65"/>
    </row>
    <row r="1631" spans="13:13" x14ac:dyDescent="0.25">
      <c r="M1631" s="65"/>
    </row>
    <row r="1632" spans="13:13" x14ac:dyDescent="0.25">
      <c r="M1632" s="65"/>
    </row>
    <row r="1633" spans="13:13" x14ac:dyDescent="0.25">
      <c r="M1633" s="65"/>
    </row>
    <row r="1634" spans="13:13" x14ac:dyDescent="0.25">
      <c r="M1634" s="65"/>
    </row>
    <row r="1635" spans="13:13" x14ac:dyDescent="0.25">
      <c r="M1635" s="65"/>
    </row>
    <row r="1636" spans="13:13" x14ac:dyDescent="0.25">
      <c r="M1636" s="65"/>
    </row>
    <row r="1637" spans="13:13" x14ac:dyDescent="0.25">
      <c r="M1637" s="65"/>
    </row>
    <row r="1638" spans="13:13" x14ac:dyDescent="0.25">
      <c r="M1638" s="65"/>
    </row>
    <row r="1639" spans="13:13" x14ac:dyDescent="0.25">
      <c r="M1639" s="65"/>
    </row>
    <row r="1640" spans="13:13" x14ac:dyDescent="0.25">
      <c r="M1640" s="65"/>
    </row>
    <row r="1641" spans="13:13" x14ac:dyDescent="0.25">
      <c r="M1641" s="65"/>
    </row>
    <row r="1642" spans="13:13" x14ac:dyDescent="0.25">
      <c r="M1642" s="65"/>
    </row>
    <row r="1643" spans="13:13" x14ac:dyDescent="0.25">
      <c r="M1643" s="65"/>
    </row>
    <row r="1644" spans="13:13" x14ac:dyDescent="0.25">
      <c r="M1644" s="65"/>
    </row>
    <row r="1645" spans="13:13" x14ac:dyDescent="0.25">
      <c r="M1645" s="65"/>
    </row>
    <row r="1646" spans="13:13" x14ac:dyDescent="0.25">
      <c r="M1646" s="65"/>
    </row>
    <row r="1647" spans="13:13" x14ac:dyDescent="0.25">
      <c r="M1647" s="65"/>
    </row>
    <row r="1648" spans="13:13" x14ac:dyDescent="0.25">
      <c r="M1648" s="65"/>
    </row>
    <row r="1649" spans="13:13" x14ac:dyDescent="0.25">
      <c r="M1649" s="65"/>
    </row>
    <row r="1650" spans="13:13" x14ac:dyDescent="0.25">
      <c r="M1650" s="65"/>
    </row>
    <row r="1651" spans="13:13" x14ac:dyDescent="0.25">
      <c r="M1651" s="65"/>
    </row>
    <row r="1652" spans="13:13" x14ac:dyDescent="0.25">
      <c r="M1652" s="65"/>
    </row>
    <row r="1653" spans="13:13" x14ac:dyDescent="0.25">
      <c r="M1653" s="65"/>
    </row>
    <row r="1654" spans="13:13" x14ac:dyDescent="0.25">
      <c r="M1654" s="65"/>
    </row>
    <row r="1655" spans="13:13" x14ac:dyDescent="0.25">
      <c r="M1655" s="65"/>
    </row>
    <row r="1656" spans="13:13" x14ac:dyDescent="0.25">
      <c r="M1656" s="65"/>
    </row>
    <row r="1657" spans="13:13" x14ac:dyDescent="0.25">
      <c r="M1657" s="65"/>
    </row>
    <row r="1658" spans="13:13" x14ac:dyDescent="0.25">
      <c r="M1658" s="65"/>
    </row>
    <row r="1659" spans="13:13" x14ac:dyDescent="0.25">
      <c r="M1659" s="65"/>
    </row>
    <row r="1660" spans="13:13" x14ac:dyDescent="0.25">
      <c r="M1660" s="65"/>
    </row>
    <row r="1661" spans="13:13" x14ac:dyDescent="0.25">
      <c r="M1661" s="65"/>
    </row>
    <row r="1662" spans="13:13" x14ac:dyDescent="0.25">
      <c r="M1662" s="65"/>
    </row>
    <row r="1663" spans="13:13" x14ac:dyDescent="0.25">
      <c r="M1663" s="65"/>
    </row>
    <row r="1664" spans="13:13" x14ac:dyDescent="0.25">
      <c r="M1664" s="65"/>
    </row>
    <row r="1665" spans="13:13" x14ac:dyDescent="0.25">
      <c r="M1665" s="65"/>
    </row>
    <row r="1666" spans="13:13" x14ac:dyDescent="0.25">
      <c r="M1666" s="65"/>
    </row>
    <row r="1667" spans="13:13" x14ac:dyDescent="0.25">
      <c r="M1667" s="65"/>
    </row>
    <row r="1668" spans="13:13" x14ac:dyDescent="0.25">
      <c r="M1668" s="65"/>
    </row>
    <row r="1669" spans="13:13" x14ac:dyDescent="0.25">
      <c r="M1669" s="65"/>
    </row>
    <row r="1670" spans="13:13" x14ac:dyDescent="0.25">
      <c r="M1670" s="65"/>
    </row>
    <row r="1671" spans="13:13" x14ac:dyDescent="0.25">
      <c r="M1671" s="65"/>
    </row>
    <row r="1672" spans="13:13" x14ac:dyDescent="0.25">
      <c r="M1672" s="65"/>
    </row>
    <row r="1673" spans="13:13" x14ac:dyDescent="0.25">
      <c r="M1673" s="65"/>
    </row>
    <row r="1674" spans="13:13" x14ac:dyDescent="0.25">
      <c r="M1674" s="65"/>
    </row>
    <row r="1675" spans="13:13" x14ac:dyDescent="0.25">
      <c r="M1675" s="65"/>
    </row>
    <row r="1676" spans="13:13" x14ac:dyDescent="0.25">
      <c r="M1676" s="65"/>
    </row>
    <row r="1677" spans="13:13" x14ac:dyDescent="0.25">
      <c r="M1677" s="65"/>
    </row>
    <row r="1678" spans="13:13" x14ac:dyDescent="0.25">
      <c r="M1678" s="65"/>
    </row>
    <row r="1679" spans="13:13" x14ac:dyDescent="0.25">
      <c r="M1679" s="65"/>
    </row>
    <row r="1680" spans="13:13" x14ac:dyDescent="0.25">
      <c r="M1680" s="65"/>
    </row>
    <row r="1681" spans="13:13" x14ac:dyDescent="0.25">
      <c r="M1681" s="65"/>
    </row>
    <row r="1682" spans="13:13" x14ac:dyDescent="0.25">
      <c r="M1682" s="65"/>
    </row>
    <row r="1683" spans="13:13" x14ac:dyDescent="0.25">
      <c r="M1683" s="65"/>
    </row>
    <row r="1684" spans="13:13" x14ac:dyDescent="0.25">
      <c r="M1684" s="65"/>
    </row>
    <row r="1685" spans="13:13" x14ac:dyDescent="0.25">
      <c r="M1685" s="65"/>
    </row>
    <row r="1686" spans="13:13" x14ac:dyDescent="0.25">
      <c r="M1686" s="65"/>
    </row>
    <row r="1687" spans="13:13" x14ac:dyDescent="0.25">
      <c r="M1687" s="65"/>
    </row>
    <row r="1688" spans="13:13" x14ac:dyDescent="0.25">
      <c r="M1688" s="65"/>
    </row>
    <row r="1689" spans="13:13" x14ac:dyDescent="0.25">
      <c r="M1689" s="65"/>
    </row>
    <row r="1690" spans="13:13" x14ac:dyDescent="0.25">
      <c r="M1690" s="65"/>
    </row>
    <row r="1691" spans="13:13" x14ac:dyDescent="0.25">
      <c r="M1691" s="65"/>
    </row>
    <row r="1692" spans="13:13" x14ac:dyDescent="0.25">
      <c r="M1692" s="65"/>
    </row>
    <row r="1693" spans="13:13" x14ac:dyDescent="0.25">
      <c r="M1693" s="65"/>
    </row>
    <row r="1694" spans="13:13" x14ac:dyDescent="0.25">
      <c r="M1694" s="65"/>
    </row>
    <row r="1695" spans="13:13" x14ac:dyDescent="0.25">
      <c r="M1695" s="65"/>
    </row>
    <row r="1696" spans="13:13" x14ac:dyDescent="0.25">
      <c r="M1696" s="65"/>
    </row>
    <row r="1697" spans="13:13" x14ac:dyDescent="0.25">
      <c r="M1697" s="65"/>
    </row>
    <row r="1698" spans="13:13" x14ac:dyDescent="0.25">
      <c r="M1698" s="65"/>
    </row>
    <row r="1699" spans="13:13" x14ac:dyDescent="0.25">
      <c r="M1699" s="65"/>
    </row>
  </sheetData>
  <sheetProtection algorithmName="SHA-512" hashValue="U3ob7XOUMaG31zs19VSWzF7xsJv3DB48kqzpo+SVloUuf2FVnY2d2xs6reoFwNU02OHrglMZqXqegGp2d+tIYQ==" saltValue="97G0NObbRrWHrJ1xtukf9A==" spinCount="100000" sheet="1" objects="1" scenarios="1" selectLockedCells="1" selectUnlockedCells="1"/>
  <mergeCells count="1">
    <mergeCell ref="L3:L4"/>
  </mergeCells>
  <dataValidations count="2">
    <dataValidation type="list" allowBlank="1" showInputMessage="1" showErrorMessage="1" sqref="K2" xr:uid="{00000000-0002-0000-0300-000000000000}">
      <formula1>$M$3:$M$157</formula1>
    </dataValidation>
    <dataValidation type="list" allowBlank="1" showInputMessage="1" showErrorMessage="1" sqref="L2" xr:uid="{00000000-0002-0000-0300-000001000000}">
      <formula1>OFFSET($B$1,MATCH(INDIRECT(ADDRESS(CELL("row"),CELL("col")-1)),$A:$A,0)-1,0,COUNTIF($A:$A,INDIRECT(ADDRESS(CELL("row"),CELL("col")-1))),1)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U805"/>
  <sheetViews>
    <sheetView workbookViewId="0">
      <selection activeCell="C252" sqref="C252"/>
    </sheetView>
  </sheetViews>
  <sheetFormatPr defaultRowHeight="15.75" x14ac:dyDescent="0.25"/>
  <cols>
    <col min="1" max="1" width="36.75" customWidth="1"/>
    <col min="2" max="2" width="1.75" customWidth="1"/>
    <col min="3" max="3" width="22" customWidth="1"/>
    <col min="4" max="4" width="46" customWidth="1"/>
    <col min="5" max="5" width="27.125" customWidth="1"/>
    <col min="6" max="6" width="37.125" style="2" customWidth="1"/>
    <col min="7" max="7" width="44.125" customWidth="1"/>
    <col min="18" max="18" width="19.125" customWidth="1"/>
    <col min="19" max="19" width="39" bestFit="1" customWidth="1"/>
  </cols>
  <sheetData>
    <row r="1" spans="1:21" x14ac:dyDescent="0.25">
      <c r="A1" s="65" t="s">
        <v>116</v>
      </c>
      <c r="B1" s="65"/>
      <c r="C1" s="65" t="s">
        <v>118</v>
      </c>
      <c r="D1" s="65"/>
      <c r="E1" s="65" t="s">
        <v>282</v>
      </c>
      <c r="F1" s="78" t="s">
        <v>137</v>
      </c>
      <c r="G1" s="65"/>
      <c r="H1" s="65" t="s">
        <v>121</v>
      </c>
      <c r="I1" s="65"/>
      <c r="J1" s="65"/>
      <c r="K1" s="60" t="s">
        <v>33</v>
      </c>
      <c r="L1" s="65"/>
      <c r="M1" s="60" t="s">
        <v>43</v>
      </c>
      <c r="N1" s="60" t="s">
        <v>123</v>
      </c>
      <c r="O1" s="60" t="s">
        <v>124</v>
      </c>
      <c r="P1" s="60" t="s">
        <v>125</v>
      </c>
      <c r="Q1" s="65"/>
      <c r="R1" s="60" t="s">
        <v>126</v>
      </c>
      <c r="S1" s="60" t="s">
        <v>127</v>
      </c>
      <c r="T1" s="60"/>
      <c r="U1" s="65"/>
    </row>
    <row r="2" spans="1:21" x14ac:dyDescent="0.25">
      <c r="A2" s="65" t="s">
        <v>5</v>
      </c>
      <c r="B2" s="65"/>
      <c r="C2" s="65" t="s">
        <v>5</v>
      </c>
      <c r="D2" s="65" t="s">
        <v>134</v>
      </c>
      <c r="E2" s="65" t="s">
        <v>5</v>
      </c>
      <c r="F2" s="78" t="s">
        <v>5</v>
      </c>
      <c r="G2" s="65"/>
      <c r="H2" s="65" t="s">
        <v>5</v>
      </c>
      <c r="I2" s="65"/>
      <c r="J2" s="65"/>
      <c r="K2" s="12" t="s">
        <v>146</v>
      </c>
      <c r="L2" s="65"/>
      <c r="M2" s="65" t="s">
        <v>7970</v>
      </c>
      <c r="N2" s="65" t="s">
        <v>148</v>
      </c>
      <c r="O2" s="65" t="s">
        <v>149</v>
      </c>
      <c r="P2" s="65" t="s">
        <v>7971</v>
      </c>
      <c r="Q2" s="65"/>
      <c r="R2" s="65" t="s">
        <v>151</v>
      </c>
      <c r="S2" s="65" t="s">
        <v>139</v>
      </c>
      <c r="T2" s="65"/>
      <c r="U2" s="65" t="s">
        <v>140</v>
      </c>
    </row>
    <row r="3" spans="1:21" x14ac:dyDescent="0.25">
      <c r="A3" s="65" t="s">
        <v>143</v>
      </c>
      <c r="B3" s="65"/>
      <c r="C3" s="65" t="s">
        <v>256</v>
      </c>
      <c r="D3" s="65" t="s">
        <v>5</v>
      </c>
      <c r="E3" s="65" t="s">
        <v>427</v>
      </c>
      <c r="F3" s="78" t="s">
        <v>7972</v>
      </c>
      <c r="G3" s="65"/>
      <c r="H3" s="65" t="s">
        <v>7973</v>
      </c>
      <c r="I3" s="65"/>
      <c r="J3" s="65"/>
      <c r="K3" s="12" t="s">
        <v>164</v>
      </c>
      <c r="L3" s="65"/>
      <c r="M3" s="65" t="s">
        <v>196</v>
      </c>
      <c r="N3" s="65" t="s">
        <v>166</v>
      </c>
      <c r="O3" s="65" t="s">
        <v>167</v>
      </c>
      <c r="P3" s="65" t="s">
        <v>7974</v>
      </c>
      <c r="Q3" s="65"/>
      <c r="R3" s="65" t="s">
        <v>169</v>
      </c>
      <c r="S3" s="65" t="s">
        <v>152</v>
      </c>
      <c r="T3" s="65"/>
      <c r="U3" s="65" t="s">
        <v>153</v>
      </c>
    </row>
    <row r="4" spans="1:21" x14ac:dyDescent="0.25">
      <c r="A4" s="65" t="s">
        <v>159</v>
      </c>
      <c r="B4" s="65"/>
      <c r="C4" s="65" t="s">
        <v>141</v>
      </c>
      <c r="D4" s="65" t="s">
        <v>7975</v>
      </c>
      <c r="E4" s="65" t="s">
        <v>439</v>
      </c>
      <c r="F4" s="78" t="s">
        <v>7976</v>
      </c>
      <c r="G4" s="65"/>
      <c r="H4" s="65" t="s">
        <v>7977</v>
      </c>
      <c r="I4" s="65"/>
      <c r="J4" s="65"/>
      <c r="K4" s="65"/>
      <c r="L4" s="65"/>
      <c r="M4" s="65" t="s">
        <v>7978</v>
      </c>
      <c r="N4" s="65" t="s">
        <v>183</v>
      </c>
      <c r="O4" s="65" t="s">
        <v>7979</v>
      </c>
      <c r="P4" s="65" t="s">
        <v>7980</v>
      </c>
      <c r="Q4" s="65"/>
      <c r="R4" s="65"/>
      <c r="S4" s="65" t="s">
        <v>170</v>
      </c>
      <c r="T4" s="65"/>
      <c r="U4" s="65" t="s">
        <v>171</v>
      </c>
    </row>
    <row r="5" spans="1:21" x14ac:dyDescent="0.25">
      <c r="A5" s="65" t="s">
        <v>177</v>
      </c>
      <c r="B5" s="65"/>
      <c r="C5" s="65" t="s">
        <v>157</v>
      </c>
      <c r="D5" s="65" t="s">
        <v>160</v>
      </c>
      <c r="E5" s="65"/>
      <c r="F5" s="78" t="s">
        <v>7981</v>
      </c>
      <c r="G5" s="65"/>
      <c r="H5" s="65" t="s">
        <v>7982</v>
      </c>
      <c r="I5" s="65"/>
      <c r="J5" s="65"/>
      <c r="K5" s="65"/>
      <c r="L5" s="65"/>
      <c r="M5" s="65" t="s">
        <v>7983</v>
      </c>
      <c r="N5" s="65" t="s">
        <v>197</v>
      </c>
      <c r="O5" s="65" t="s">
        <v>7984</v>
      </c>
      <c r="P5" s="65" t="s">
        <v>7985</v>
      </c>
      <c r="Q5" s="65"/>
      <c r="R5" s="65"/>
      <c r="S5" s="65" t="s">
        <v>186</v>
      </c>
      <c r="T5" s="65"/>
      <c r="U5" s="65" t="s">
        <v>187</v>
      </c>
    </row>
    <row r="6" spans="1:21" x14ac:dyDescent="0.25">
      <c r="A6" s="65" t="s">
        <v>191</v>
      </c>
      <c r="B6" s="65"/>
      <c r="C6" s="65" t="s">
        <v>175</v>
      </c>
      <c r="D6" s="65" t="s">
        <v>7986</v>
      </c>
      <c r="E6" s="65"/>
      <c r="F6" s="78" t="s">
        <v>7987</v>
      </c>
      <c r="G6" s="65"/>
      <c r="H6" s="65" t="s">
        <v>7988</v>
      </c>
      <c r="I6" s="65"/>
      <c r="J6" s="65"/>
      <c r="K6" s="65"/>
      <c r="L6" s="65"/>
      <c r="M6" s="65"/>
      <c r="N6" s="65"/>
      <c r="O6" s="65" t="s">
        <v>211</v>
      </c>
      <c r="P6" s="65" t="s">
        <v>7989</v>
      </c>
      <c r="Q6" s="65"/>
      <c r="R6" s="65"/>
      <c r="S6" s="65" t="s">
        <v>200</v>
      </c>
      <c r="T6" s="65"/>
      <c r="U6" s="65" t="s">
        <v>201</v>
      </c>
    </row>
    <row r="7" spans="1:21" x14ac:dyDescent="0.25">
      <c r="A7" s="65" t="s">
        <v>205</v>
      </c>
      <c r="B7" s="65"/>
      <c r="C7" s="65" t="s">
        <v>190</v>
      </c>
      <c r="D7" s="65" t="s">
        <v>7990</v>
      </c>
      <c r="E7" s="65"/>
      <c r="F7" s="78" t="s">
        <v>7991</v>
      </c>
      <c r="G7" s="65"/>
      <c r="H7" s="65" t="s">
        <v>7992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 t="s">
        <v>212</v>
      </c>
      <c r="T7" s="65"/>
      <c r="U7" s="65" t="s">
        <v>213</v>
      </c>
    </row>
    <row r="8" spans="1:21" x14ac:dyDescent="0.25">
      <c r="A8" s="65" t="s">
        <v>220</v>
      </c>
      <c r="B8" s="65"/>
      <c r="C8" s="65" t="s">
        <v>204</v>
      </c>
      <c r="D8" s="65" t="s">
        <v>178</v>
      </c>
      <c r="E8" s="65"/>
      <c r="F8" s="78" t="s">
        <v>7993</v>
      </c>
      <c r="G8" s="65"/>
      <c r="H8" s="65" t="s">
        <v>7994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 t="s">
        <v>225</v>
      </c>
      <c r="T8" s="65"/>
      <c r="U8" s="65" t="s">
        <v>226</v>
      </c>
    </row>
    <row r="9" spans="1:21" x14ac:dyDescent="0.25">
      <c r="A9" s="65" t="s">
        <v>230</v>
      </c>
      <c r="B9" s="65"/>
      <c r="C9" s="65" t="s">
        <v>219</v>
      </c>
      <c r="D9" s="65" t="s">
        <v>192</v>
      </c>
      <c r="E9" s="65" t="s">
        <v>282</v>
      </c>
      <c r="F9" s="78" t="s">
        <v>7995</v>
      </c>
      <c r="G9" s="65"/>
      <c r="H9" s="65" t="s">
        <v>7996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 t="s">
        <v>236</v>
      </c>
      <c r="T9" s="65"/>
      <c r="U9" s="65" t="s">
        <v>187</v>
      </c>
    </row>
    <row r="10" spans="1:21" x14ac:dyDescent="0.25">
      <c r="A10" s="65" t="s">
        <v>238</v>
      </c>
      <c r="B10" s="65"/>
      <c r="C10" s="65" t="s">
        <v>229</v>
      </c>
      <c r="D10" s="65" t="s">
        <v>206</v>
      </c>
      <c r="E10" s="65" t="s">
        <v>5</v>
      </c>
      <c r="F10" s="78" t="s">
        <v>7997</v>
      </c>
      <c r="G10" s="65"/>
      <c r="H10" s="65" t="s">
        <v>145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 t="s">
        <v>242</v>
      </c>
      <c r="T10" s="65"/>
      <c r="U10" s="65" t="s">
        <v>243</v>
      </c>
    </row>
    <row r="11" spans="1:21" x14ac:dyDescent="0.25">
      <c r="A11" s="65" t="s">
        <v>245</v>
      </c>
      <c r="B11" s="65"/>
      <c r="C11" s="65" t="s">
        <v>237</v>
      </c>
      <c r="D11" s="65" t="s">
        <v>221</v>
      </c>
      <c r="E11" s="13" t="s">
        <v>293</v>
      </c>
      <c r="F11" s="78" t="s">
        <v>7998</v>
      </c>
      <c r="G11" s="65"/>
      <c r="H11" s="65" t="s">
        <v>163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 t="s">
        <v>248</v>
      </c>
      <c r="T11" s="65"/>
      <c r="U11" s="65" t="s">
        <v>249</v>
      </c>
    </row>
    <row r="12" spans="1:21" x14ac:dyDescent="0.25">
      <c r="A12" s="65" t="s">
        <v>251</v>
      </c>
      <c r="B12" s="65"/>
      <c r="C12" s="65" t="s">
        <v>244</v>
      </c>
      <c r="D12" s="65" t="s">
        <v>231</v>
      </c>
      <c r="E12" s="13" t="s">
        <v>298</v>
      </c>
      <c r="F12" s="78" t="s">
        <v>7999</v>
      </c>
      <c r="G12" s="65"/>
      <c r="H12" s="65" t="s">
        <v>181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 t="s">
        <v>254</v>
      </c>
      <c r="T12" s="65"/>
      <c r="U12" s="65" t="s">
        <v>255</v>
      </c>
    </row>
    <row r="13" spans="1:21" x14ac:dyDescent="0.25">
      <c r="A13" s="65"/>
      <c r="B13" s="65"/>
      <c r="C13" s="65" t="s">
        <v>250</v>
      </c>
      <c r="D13" s="65" t="s">
        <v>8000</v>
      </c>
      <c r="E13" s="13" t="s">
        <v>304</v>
      </c>
      <c r="F13" s="78" t="s">
        <v>8001</v>
      </c>
      <c r="G13" s="65"/>
      <c r="H13" s="65" t="s">
        <v>8002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 t="s">
        <v>260</v>
      </c>
      <c r="T13" s="65"/>
      <c r="U13" s="65" t="s">
        <v>226</v>
      </c>
    </row>
    <row r="14" spans="1:21" x14ac:dyDescent="0.25">
      <c r="A14" s="65"/>
      <c r="B14" s="65"/>
      <c r="C14" s="65" t="s">
        <v>257</v>
      </c>
      <c r="D14" s="65" t="s">
        <v>8003</v>
      </c>
      <c r="E14" s="13" t="s">
        <v>310</v>
      </c>
      <c r="F14" s="78" t="s">
        <v>8004</v>
      </c>
      <c r="G14" s="65"/>
      <c r="H14" s="65" t="s">
        <v>8005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 t="s">
        <v>264</v>
      </c>
      <c r="T14" s="65"/>
      <c r="U14" s="65" t="s">
        <v>187</v>
      </c>
    </row>
    <row r="15" spans="1:21" x14ac:dyDescent="0.25">
      <c r="A15" s="65"/>
      <c r="B15" s="65"/>
      <c r="C15" s="65" t="s">
        <v>261</v>
      </c>
      <c r="D15" s="65" t="s">
        <v>239</v>
      </c>
      <c r="E15" s="13" t="s">
        <v>317</v>
      </c>
      <c r="F15" s="78" t="s">
        <v>8006</v>
      </c>
      <c r="G15" s="65"/>
      <c r="H15" s="65" t="s">
        <v>8007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 t="s">
        <v>268</v>
      </c>
      <c r="T15" s="65"/>
      <c r="U15" s="65" t="s">
        <v>269</v>
      </c>
    </row>
    <row r="16" spans="1:21" x14ac:dyDescent="0.25">
      <c r="A16" s="65"/>
      <c r="B16" s="65"/>
      <c r="C16" s="65" t="s">
        <v>265</v>
      </c>
      <c r="D16" s="65" t="s">
        <v>8008</v>
      </c>
      <c r="E16" s="13" t="s">
        <v>324</v>
      </c>
      <c r="F16" s="78" t="s">
        <v>8009</v>
      </c>
      <c r="G16" s="65"/>
      <c r="H16" s="65" t="s">
        <v>8010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 t="s">
        <v>273</v>
      </c>
      <c r="T16" s="65"/>
      <c r="U16" s="65" t="s">
        <v>274</v>
      </c>
    </row>
    <row r="17" spans="1:21" x14ac:dyDescent="0.25">
      <c r="A17" s="65"/>
      <c r="B17" s="65"/>
      <c r="C17" s="65" t="s">
        <v>270</v>
      </c>
      <c r="D17" s="65" t="s">
        <v>246</v>
      </c>
      <c r="E17" s="13" t="s">
        <v>332</v>
      </c>
      <c r="F17" s="78" t="s">
        <v>8011</v>
      </c>
      <c r="G17" s="65"/>
      <c r="H17" s="65" t="s">
        <v>195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 t="s">
        <v>278</v>
      </c>
      <c r="T17" s="65"/>
      <c r="U17" s="65" t="s">
        <v>279</v>
      </c>
    </row>
    <row r="18" spans="1:21" x14ac:dyDescent="0.25">
      <c r="A18" s="65" t="s">
        <v>5</v>
      </c>
      <c r="B18" s="65"/>
      <c r="C18" s="65" t="s">
        <v>275</v>
      </c>
      <c r="D18" s="65" t="s">
        <v>252</v>
      </c>
      <c r="E18" s="13" t="s">
        <v>339</v>
      </c>
      <c r="F18" s="78" t="s">
        <v>8012</v>
      </c>
      <c r="G18" s="65"/>
      <c r="H18" s="65" t="s">
        <v>209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 t="s">
        <v>284</v>
      </c>
      <c r="T18" s="65"/>
      <c r="U18" s="65" t="s">
        <v>285</v>
      </c>
    </row>
    <row r="19" spans="1:21" x14ac:dyDescent="0.25">
      <c r="A19" s="65">
        <v>1000</v>
      </c>
      <c r="B19" s="65"/>
      <c r="C19" s="65" t="s">
        <v>280</v>
      </c>
      <c r="D19" s="65" t="s">
        <v>8013</v>
      </c>
      <c r="E19" s="13" t="s">
        <v>350</v>
      </c>
      <c r="F19" s="78" t="s">
        <v>8014</v>
      </c>
      <c r="G19" s="65"/>
      <c r="H19" s="65" t="s">
        <v>8015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 t="s">
        <v>289</v>
      </c>
      <c r="T19" s="65"/>
      <c r="U19" s="65" t="s">
        <v>290</v>
      </c>
    </row>
    <row r="20" spans="1:21" x14ac:dyDescent="0.25">
      <c r="A20" s="65"/>
      <c r="B20" s="65"/>
      <c r="C20" s="65" t="s">
        <v>286</v>
      </c>
      <c r="D20" s="65" t="s">
        <v>258</v>
      </c>
      <c r="E20" s="13" t="s">
        <v>361</v>
      </c>
      <c r="F20" s="78" t="s">
        <v>8016</v>
      </c>
      <c r="G20" s="65"/>
      <c r="H20" s="65" t="s">
        <v>224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 t="s">
        <v>295</v>
      </c>
      <c r="T20" s="65"/>
      <c r="U20" s="65" t="s">
        <v>279</v>
      </c>
    </row>
    <row r="21" spans="1:21" x14ac:dyDescent="0.25">
      <c r="A21" s="65"/>
      <c r="B21" s="65"/>
      <c r="C21" s="65" t="s">
        <v>291</v>
      </c>
      <c r="D21" s="65" t="s">
        <v>8017</v>
      </c>
      <c r="E21" s="13" t="s">
        <v>372</v>
      </c>
      <c r="F21" s="78" t="s">
        <v>8018</v>
      </c>
      <c r="G21" s="65"/>
      <c r="H21" s="65" t="s">
        <v>234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 t="s">
        <v>300</v>
      </c>
      <c r="T21" s="65"/>
      <c r="U21" s="65" t="s">
        <v>301</v>
      </c>
    </row>
    <row r="22" spans="1:21" x14ac:dyDescent="0.25">
      <c r="A22" s="65"/>
      <c r="B22" s="65"/>
      <c r="C22" s="65" t="s">
        <v>296</v>
      </c>
      <c r="D22" s="65" t="s">
        <v>262</v>
      </c>
      <c r="E22" s="13" t="s">
        <v>382</v>
      </c>
      <c r="F22" s="78" t="s">
        <v>8019</v>
      </c>
      <c r="G22" s="65"/>
      <c r="H22" s="65" t="s">
        <v>8020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 t="s">
        <v>306</v>
      </c>
      <c r="T22" s="65"/>
      <c r="U22" s="65" t="s">
        <v>307</v>
      </c>
    </row>
    <row r="23" spans="1:21" x14ac:dyDescent="0.25">
      <c r="A23" s="65"/>
      <c r="B23" s="65"/>
      <c r="C23" s="65" t="s">
        <v>302</v>
      </c>
      <c r="D23" s="65" t="s">
        <v>266</v>
      </c>
      <c r="E23" s="13" t="s">
        <v>392</v>
      </c>
      <c r="F23" s="78" t="s">
        <v>8021</v>
      </c>
      <c r="G23" s="65"/>
      <c r="H23" s="14" t="s">
        <v>67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 t="s">
        <v>312</v>
      </c>
      <c r="T23" s="65"/>
      <c r="U23" s="65" t="s">
        <v>313</v>
      </c>
    </row>
    <row r="24" spans="1:21" x14ac:dyDescent="0.25">
      <c r="A24" s="65" t="s">
        <v>5</v>
      </c>
      <c r="B24" s="65"/>
      <c r="C24" s="65" t="s">
        <v>308</v>
      </c>
      <c r="D24" s="65" t="s">
        <v>271</v>
      </c>
      <c r="E24" s="65"/>
      <c r="F24" s="78" t="s">
        <v>8022</v>
      </c>
      <c r="G24" s="65"/>
      <c r="H24" s="14" t="s">
        <v>8023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 t="s">
        <v>319</v>
      </c>
      <c r="T24" s="65"/>
      <c r="U24" s="65" t="s">
        <v>320</v>
      </c>
    </row>
    <row r="25" spans="1:21" x14ac:dyDescent="0.25">
      <c r="A25" s="65" t="s">
        <v>8</v>
      </c>
      <c r="B25" s="65"/>
      <c r="C25" s="65" t="s">
        <v>314</v>
      </c>
      <c r="D25" s="65" t="s">
        <v>8024</v>
      </c>
      <c r="E25" s="65"/>
      <c r="F25" s="78" t="s">
        <v>8025</v>
      </c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 t="s">
        <v>326</v>
      </c>
      <c r="T25" s="65"/>
      <c r="U25" s="65" t="s">
        <v>327</v>
      </c>
    </row>
    <row r="26" spans="1:21" x14ac:dyDescent="0.25">
      <c r="A26" s="65" t="s">
        <v>329</v>
      </c>
      <c r="B26" s="65"/>
      <c r="C26" s="65" t="s">
        <v>321</v>
      </c>
      <c r="D26" s="65" t="s">
        <v>8026</v>
      </c>
      <c r="E26" s="65"/>
      <c r="F26" s="78" t="s">
        <v>8027</v>
      </c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 t="s">
        <v>334</v>
      </c>
      <c r="T26" s="65"/>
      <c r="U26" s="65" t="s">
        <v>171</v>
      </c>
    </row>
    <row r="27" spans="1:21" x14ac:dyDescent="0.25">
      <c r="A27" s="65" t="s">
        <v>336</v>
      </c>
      <c r="B27" s="65"/>
      <c r="C27" s="65" t="s">
        <v>328</v>
      </c>
      <c r="D27" s="65" t="s">
        <v>276</v>
      </c>
      <c r="E27" s="65"/>
      <c r="F27" s="78" t="s">
        <v>8028</v>
      </c>
      <c r="G27" s="12" t="s">
        <v>341</v>
      </c>
      <c r="H27" s="65"/>
      <c r="I27" s="12" t="s">
        <v>342</v>
      </c>
      <c r="J27" s="65"/>
      <c r="K27" s="65"/>
      <c r="L27" s="12" t="s">
        <v>343</v>
      </c>
      <c r="M27" s="65"/>
      <c r="N27" s="65"/>
      <c r="O27" s="65" t="s">
        <v>355</v>
      </c>
      <c r="P27" s="65"/>
      <c r="Q27" s="65"/>
      <c r="R27" s="65"/>
      <c r="S27" s="65" t="s">
        <v>344</v>
      </c>
      <c r="T27" s="65"/>
      <c r="U27" s="65" t="s">
        <v>285</v>
      </c>
    </row>
    <row r="28" spans="1:21" x14ac:dyDescent="0.25">
      <c r="A28" s="65" t="s">
        <v>347</v>
      </c>
      <c r="B28" s="65"/>
      <c r="C28" s="65" t="s">
        <v>335</v>
      </c>
      <c r="D28" s="65" t="s">
        <v>281</v>
      </c>
      <c r="E28" s="65"/>
      <c r="F28" s="78" t="s">
        <v>8029</v>
      </c>
      <c r="G28" s="65" t="s">
        <v>352</v>
      </c>
      <c r="H28" s="12"/>
      <c r="I28" s="12" t="s">
        <v>353</v>
      </c>
      <c r="J28" s="65"/>
      <c r="K28" s="65"/>
      <c r="L28" s="12" t="s">
        <v>354</v>
      </c>
      <c r="M28" s="65"/>
      <c r="N28" s="65"/>
      <c r="O28" s="65" t="s">
        <v>366</v>
      </c>
      <c r="P28" s="65"/>
      <c r="Q28" s="65"/>
      <c r="R28" s="65"/>
      <c r="S28" s="65" t="s">
        <v>356</v>
      </c>
      <c r="T28" s="65"/>
      <c r="U28" s="65" t="s">
        <v>357</v>
      </c>
    </row>
    <row r="29" spans="1:21" x14ac:dyDescent="0.25">
      <c r="A29" s="65" t="s">
        <v>359</v>
      </c>
      <c r="B29" s="65"/>
      <c r="C29" s="65" t="s">
        <v>346</v>
      </c>
      <c r="D29" s="65" t="s">
        <v>287</v>
      </c>
      <c r="E29" s="65"/>
      <c r="F29" s="78" t="s">
        <v>8030</v>
      </c>
      <c r="G29" s="65" t="s">
        <v>363</v>
      </c>
      <c r="H29" s="65"/>
      <c r="I29" s="12" t="s">
        <v>364</v>
      </c>
      <c r="J29" s="65"/>
      <c r="K29" s="65"/>
      <c r="L29" s="12" t="s">
        <v>365</v>
      </c>
      <c r="M29" s="65"/>
      <c r="N29" s="65"/>
      <c r="O29" s="65" t="s">
        <v>377</v>
      </c>
      <c r="P29" s="65"/>
      <c r="Q29" s="65"/>
      <c r="R29" s="65"/>
      <c r="S29" s="65" t="s">
        <v>367</v>
      </c>
      <c r="T29" s="65"/>
      <c r="U29" s="65" t="s">
        <v>368</v>
      </c>
    </row>
    <row r="30" spans="1:21" x14ac:dyDescent="0.25">
      <c r="A30" s="65" t="s">
        <v>370</v>
      </c>
      <c r="B30" s="65"/>
      <c r="C30" s="65" t="s">
        <v>358</v>
      </c>
      <c r="D30" s="65" t="s">
        <v>292</v>
      </c>
      <c r="E30" s="65"/>
      <c r="F30" s="78" t="s">
        <v>8031</v>
      </c>
      <c r="G30" s="65" t="s">
        <v>374</v>
      </c>
      <c r="H30" s="65"/>
      <c r="I30" s="65" t="s">
        <v>375</v>
      </c>
      <c r="J30" s="65"/>
      <c r="K30" s="65"/>
      <c r="L30" s="12" t="s">
        <v>376</v>
      </c>
      <c r="M30" s="65"/>
      <c r="N30" s="65"/>
      <c r="O30" s="65" t="s">
        <v>387</v>
      </c>
      <c r="P30" s="65"/>
      <c r="Q30" s="65"/>
      <c r="R30" s="65"/>
      <c r="S30" s="65" t="s">
        <v>378</v>
      </c>
      <c r="T30" s="65"/>
      <c r="U30" s="65" t="s">
        <v>379</v>
      </c>
    </row>
    <row r="31" spans="1:21" x14ac:dyDescent="0.25">
      <c r="A31" s="65" t="s">
        <v>5</v>
      </c>
      <c r="B31" s="65"/>
      <c r="C31" s="65" t="s">
        <v>369</v>
      </c>
      <c r="D31" s="65" t="s">
        <v>297</v>
      </c>
      <c r="E31" s="65"/>
      <c r="F31" s="78" t="s">
        <v>8032</v>
      </c>
      <c r="G31" s="65" t="s">
        <v>384</v>
      </c>
      <c r="H31" s="65"/>
      <c r="I31" s="65" t="s">
        <v>385</v>
      </c>
      <c r="J31" s="65"/>
      <c r="K31" s="65"/>
      <c r="L31" s="12" t="s">
        <v>386</v>
      </c>
      <c r="M31" s="65"/>
      <c r="N31" s="65"/>
      <c r="O31" s="65" t="s">
        <v>396</v>
      </c>
      <c r="P31" s="65"/>
      <c r="Q31" s="65"/>
      <c r="R31" s="65"/>
      <c r="S31" s="65" t="s">
        <v>388</v>
      </c>
      <c r="T31" s="65"/>
      <c r="U31" s="65" t="s">
        <v>389</v>
      </c>
    </row>
    <row r="32" spans="1:21" x14ac:dyDescent="0.25">
      <c r="A32" s="65" t="s">
        <v>176</v>
      </c>
      <c r="B32" s="65"/>
      <c r="C32" s="65" t="s">
        <v>380</v>
      </c>
      <c r="D32" s="65" t="s">
        <v>303</v>
      </c>
      <c r="E32" s="65"/>
      <c r="F32" s="78" t="s">
        <v>8033</v>
      </c>
      <c r="G32" s="65"/>
      <c r="H32" s="65"/>
      <c r="I32" s="65" t="s">
        <v>394</v>
      </c>
      <c r="J32" s="65"/>
      <c r="K32" s="65"/>
      <c r="L32" s="12" t="s">
        <v>395</v>
      </c>
      <c r="M32" s="65"/>
      <c r="N32" s="65"/>
      <c r="O32" s="65" t="s">
        <v>405</v>
      </c>
      <c r="P32" s="65"/>
      <c r="Q32" s="65"/>
      <c r="R32" s="65"/>
      <c r="S32" s="65" t="s">
        <v>397</v>
      </c>
      <c r="T32" s="65"/>
      <c r="U32" s="65" t="s">
        <v>398</v>
      </c>
    </row>
    <row r="33" spans="1:21" x14ac:dyDescent="0.25">
      <c r="A33" s="65" t="s">
        <v>158</v>
      </c>
      <c r="B33" s="65"/>
      <c r="C33" s="65" t="s">
        <v>390</v>
      </c>
      <c r="D33" s="65" t="s">
        <v>309</v>
      </c>
      <c r="E33" s="65"/>
      <c r="F33" s="78" t="s">
        <v>8034</v>
      </c>
      <c r="G33" s="12" t="s">
        <v>402</v>
      </c>
      <c r="H33" s="65"/>
      <c r="I33" s="65" t="s">
        <v>403</v>
      </c>
      <c r="J33" s="65"/>
      <c r="K33" s="65"/>
      <c r="L33" s="12" t="s">
        <v>404</v>
      </c>
      <c r="M33" s="65"/>
      <c r="N33" s="65"/>
      <c r="O33" s="65" t="s">
        <v>413</v>
      </c>
      <c r="P33" s="65"/>
      <c r="Q33" s="65"/>
      <c r="R33" s="65"/>
      <c r="S33" s="65" t="s">
        <v>406</v>
      </c>
      <c r="T33" s="65"/>
      <c r="U33" s="65" t="s">
        <v>249</v>
      </c>
    </row>
    <row r="34" spans="1:21" x14ac:dyDescent="0.25">
      <c r="A34" s="65"/>
      <c r="B34" s="65"/>
      <c r="C34" s="65" t="s">
        <v>399</v>
      </c>
      <c r="D34" s="65" t="s">
        <v>316</v>
      </c>
      <c r="E34" s="65"/>
      <c r="F34" s="78" t="s">
        <v>8035</v>
      </c>
      <c r="G34" s="65" t="s">
        <v>410</v>
      </c>
      <c r="H34" s="65"/>
      <c r="I34" s="65" t="s">
        <v>411</v>
      </c>
      <c r="J34" s="65"/>
      <c r="K34" s="65"/>
      <c r="L34" s="12" t="s">
        <v>412</v>
      </c>
      <c r="M34" s="65"/>
      <c r="N34" s="65"/>
      <c r="O34" s="65" t="s">
        <v>422</v>
      </c>
      <c r="P34" s="65"/>
      <c r="Q34" s="65"/>
      <c r="R34" s="65"/>
      <c r="S34" s="65" t="s">
        <v>414</v>
      </c>
      <c r="T34" s="65"/>
      <c r="U34" s="65" t="s">
        <v>415</v>
      </c>
    </row>
    <row r="35" spans="1:21" x14ac:dyDescent="0.25">
      <c r="A35" s="65"/>
      <c r="B35" s="65"/>
      <c r="C35" s="65" t="s">
        <v>407</v>
      </c>
      <c r="D35" s="65" t="s">
        <v>323</v>
      </c>
      <c r="E35" s="65"/>
      <c r="F35" s="78" t="s">
        <v>8036</v>
      </c>
      <c r="G35" s="65" t="s">
        <v>419</v>
      </c>
      <c r="H35" s="65"/>
      <c r="I35" s="65" t="s">
        <v>420</v>
      </c>
      <c r="J35" s="65"/>
      <c r="K35" s="65"/>
      <c r="L35" s="12" t="s">
        <v>421</v>
      </c>
      <c r="M35" s="65"/>
      <c r="N35" s="65"/>
      <c r="O35" s="65" t="s">
        <v>432</v>
      </c>
      <c r="P35" s="65"/>
      <c r="Q35" s="65"/>
      <c r="R35" s="65"/>
      <c r="S35" s="65" t="s">
        <v>423</v>
      </c>
      <c r="T35" s="65"/>
      <c r="U35" s="65" t="s">
        <v>320</v>
      </c>
    </row>
    <row r="36" spans="1:21" x14ac:dyDescent="0.25">
      <c r="A36" s="65"/>
      <c r="B36" s="65"/>
      <c r="C36" s="65" t="s">
        <v>416</v>
      </c>
      <c r="D36" s="65" t="s">
        <v>331</v>
      </c>
      <c r="E36" s="65"/>
      <c r="F36" s="78" t="s">
        <v>8037</v>
      </c>
      <c r="G36" s="65" t="s">
        <v>429</v>
      </c>
      <c r="H36" s="65"/>
      <c r="I36" s="65" t="s">
        <v>430</v>
      </c>
      <c r="J36" s="65"/>
      <c r="K36" s="65"/>
      <c r="L36" s="12" t="s">
        <v>431</v>
      </c>
      <c r="M36" s="65"/>
      <c r="N36" s="65"/>
      <c r="O36" s="65" t="s">
        <v>443</v>
      </c>
      <c r="P36" s="65"/>
      <c r="Q36" s="65"/>
      <c r="R36" s="65"/>
      <c r="S36" s="65" t="s">
        <v>433</v>
      </c>
      <c r="T36" s="65"/>
      <c r="U36" s="65" t="s">
        <v>434</v>
      </c>
    </row>
    <row r="37" spans="1:21" x14ac:dyDescent="0.25">
      <c r="A37" s="65"/>
      <c r="B37" s="65"/>
      <c r="C37" s="65" t="s">
        <v>424</v>
      </c>
      <c r="D37" s="65" t="s">
        <v>8038</v>
      </c>
      <c r="E37" s="65"/>
      <c r="F37" s="78" t="s">
        <v>8039</v>
      </c>
      <c r="G37" s="65"/>
      <c r="H37" s="65"/>
      <c r="I37" s="65" t="s">
        <v>441</v>
      </c>
      <c r="J37" s="65"/>
      <c r="K37" s="65"/>
      <c r="L37" s="65" t="s">
        <v>442</v>
      </c>
      <c r="M37" s="65"/>
      <c r="N37" s="65"/>
      <c r="O37" s="65" t="s">
        <v>453</v>
      </c>
      <c r="P37" s="65"/>
      <c r="Q37" s="65"/>
      <c r="R37" s="65"/>
      <c r="S37" s="65" t="s">
        <v>444</v>
      </c>
      <c r="T37" s="65"/>
      <c r="U37" s="65" t="s">
        <v>445</v>
      </c>
    </row>
    <row r="38" spans="1:21" x14ac:dyDescent="0.25">
      <c r="A38" s="65"/>
      <c r="B38" s="65"/>
      <c r="C38" s="65" t="s">
        <v>436</v>
      </c>
      <c r="D38" s="65" t="s">
        <v>8040</v>
      </c>
      <c r="E38" s="65"/>
      <c r="F38" s="78" t="s">
        <v>8041</v>
      </c>
      <c r="G38" s="12" t="s">
        <v>450</v>
      </c>
      <c r="H38" s="65"/>
      <c r="I38" s="65" t="s">
        <v>451</v>
      </c>
      <c r="J38" s="65"/>
      <c r="K38" s="65"/>
      <c r="L38" s="65" t="s">
        <v>452</v>
      </c>
      <c r="M38" s="65"/>
      <c r="N38" s="65"/>
      <c r="O38" s="65" t="s">
        <v>463</v>
      </c>
      <c r="P38" s="65"/>
      <c r="Q38" s="65"/>
      <c r="R38" s="65"/>
      <c r="S38" s="65" t="s">
        <v>454</v>
      </c>
      <c r="T38" s="65"/>
      <c r="U38" s="65" t="s">
        <v>455</v>
      </c>
    </row>
    <row r="39" spans="1:21" x14ac:dyDescent="0.25">
      <c r="A39" s="65"/>
      <c r="B39" s="65"/>
      <c r="C39" s="65" t="s">
        <v>446</v>
      </c>
      <c r="D39" s="65" t="s">
        <v>8042</v>
      </c>
      <c r="E39" s="65"/>
      <c r="F39" s="78" t="s">
        <v>8043</v>
      </c>
      <c r="G39" s="65" t="s">
        <v>460</v>
      </c>
      <c r="H39" s="65"/>
      <c r="I39" s="65" t="s">
        <v>461</v>
      </c>
      <c r="J39" s="65"/>
      <c r="K39" s="65"/>
      <c r="L39" s="65" t="s">
        <v>462</v>
      </c>
      <c r="M39" s="65"/>
      <c r="N39" s="65"/>
      <c r="O39" s="65" t="s">
        <v>473</v>
      </c>
      <c r="P39" s="65"/>
      <c r="Q39" s="65"/>
      <c r="R39" s="65"/>
      <c r="S39" s="65" t="s">
        <v>464</v>
      </c>
      <c r="T39" s="65"/>
      <c r="U39" s="65" t="s">
        <v>465</v>
      </c>
    </row>
    <row r="40" spans="1:21" x14ac:dyDescent="0.25">
      <c r="A40" s="65"/>
      <c r="B40" s="65"/>
      <c r="C40" s="65" t="s">
        <v>456</v>
      </c>
      <c r="D40" s="65" t="s">
        <v>349</v>
      </c>
      <c r="E40" s="65"/>
      <c r="F40" s="78" t="s">
        <v>8044</v>
      </c>
      <c r="G40" s="65" t="s">
        <v>470</v>
      </c>
      <c r="H40" s="65"/>
      <c r="I40" s="65" t="s">
        <v>471</v>
      </c>
      <c r="J40" s="65"/>
      <c r="K40" s="65"/>
      <c r="L40" s="65" t="s">
        <v>472</v>
      </c>
      <c r="M40" s="65"/>
      <c r="N40" s="65"/>
      <c r="O40" s="65" t="s">
        <v>483</v>
      </c>
      <c r="P40" s="65"/>
      <c r="Q40" s="65"/>
      <c r="R40" s="65"/>
      <c r="S40" s="65" t="s">
        <v>474</v>
      </c>
      <c r="T40" s="65"/>
      <c r="U40" s="65" t="s">
        <v>475</v>
      </c>
    </row>
    <row r="41" spans="1:21" x14ac:dyDescent="0.25">
      <c r="A41" s="65"/>
      <c r="B41" s="65"/>
      <c r="C41" s="65" t="s">
        <v>466</v>
      </c>
      <c r="D41" s="65" t="s">
        <v>360</v>
      </c>
      <c r="E41" s="65"/>
      <c r="F41" s="78" t="s">
        <v>8045</v>
      </c>
      <c r="G41" s="65" t="s">
        <v>480</v>
      </c>
      <c r="H41" s="65"/>
      <c r="I41" s="65" t="s">
        <v>481</v>
      </c>
      <c r="J41" s="65"/>
      <c r="K41" s="65"/>
      <c r="L41" s="65" t="s">
        <v>482</v>
      </c>
      <c r="M41" s="65"/>
      <c r="N41" s="65"/>
      <c r="O41" s="65" t="s">
        <v>493</v>
      </c>
      <c r="P41" s="65"/>
      <c r="Q41" s="65"/>
      <c r="R41" s="65"/>
      <c r="S41" s="65" t="s">
        <v>484</v>
      </c>
      <c r="T41" s="65"/>
      <c r="U41" s="65" t="s">
        <v>485</v>
      </c>
    </row>
    <row r="42" spans="1:21" x14ac:dyDescent="0.25">
      <c r="A42" s="65"/>
      <c r="B42" s="65"/>
      <c r="C42" s="65" t="s">
        <v>476</v>
      </c>
      <c r="D42" s="65" t="s">
        <v>371</v>
      </c>
      <c r="E42" s="65"/>
      <c r="F42" s="78" t="s">
        <v>8046</v>
      </c>
      <c r="G42" s="65" t="s">
        <v>490</v>
      </c>
      <c r="H42" s="65"/>
      <c r="I42" s="65" t="s">
        <v>491</v>
      </c>
      <c r="J42" s="65"/>
      <c r="K42" s="65"/>
      <c r="L42" s="65" t="s">
        <v>492</v>
      </c>
      <c r="M42" s="65"/>
      <c r="N42" s="65"/>
      <c r="O42" s="65" t="s">
        <v>504</v>
      </c>
      <c r="P42" s="65"/>
      <c r="Q42" s="65"/>
      <c r="R42" s="65"/>
      <c r="S42" s="65" t="s">
        <v>494</v>
      </c>
      <c r="T42" s="65"/>
      <c r="U42" s="65" t="s">
        <v>495</v>
      </c>
    </row>
    <row r="43" spans="1:21" x14ac:dyDescent="0.25">
      <c r="A43" s="65"/>
      <c r="B43" s="65"/>
      <c r="C43" s="65" t="s">
        <v>486</v>
      </c>
      <c r="D43" s="65" t="s">
        <v>381</v>
      </c>
      <c r="E43" s="65"/>
      <c r="F43" s="78" t="s">
        <v>8047</v>
      </c>
      <c r="G43" s="65" t="s">
        <v>501</v>
      </c>
      <c r="H43" s="65"/>
      <c r="I43" s="65" t="s">
        <v>502</v>
      </c>
      <c r="J43" s="65"/>
      <c r="K43" s="65"/>
      <c r="L43" s="65" t="s">
        <v>503</v>
      </c>
      <c r="M43" s="65"/>
      <c r="N43" s="65"/>
      <c r="O43" s="65" t="s">
        <v>514</v>
      </c>
      <c r="P43" s="65"/>
      <c r="Q43" s="65"/>
      <c r="R43" s="65"/>
      <c r="S43" s="65" t="s">
        <v>505</v>
      </c>
      <c r="T43" s="65"/>
      <c r="U43" s="65" t="s">
        <v>506</v>
      </c>
    </row>
    <row r="44" spans="1:21" x14ac:dyDescent="0.25">
      <c r="A44" s="65"/>
      <c r="B44" s="65"/>
      <c r="C44" s="65" t="s">
        <v>497</v>
      </c>
      <c r="D44" s="65" t="s">
        <v>391</v>
      </c>
      <c r="E44" s="65"/>
      <c r="F44" s="78" t="s">
        <v>8048</v>
      </c>
      <c r="G44" s="65" t="s">
        <v>511</v>
      </c>
      <c r="H44" s="65"/>
      <c r="I44" s="65" t="s">
        <v>512</v>
      </c>
      <c r="J44" s="65"/>
      <c r="K44" s="65"/>
      <c r="L44" s="65" t="s">
        <v>513</v>
      </c>
      <c r="M44" s="65"/>
      <c r="N44" s="65"/>
      <c r="O44" s="65" t="s">
        <v>524</v>
      </c>
      <c r="P44" s="65"/>
      <c r="Q44" s="65"/>
      <c r="R44" s="65"/>
      <c r="S44" s="65" t="s">
        <v>515</v>
      </c>
      <c r="T44" s="65"/>
      <c r="U44" s="65" t="s">
        <v>516</v>
      </c>
    </row>
    <row r="45" spans="1:21" x14ac:dyDescent="0.25">
      <c r="A45" s="65"/>
      <c r="B45" s="65"/>
      <c r="C45" s="65" t="s">
        <v>507</v>
      </c>
      <c r="D45" s="65" t="s">
        <v>400</v>
      </c>
      <c r="E45" s="65"/>
      <c r="F45" s="78" t="s">
        <v>8049</v>
      </c>
      <c r="G45" s="65" t="s">
        <v>521</v>
      </c>
      <c r="H45" s="65"/>
      <c r="I45" s="65" t="s">
        <v>522</v>
      </c>
      <c r="J45" s="65"/>
      <c r="K45" s="65"/>
      <c r="L45" s="65" t="s">
        <v>523</v>
      </c>
      <c r="M45" s="65"/>
      <c r="N45" s="65"/>
      <c r="O45" s="65" t="s">
        <v>534</v>
      </c>
      <c r="P45" s="65"/>
      <c r="Q45" s="65"/>
      <c r="R45" s="65"/>
      <c r="S45" s="65" t="s">
        <v>525</v>
      </c>
      <c r="T45" s="65"/>
      <c r="U45" s="65" t="s">
        <v>526</v>
      </c>
    </row>
    <row r="46" spans="1:21" x14ac:dyDescent="0.25">
      <c r="A46" s="65"/>
      <c r="B46" s="65"/>
      <c r="C46" s="65" t="s">
        <v>517</v>
      </c>
      <c r="D46" s="65" t="s">
        <v>408</v>
      </c>
      <c r="E46" s="65"/>
      <c r="F46" s="78" t="s">
        <v>8050</v>
      </c>
      <c r="G46" s="65" t="s">
        <v>531</v>
      </c>
      <c r="H46" s="65"/>
      <c r="I46" s="65" t="s">
        <v>532</v>
      </c>
      <c r="J46" s="65"/>
      <c r="K46" s="65"/>
      <c r="L46" s="65" t="s">
        <v>533</v>
      </c>
      <c r="M46" s="65"/>
      <c r="N46" s="65"/>
      <c r="O46" s="65" t="s">
        <v>542</v>
      </c>
      <c r="P46" s="65"/>
      <c r="Q46" s="65"/>
      <c r="R46" s="65"/>
      <c r="S46" s="65" t="s">
        <v>535</v>
      </c>
      <c r="T46" s="65"/>
      <c r="U46" s="65" t="s">
        <v>536</v>
      </c>
    </row>
    <row r="47" spans="1:21" x14ac:dyDescent="0.25">
      <c r="A47" s="65"/>
      <c r="B47" s="65"/>
      <c r="C47" s="65" t="s">
        <v>527</v>
      </c>
      <c r="D47" s="65" t="s">
        <v>417</v>
      </c>
      <c r="E47" s="65"/>
      <c r="F47" s="78" t="s">
        <v>8051</v>
      </c>
      <c r="G47" s="65"/>
      <c r="H47" s="65"/>
      <c r="I47" s="65" t="s">
        <v>540</v>
      </c>
      <c r="J47" s="65"/>
      <c r="K47" s="65"/>
      <c r="L47" s="65" t="s">
        <v>541</v>
      </c>
      <c r="M47" s="65"/>
      <c r="N47" s="65"/>
      <c r="O47" s="65" t="s">
        <v>551</v>
      </c>
      <c r="P47" s="65"/>
      <c r="Q47" s="65"/>
      <c r="R47" s="65"/>
      <c r="S47" s="65" t="s">
        <v>543</v>
      </c>
      <c r="T47" s="65"/>
      <c r="U47" s="65" t="s">
        <v>544</v>
      </c>
    </row>
    <row r="48" spans="1:21" x14ac:dyDescent="0.25">
      <c r="A48" s="65"/>
      <c r="B48" s="65"/>
      <c r="C48" s="65" t="s">
        <v>537</v>
      </c>
      <c r="D48" s="65" t="s">
        <v>8052</v>
      </c>
      <c r="E48" s="65"/>
      <c r="F48" s="78" t="s">
        <v>8053</v>
      </c>
      <c r="G48" s="65" t="s">
        <v>548</v>
      </c>
      <c r="H48" s="65"/>
      <c r="I48" s="65" t="s">
        <v>549</v>
      </c>
      <c r="J48" s="65"/>
      <c r="K48" s="65"/>
      <c r="L48" s="65" t="s">
        <v>550</v>
      </c>
      <c r="M48" s="65"/>
      <c r="N48" s="65"/>
      <c r="O48" s="65" t="s">
        <v>559</v>
      </c>
      <c r="P48" s="65"/>
      <c r="Q48" s="65"/>
      <c r="R48" s="65"/>
      <c r="S48" s="65" t="s">
        <v>552</v>
      </c>
      <c r="T48" s="65"/>
      <c r="U48" s="65" t="s">
        <v>553</v>
      </c>
    </row>
    <row r="49" spans="3:21" x14ac:dyDescent="0.25">
      <c r="C49" s="65" t="s">
        <v>545</v>
      </c>
      <c r="D49" s="65" t="s">
        <v>426</v>
      </c>
      <c r="E49" s="65"/>
      <c r="F49" s="78" t="s">
        <v>8054</v>
      </c>
      <c r="G49" s="65" t="s">
        <v>5</v>
      </c>
      <c r="H49" s="65"/>
      <c r="I49" s="65" t="s">
        <v>557</v>
      </c>
      <c r="J49" s="65"/>
      <c r="K49" s="65"/>
      <c r="L49" s="65" t="s">
        <v>558</v>
      </c>
      <c r="M49" s="65"/>
      <c r="N49" s="65"/>
      <c r="O49" s="65" t="s">
        <v>568</v>
      </c>
      <c r="P49" s="65"/>
      <c r="Q49" s="65"/>
      <c r="R49" s="65"/>
      <c r="S49" s="65" t="s">
        <v>560</v>
      </c>
      <c r="T49" s="65"/>
      <c r="U49" s="65" t="s">
        <v>561</v>
      </c>
    </row>
    <row r="50" spans="3:21" x14ac:dyDescent="0.25">
      <c r="C50" s="65" t="s">
        <v>554</v>
      </c>
      <c r="D50" s="65" t="s">
        <v>8055</v>
      </c>
      <c r="E50" s="65"/>
      <c r="F50" s="78" t="s">
        <v>8056</v>
      </c>
      <c r="G50" s="65" t="s">
        <v>584</v>
      </c>
      <c r="H50" s="65"/>
      <c r="I50" s="65" t="s">
        <v>566</v>
      </c>
      <c r="J50" s="65"/>
      <c r="K50" s="65"/>
      <c r="L50" s="65" t="s">
        <v>567</v>
      </c>
      <c r="M50" s="65"/>
      <c r="N50" s="65"/>
      <c r="O50" s="65" t="s">
        <v>577</v>
      </c>
      <c r="P50" s="65"/>
      <c r="Q50" s="65"/>
      <c r="R50" s="65"/>
      <c r="S50" s="65" t="s">
        <v>569</v>
      </c>
      <c r="T50" s="65"/>
      <c r="U50" s="65" t="s">
        <v>570</v>
      </c>
    </row>
    <row r="51" spans="3:21" x14ac:dyDescent="0.25">
      <c r="C51" s="65" t="s">
        <v>562</v>
      </c>
      <c r="D51" s="65" t="s">
        <v>8057</v>
      </c>
      <c r="E51" s="65"/>
      <c r="F51" s="78" t="s">
        <v>8058</v>
      </c>
      <c r="G51" s="65" t="s">
        <v>593</v>
      </c>
      <c r="H51" s="65"/>
      <c r="I51" s="65"/>
      <c r="J51" s="65"/>
      <c r="K51" s="65"/>
      <c r="L51" s="65" t="s">
        <v>576</v>
      </c>
      <c r="M51" s="65"/>
      <c r="N51" s="65"/>
      <c r="O51" s="65" t="s">
        <v>586</v>
      </c>
      <c r="P51" s="65"/>
      <c r="Q51" s="65"/>
      <c r="R51" s="65"/>
      <c r="S51" s="65" t="s">
        <v>578</v>
      </c>
      <c r="T51" s="65"/>
      <c r="U51" s="65" t="s">
        <v>579</v>
      </c>
    </row>
    <row r="52" spans="3:21" x14ac:dyDescent="0.25">
      <c r="C52" s="65" t="s">
        <v>572</v>
      </c>
      <c r="D52" s="65" t="s">
        <v>438</v>
      </c>
      <c r="E52" s="65"/>
      <c r="F52" s="78" t="s">
        <v>8059</v>
      </c>
      <c r="G52" s="65" t="s">
        <v>604</v>
      </c>
      <c r="H52" s="65"/>
      <c r="I52" s="65"/>
      <c r="J52" s="65"/>
      <c r="K52" s="65"/>
      <c r="L52" s="65" t="s">
        <v>585</v>
      </c>
      <c r="M52" s="65"/>
      <c r="N52" s="65"/>
      <c r="O52" s="65" t="s">
        <v>596</v>
      </c>
      <c r="P52" s="65"/>
      <c r="Q52" s="65"/>
      <c r="R52" s="65"/>
      <c r="S52" s="65" t="s">
        <v>587</v>
      </c>
      <c r="T52" s="65"/>
      <c r="U52" s="65" t="s">
        <v>588</v>
      </c>
    </row>
    <row r="53" spans="3:21" x14ac:dyDescent="0.25">
      <c r="C53" s="65" t="s">
        <v>580</v>
      </c>
      <c r="D53" s="65" t="s">
        <v>8060</v>
      </c>
      <c r="E53" s="65"/>
      <c r="F53" s="78" t="s">
        <v>8061</v>
      </c>
      <c r="G53" s="65" t="s">
        <v>613</v>
      </c>
      <c r="H53" s="65"/>
      <c r="I53" s="65" t="s">
        <v>594</v>
      </c>
      <c r="J53" s="65"/>
      <c r="K53" s="65"/>
      <c r="L53" s="65" t="s">
        <v>595</v>
      </c>
      <c r="M53" s="65"/>
      <c r="N53" s="65"/>
      <c r="O53" s="65" t="s">
        <v>607</v>
      </c>
      <c r="P53" s="65"/>
      <c r="Q53" s="65"/>
      <c r="R53" s="65"/>
      <c r="S53" s="65" t="s">
        <v>597</v>
      </c>
      <c r="T53" s="65"/>
      <c r="U53" s="65" t="s">
        <v>598</v>
      </c>
    </row>
    <row r="54" spans="3:21" x14ac:dyDescent="0.25">
      <c r="C54" s="65" t="s">
        <v>589</v>
      </c>
      <c r="D54" s="65" t="s">
        <v>448</v>
      </c>
      <c r="E54" s="65"/>
      <c r="F54" s="78" t="s">
        <v>8062</v>
      </c>
      <c r="G54" s="65" t="s">
        <v>622</v>
      </c>
      <c r="H54" s="65"/>
      <c r="I54" s="65" t="s">
        <v>605</v>
      </c>
      <c r="J54" s="65"/>
      <c r="K54" s="65"/>
      <c r="L54" s="65" t="s">
        <v>606</v>
      </c>
      <c r="M54" s="65"/>
      <c r="N54" s="65"/>
      <c r="O54" s="65" t="s">
        <v>615</v>
      </c>
      <c r="P54" s="65"/>
      <c r="Q54" s="65"/>
      <c r="R54" s="65"/>
      <c r="S54" s="65" t="s">
        <v>608</v>
      </c>
      <c r="T54" s="65"/>
      <c r="U54" s="65" t="s">
        <v>544</v>
      </c>
    </row>
    <row r="55" spans="3:21" x14ac:dyDescent="0.25">
      <c r="C55" s="65" t="s">
        <v>600</v>
      </c>
      <c r="D55" s="65" t="s">
        <v>8063</v>
      </c>
      <c r="E55" s="65"/>
      <c r="F55" s="78" t="s">
        <v>8064</v>
      </c>
      <c r="G55" s="65" t="s">
        <v>630</v>
      </c>
      <c r="H55" s="65"/>
      <c r="I55" s="65"/>
      <c r="J55" s="65"/>
      <c r="K55" s="65"/>
      <c r="L55" s="65" t="s">
        <v>614</v>
      </c>
      <c r="M55" s="65"/>
      <c r="N55" s="65"/>
      <c r="O55" s="65" t="s">
        <v>624</v>
      </c>
      <c r="P55" s="65"/>
      <c r="Q55" s="65"/>
      <c r="R55" s="65"/>
      <c r="S55" s="65" t="s">
        <v>616</v>
      </c>
      <c r="T55" s="65"/>
      <c r="U55" s="65" t="s">
        <v>617</v>
      </c>
    </row>
    <row r="56" spans="3:21" x14ac:dyDescent="0.25">
      <c r="C56" s="65" t="s">
        <v>609</v>
      </c>
      <c r="D56" s="65" t="s">
        <v>458</v>
      </c>
      <c r="E56" s="65"/>
      <c r="F56" s="78" t="s">
        <v>8065</v>
      </c>
      <c r="G56" s="65" t="s">
        <v>637</v>
      </c>
      <c r="H56" s="65"/>
      <c r="I56" s="65"/>
      <c r="J56" s="65"/>
      <c r="K56" s="65"/>
      <c r="L56" s="65" t="s">
        <v>623</v>
      </c>
      <c r="M56" s="65"/>
      <c r="N56" s="65"/>
      <c r="O56" s="65" t="s">
        <v>632</v>
      </c>
      <c r="P56" s="65"/>
      <c r="Q56" s="65"/>
      <c r="R56" s="65"/>
      <c r="S56" s="65" t="s">
        <v>625</v>
      </c>
      <c r="T56" s="65"/>
      <c r="U56" s="65" t="s">
        <v>626</v>
      </c>
    </row>
    <row r="57" spans="3:21" x14ac:dyDescent="0.25">
      <c r="C57" s="65" t="s">
        <v>618</v>
      </c>
      <c r="D57" s="65" t="s">
        <v>468</v>
      </c>
      <c r="E57" s="65"/>
      <c r="F57" s="78" t="s">
        <v>8066</v>
      </c>
      <c r="G57" s="65" t="s">
        <v>646</v>
      </c>
      <c r="H57" s="65"/>
      <c r="I57" s="65"/>
      <c r="J57" s="65"/>
      <c r="K57" s="65"/>
      <c r="L57" s="65" t="s">
        <v>631</v>
      </c>
      <c r="M57" s="65"/>
      <c r="N57" s="65"/>
      <c r="O57" s="65" t="s">
        <v>639</v>
      </c>
      <c r="P57" s="65"/>
      <c r="Q57" s="65"/>
      <c r="R57" s="65"/>
      <c r="S57" s="65" t="s">
        <v>633</v>
      </c>
      <c r="T57" s="65"/>
      <c r="U57" s="65" t="s">
        <v>544</v>
      </c>
    </row>
    <row r="58" spans="3:21" x14ac:dyDescent="0.25">
      <c r="C58" s="65" t="s">
        <v>627</v>
      </c>
      <c r="D58" s="65" t="s">
        <v>478</v>
      </c>
      <c r="E58" s="65"/>
      <c r="F58" s="78" t="s">
        <v>8067</v>
      </c>
      <c r="G58" s="65" t="s">
        <v>655</v>
      </c>
      <c r="H58" s="65"/>
      <c r="I58" s="65"/>
      <c r="J58" s="65"/>
      <c r="K58" s="65"/>
      <c r="L58" s="65" t="s">
        <v>638</v>
      </c>
      <c r="M58" s="65"/>
      <c r="N58" s="65"/>
      <c r="O58" s="65" t="s">
        <v>648</v>
      </c>
      <c r="P58" s="65"/>
      <c r="Q58" s="65"/>
      <c r="R58" s="65"/>
      <c r="S58" s="65" t="s">
        <v>640</v>
      </c>
      <c r="T58" s="65"/>
      <c r="U58" s="65" t="s">
        <v>641</v>
      </c>
    </row>
    <row r="59" spans="3:21" x14ac:dyDescent="0.25">
      <c r="C59" s="65" t="s">
        <v>634</v>
      </c>
      <c r="D59" s="65" t="s">
        <v>488</v>
      </c>
      <c r="E59" s="65"/>
      <c r="F59" s="78" t="s">
        <v>8068</v>
      </c>
      <c r="G59" s="65" t="s">
        <v>69</v>
      </c>
      <c r="H59" s="65"/>
      <c r="I59" s="65"/>
      <c r="J59" s="65"/>
      <c r="K59" s="65"/>
      <c r="L59" s="65" t="s">
        <v>647</v>
      </c>
      <c r="M59" s="65"/>
      <c r="N59" s="65"/>
      <c r="O59" s="65" t="s">
        <v>657</v>
      </c>
      <c r="P59" s="65"/>
      <c r="Q59" s="65"/>
      <c r="R59" s="65"/>
      <c r="S59" s="65" t="s">
        <v>649</v>
      </c>
      <c r="T59" s="65"/>
      <c r="U59" s="65" t="s">
        <v>650</v>
      </c>
    </row>
    <row r="60" spans="3:21" x14ac:dyDescent="0.25">
      <c r="C60" s="65" t="s">
        <v>642</v>
      </c>
      <c r="D60" s="65" t="s">
        <v>8069</v>
      </c>
      <c r="E60" s="65"/>
      <c r="F60" s="78" t="s">
        <v>8070</v>
      </c>
      <c r="G60" s="65" t="s">
        <v>664</v>
      </c>
      <c r="H60" s="65"/>
      <c r="I60" s="65"/>
      <c r="J60" s="65"/>
      <c r="K60" s="65"/>
      <c r="L60" s="65" t="s">
        <v>656</v>
      </c>
      <c r="M60" s="65"/>
      <c r="N60" s="65"/>
      <c r="O60" s="65" t="s">
        <v>666</v>
      </c>
      <c r="P60" s="65"/>
      <c r="Q60" s="65"/>
      <c r="R60" s="65"/>
      <c r="S60" s="65" t="s">
        <v>658</v>
      </c>
      <c r="T60" s="65"/>
      <c r="U60" s="65" t="s">
        <v>659</v>
      </c>
    </row>
    <row r="61" spans="3:21" x14ac:dyDescent="0.25">
      <c r="C61" s="65" t="s">
        <v>651</v>
      </c>
      <c r="D61" s="65" t="s">
        <v>8071</v>
      </c>
      <c r="E61" s="65"/>
      <c r="F61" s="78" t="s">
        <v>8072</v>
      </c>
      <c r="G61" s="65" t="s">
        <v>673</v>
      </c>
      <c r="H61" s="65"/>
      <c r="I61" s="65"/>
      <c r="J61" s="65"/>
      <c r="K61" s="65"/>
      <c r="L61" s="65" t="s">
        <v>665</v>
      </c>
      <c r="M61" s="65"/>
      <c r="N61" s="65"/>
      <c r="O61" s="65" t="s">
        <v>675</v>
      </c>
      <c r="P61" s="65"/>
      <c r="Q61" s="65"/>
      <c r="R61" s="65"/>
      <c r="S61" s="65" t="s">
        <v>667</v>
      </c>
      <c r="T61" s="65"/>
      <c r="U61" s="65" t="s">
        <v>668</v>
      </c>
    </row>
    <row r="62" spans="3:21" x14ac:dyDescent="0.25">
      <c r="C62" s="65" t="s">
        <v>660</v>
      </c>
      <c r="D62" s="65" t="s">
        <v>499</v>
      </c>
      <c r="E62" s="65"/>
      <c r="F62" s="78" t="s">
        <v>8073</v>
      </c>
      <c r="G62" s="65" t="s">
        <v>681</v>
      </c>
      <c r="H62" s="65"/>
      <c r="I62" s="65"/>
      <c r="J62" s="65"/>
      <c r="K62" s="65"/>
      <c r="L62" s="65" t="s">
        <v>674</v>
      </c>
      <c r="M62" s="65"/>
      <c r="N62" s="65"/>
      <c r="O62" s="65" t="s">
        <v>683</v>
      </c>
      <c r="P62" s="65"/>
      <c r="Q62" s="65"/>
      <c r="R62" s="65"/>
      <c r="S62" s="65" t="s">
        <v>676</v>
      </c>
      <c r="T62" s="65"/>
      <c r="U62" s="65" t="s">
        <v>544</v>
      </c>
    </row>
    <row r="63" spans="3:21" x14ac:dyDescent="0.25">
      <c r="C63" s="65" t="s">
        <v>669</v>
      </c>
      <c r="D63" s="65" t="s">
        <v>509</v>
      </c>
      <c r="E63" s="65"/>
      <c r="F63" s="78" t="s">
        <v>8074</v>
      </c>
      <c r="G63" s="65" t="s">
        <v>689</v>
      </c>
      <c r="H63" s="65"/>
      <c r="I63" s="65"/>
      <c r="J63" s="65"/>
      <c r="K63" s="65"/>
      <c r="L63" s="65" t="s">
        <v>682</v>
      </c>
      <c r="M63" s="65"/>
      <c r="N63" s="65"/>
      <c r="O63" s="65"/>
      <c r="P63" s="65"/>
      <c r="Q63" s="65"/>
      <c r="R63" s="65"/>
      <c r="S63" s="65" t="s">
        <v>684</v>
      </c>
      <c r="T63" s="65"/>
      <c r="U63" s="65" t="s">
        <v>685</v>
      </c>
    </row>
    <row r="64" spans="3:21" x14ac:dyDescent="0.25">
      <c r="C64" s="65" t="s">
        <v>677</v>
      </c>
      <c r="D64" s="65" t="s">
        <v>8075</v>
      </c>
      <c r="E64" s="65"/>
      <c r="F64" s="78" t="s">
        <v>8076</v>
      </c>
      <c r="G64" s="65" t="s">
        <v>695</v>
      </c>
      <c r="H64" s="65"/>
      <c r="I64" s="65"/>
      <c r="J64" s="65"/>
      <c r="K64" s="65"/>
      <c r="L64" s="65" t="s">
        <v>690</v>
      </c>
      <c r="M64" s="65"/>
      <c r="N64" s="65"/>
      <c r="O64" s="65"/>
      <c r="P64" s="65"/>
      <c r="Q64" s="65"/>
      <c r="R64" s="65"/>
      <c r="S64" s="65" t="s">
        <v>691</v>
      </c>
      <c r="T64" s="65"/>
      <c r="U64" s="65" t="s">
        <v>544</v>
      </c>
    </row>
    <row r="65" spans="3:21" x14ac:dyDescent="0.25">
      <c r="C65" s="65" t="s">
        <v>686</v>
      </c>
      <c r="D65" s="65" t="s">
        <v>519</v>
      </c>
      <c r="E65" s="65"/>
      <c r="F65" s="78" t="s">
        <v>8077</v>
      </c>
      <c r="G65" s="65" t="s">
        <v>702</v>
      </c>
      <c r="H65" s="65"/>
      <c r="I65" s="65"/>
      <c r="J65" s="65"/>
      <c r="K65" s="65"/>
      <c r="L65" s="65" t="s">
        <v>696</v>
      </c>
      <c r="M65" s="65"/>
      <c r="N65" s="65"/>
      <c r="O65" s="65" t="s">
        <v>704</v>
      </c>
      <c r="P65" s="65"/>
      <c r="Q65" s="65"/>
      <c r="R65" s="65"/>
      <c r="S65" s="65" t="s">
        <v>697</v>
      </c>
      <c r="T65" s="65"/>
      <c r="U65" s="65" t="s">
        <v>698</v>
      </c>
    </row>
    <row r="66" spans="3:21" x14ac:dyDescent="0.25">
      <c r="C66" s="65" t="s">
        <v>692</v>
      </c>
      <c r="D66" s="65" t="s">
        <v>529</v>
      </c>
      <c r="E66" s="65"/>
      <c r="F66" s="78" t="s">
        <v>8078</v>
      </c>
      <c r="G66" s="65" t="s">
        <v>709</v>
      </c>
      <c r="H66" s="65"/>
      <c r="I66" s="65"/>
      <c r="J66" s="65"/>
      <c r="K66" s="65"/>
      <c r="L66" s="65" t="s">
        <v>703</v>
      </c>
      <c r="M66" s="65"/>
      <c r="N66" s="65"/>
      <c r="O66" s="65" t="s">
        <v>711</v>
      </c>
      <c r="P66" s="65"/>
      <c r="Q66" s="65"/>
      <c r="R66" s="65"/>
      <c r="S66" s="65" t="s">
        <v>705</v>
      </c>
      <c r="T66" s="65"/>
      <c r="U66" s="65" t="s">
        <v>544</v>
      </c>
    </row>
    <row r="67" spans="3:21" x14ac:dyDescent="0.25">
      <c r="C67" s="65" t="s">
        <v>699</v>
      </c>
      <c r="D67" s="65" t="s">
        <v>8079</v>
      </c>
      <c r="E67" s="65"/>
      <c r="F67" s="78" t="s">
        <v>8080</v>
      </c>
      <c r="G67" s="65" t="s">
        <v>717</v>
      </c>
      <c r="H67" s="65"/>
      <c r="I67" s="65"/>
      <c r="J67" s="65"/>
      <c r="K67" s="65"/>
      <c r="L67" s="65" t="s">
        <v>710</v>
      </c>
      <c r="M67" s="65"/>
      <c r="N67" s="65"/>
      <c r="O67" s="65" t="s">
        <v>719</v>
      </c>
      <c r="P67" s="65"/>
      <c r="Q67" s="65"/>
      <c r="R67" s="65"/>
      <c r="S67" s="65" t="s">
        <v>712</v>
      </c>
      <c r="T67" s="65"/>
      <c r="U67" s="65" t="s">
        <v>713</v>
      </c>
    </row>
    <row r="68" spans="3:21" x14ac:dyDescent="0.25">
      <c r="C68" s="65" t="s">
        <v>706</v>
      </c>
      <c r="D68" s="65" t="s">
        <v>538</v>
      </c>
      <c r="E68" s="65"/>
      <c r="F68" s="78" t="s">
        <v>8081</v>
      </c>
      <c r="G68" s="65" t="s">
        <v>724</v>
      </c>
      <c r="H68" s="65"/>
      <c r="I68" s="65"/>
      <c r="J68" s="65"/>
      <c r="K68" s="65"/>
      <c r="L68" s="65" t="s">
        <v>718</v>
      </c>
      <c r="M68" s="65"/>
      <c r="N68" s="65"/>
      <c r="O68" s="65" t="s">
        <v>726</v>
      </c>
      <c r="P68" s="65"/>
      <c r="Q68" s="65"/>
      <c r="R68" s="65"/>
      <c r="S68" s="65" t="s">
        <v>720</v>
      </c>
      <c r="T68" s="65"/>
      <c r="U68" s="65" t="s">
        <v>544</v>
      </c>
    </row>
    <row r="69" spans="3:21" x14ac:dyDescent="0.25">
      <c r="C69" s="65" t="s">
        <v>714</v>
      </c>
      <c r="D69" s="65" t="s">
        <v>8082</v>
      </c>
      <c r="E69" s="65"/>
      <c r="F69" s="78" t="s">
        <v>8083</v>
      </c>
      <c r="G69" s="65" t="s">
        <v>732</v>
      </c>
      <c r="H69" s="65"/>
      <c r="I69" s="65"/>
      <c r="J69" s="65"/>
      <c r="K69" s="65"/>
      <c r="L69" s="65" t="s">
        <v>725</v>
      </c>
      <c r="M69" s="65"/>
      <c r="N69" s="65"/>
      <c r="O69" s="65"/>
      <c r="P69" s="65"/>
      <c r="Q69" s="65"/>
      <c r="R69" s="65"/>
      <c r="S69" s="65" t="s">
        <v>727</v>
      </c>
      <c r="T69" s="65"/>
      <c r="U69" s="65" t="s">
        <v>728</v>
      </c>
    </row>
    <row r="70" spans="3:21" x14ac:dyDescent="0.25">
      <c r="C70" s="65" t="s">
        <v>721</v>
      </c>
      <c r="D70" s="65" t="s">
        <v>546</v>
      </c>
      <c r="E70" s="65"/>
      <c r="F70" s="78" t="s">
        <v>8084</v>
      </c>
      <c r="G70" s="65" t="s">
        <v>738</v>
      </c>
      <c r="H70" s="65"/>
      <c r="I70" s="65"/>
      <c r="J70" s="65"/>
      <c r="K70" s="65"/>
      <c r="L70" s="65" t="s">
        <v>733</v>
      </c>
      <c r="M70" s="65"/>
      <c r="N70" s="65"/>
      <c r="O70" s="65" t="s">
        <v>740</v>
      </c>
      <c r="P70" s="65"/>
      <c r="Q70" s="65"/>
      <c r="R70" s="65"/>
      <c r="S70" s="65" t="s">
        <v>734</v>
      </c>
      <c r="T70" s="65"/>
      <c r="U70" s="65" t="s">
        <v>544</v>
      </c>
    </row>
    <row r="71" spans="3:21" x14ac:dyDescent="0.25">
      <c r="C71" s="65" t="s">
        <v>729</v>
      </c>
      <c r="D71" s="65" t="s">
        <v>8085</v>
      </c>
      <c r="E71" s="65"/>
      <c r="F71" s="78" t="s">
        <v>8086</v>
      </c>
      <c r="G71" s="65" t="s">
        <v>746</v>
      </c>
      <c r="H71" s="65"/>
      <c r="I71" s="65"/>
      <c r="J71" s="65"/>
      <c r="K71" s="65"/>
      <c r="L71" s="65" t="s">
        <v>739</v>
      </c>
      <c r="M71" s="65"/>
      <c r="N71" s="65"/>
      <c r="O71" s="65" t="s">
        <v>747</v>
      </c>
      <c r="P71" s="65"/>
      <c r="Q71" s="65"/>
      <c r="R71" s="65"/>
      <c r="S71" s="65" t="s">
        <v>741</v>
      </c>
      <c r="T71" s="65"/>
      <c r="U71" s="65" t="s">
        <v>742</v>
      </c>
    </row>
    <row r="72" spans="3:21" x14ac:dyDescent="0.25">
      <c r="C72" s="65" t="s">
        <v>735</v>
      </c>
      <c r="D72" s="65" t="s">
        <v>555</v>
      </c>
      <c r="E72" s="65"/>
      <c r="F72" s="78" t="s">
        <v>8087</v>
      </c>
      <c r="G72" s="65" t="s">
        <v>140</v>
      </c>
      <c r="H72" s="65"/>
      <c r="I72" s="65"/>
      <c r="J72" s="65"/>
      <c r="K72" s="65"/>
      <c r="L72" s="65"/>
      <c r="M72" s="65"/>
      <c r="N72" s="65"/>
      <c r="O72" s="65" t="s">
        <v>752</v>
      </c>
      <c r="P72" s="65"/>
      <c r="Q72" s="65"/>
      <c r="R72" s="65"/>
      <c r="S72" s="65" t="s">
        <v>748</v>
      </c>
      <c r="T72" s="65"/>
      <c r="U72" s="65" t="s">
        <v>544</v>
      </c>
    </row>
    <row r="73" spans="3:21" x14ac:dyDescent="0.25">
      <c r="C73" s="65" t="s">
        <v>743</v>
      </c>
      <c r="D73" s="65" t="s">
        <v>8088</v>
      </c>
      <c r="E73" s="65"/>
      <c r="F73" s="78" t="s">
        <v>8089</v>
      </c>
      <c r="G73" s="65" t="s">
        <v>153</v>
      </c>
      <c r="H73" s="65"/>
      <c r="I73" s="65"/>
      <c r="J73" s="65"/>
      <c r="K73" s="65"/>
      <c r="L73" s="65"/>
      <c r="M73" s="65"/>
      <c r="N73" s="65"/>
      <c r="O73" s="65" t="s">
        <v>758</v>
      </c>
      <c r="P73" s="65"/>
      <c r="Q73" s="65"/>
      <c r="R73" s="65"/>
      <c r="S73" s="65" t="s">
        <v>753</v>
      </c>
      <c r="T73" s="65"/>
      <c r="U73" s="65" t="s">
        <v>754</v>
      </c>
    </row>
    <row r="74" spans="3:21" x14ac:dyDescent="0.25">
      <c r="C74" s="65" t="s">
        <v>749</v>
      </c>
      <c r="D74" s="65" t="s">
        <v>564</v>
      </c>
      <c r="E74" s="65"/>
      <c r="F74" s="78" t="s">
        <v>8090</v>
      </c>
      <c r="G74" s="65" t="s">
        <v>171</v>
      </c>
      <c r="H74" s="65"/>
      <c r="I74" s="65"/>
      <c r="J74" s="65"/>
      <c r="K74" s="65"/>
      <c r="L74" s="65"/>
      <c r="M74" s="65"/>
      <c r="N74" s="65"/>
      <c r="O74" s="65" t="s">
        <v>763</v>
      </c>
      <c r="P74" s="65"/>
      <c r="Q74" s="65"/>
      <c r="R74" s="65"/>
      <c r="S74" s="65" t="s">
        <v>759</v>
      </c>
      <c r="T74" s="65"/>
      <c r="U74" s="65" t="s">
        <v>544</v>
      </c>
    </row>
    <row r="75" spans="3:21" x14ac:dyDescent="0.25">
      <c r="C75" s="65" t="s">
        <v>755</v>
      </c>
      <c r="D75" s="65" t="s">
        <v>574</v>
      </c>
      <c r="E75" s="65"/>
      <c r="F75" s="78" t="s">
        <v>8091</v>
      </c>
      <c r="G75" s="65" t="s">
        <v>187</v>
      </c>
      <c r="H75" s="65"/>
      <c r="I75" s="65"/>
      <c r="J75" s="65"/>
      <c r="K75" s="65"/>
      <c r="L75" s="65"/>
      <c r="M75" s="65"/>
      <c r="N75" s="65"/>
      <c r="O75" s="65" t="s">
        <v>770</v>
      </c>
      <c r="P75" s="65"/>
      <c r="Q75" s="65"/>
      <c r="R75" s="65"/>
      <c r="S75" s="65" t="s">
        <v>764</v>
      </c>
      <c r="T75" s="65"/>
      <c r="U75" s="65" t="s">
        <v>765</v>
      </c>
    </row>
    <row r="76" spans="3:21" x14ac:dyDescent="0.25">
      <c r="C76" s="65" t="s">
        <v>760</v>
      </c>
      <c r="D76" s="65" t="s">
        <v>582</v>
      </c>
      <c r="E76" s="65"/>
      <c r="F76" s="78" t="s">
        <v>8092</v>
      </c>
      <c r="G76" s="65" t="s">
        <v>769</v>
      </c>
      <c r="H76" s="65"/>
      <c r="I76" s="65"/>
      <c r="J76" s="65"/>
      <c r="K76" s="65"/>
      <c r="L76" s="65"/>
      <c r="M76" s="65"/>
      <c r="N76" s="65"/>
      <c r="O76" s="65" t="s">
        <v>775</v>
      </c>
      <c r="P76" s="65"/>
      <c r="Q76" s="65"/>
      <c r="R76" s="65"/>
      <c r="S76" s="65" t="s">
        <v>771</v>
      </c>
      <c r="T76" s="65"/>
      <c r="U76" s="65" t="s">
        <v>544</v>
      </c>
    </row>
    <row r="77" spans="3:21" x14ac:dyDescent="0.25">
      <c r="C77" s="65" t="s">
        <v>766</v>
      </c>
      <c r="D77" s="65" t="s">
        <v>591</v>
      </c>
      <c r="E77" s="65"/>
      <c r="F77" s="78" t="s">
        <v>8093</v>
      </c>
      <c r="G77" s="65" t="s">
        <v>213</v>
      </c>
      <c r="H77" s="65"/>
      <c r="I77" s="65"/>
      <c r="J77" s="65"/>
      <c r="K77" s="65"/>
      <c r="L77" s="65"/>
      <c r="M77" s="65"/>
      <c r="N77" s="65"/>
      <c r="O77" s="65" t="s">
        <v>781</v>
      </c>
      <c r="P77" s="65"/>
      <c r="Q77" s="65"/>
      <c r="R77" s="65"/>
      <c r="S77" s="65" t="s">
        <v>776</v>
      </c>
      <c r="T77" s="65"/>
      <c r="U77" s="65" t="s">
        <v>777</v>
      </c>
    </row>
    <row r="78" spans="3:21" x14ac:dyDescent="0.25">
      <c r="C78" s="65" t="s">
        <v>772</v>
      </c>
      <c r="D78" s="65" t="s">
        <v>8094</v>
      </c>
      <c r="E78" s="65"/>
      <c r="F78" s="78" t="s">
        <v>8095</v>
      </c>
      <c r="G78" s="65" t="s">
        <v>226</v>
      </c>
      <c r="H78" s="65"/>
      <c r="I78" s="65"/>
      <c r="J78" s="65"/>
      <c r="K78" s="65"/>
      <c r="L78" s="65"/>
      <c r="M78" s="65"/>
      <c r="N78" s="65"/>
      <c r="O78" s="65" t="s">
        <v>786</v>
      </c>
      <c r="P78" s="65"/>
      <c r="Q78" s="65"/>
      <c r="R78" s="65"/>
      <c r="S78" s="65" t="s">
        <v>782</v>
      </c>
      <c r="T78" s="65"/>
      <c r="U78" s="65" t="s">
        <v>544</v>
      </c>
    </row>
    <row r="79" spans="3:21" x14ac:dyDescent="0.25">
      <c r="C79" s="65" t="s">
        <v>778</v>
      </c>
      <c r="D79" s="65" t="s">
        <v>602</v>
      </c>
      <c r="E79" s="65"/>
      <c r="F79" s="78" t="s">
        <v>8096</v>
      </c>
      <c r="G79" s="65" t="s">
        <v>187</v>
      </c>
      <c r="H79" s="65"/>
      <c r="I79" s="65"/>
      <c r="J79" s="65"/>
      <c r="K79" s="65"/>
      <c r="L79" s="65"/>
      <c r="M79" s="65"/>
      <c r="N79" s="65"/>
      <c r="O79" s="65" t="s">
        <v>792</v>
      </c>
      <c r="P79" s="65"/>
      <c r="Q79" s="65"/>
      <c r="R79" s="65"/>
      <c r="S79" s="65" t="s">
        <v>787</v>
      </c>
      <c r="T79" s="65"/>
      <c r="U79" s="65" t="s">
        <v>788</v>
      </c>
    </row>
    <row r="80" spans="3:21" x14ac:dyDescent="0.25">
      <c r="C80" s="65" t="s">
        <v>783</v>
      </c>
      <c r="D80" s="65" t="s">
        <v>8097</v>
      </c>
      <c r="E80" s="65"/>
      <c r="F80" s="78" t="s">
        <v>8098</v>
      </c>
      <c r="G80" s="65" t="s">
        <v>243</v>
      </c>
      <c r="H80" s="65"/>
      <c r="I80" s="65"/>
      <c r="J80" s="65"/>
      <c r="K80" s="65"/>
      <c r="L80" s="65"/>
      <c r="M80" s="65"/>
      <c r="N80" s="65"/>
      <c r="O80" s="65" t="s">
        <v>798</v>
      </c>
      <c r="P80" s="65"/>
      <c r="Q80" s="65"/>
      <c r="R80" s="65"/>
      <c r="S80" s="65" t="s">
        <v>793</v>
      </c>
      <c r="T80" s="65"/>
      <c r="U80" s="65" t="s">
        <v>544</v>
      </c>
    </row>
    <row r="81" spans="3:21" x14ac:dyDescent="0.25">
      <c r="C81" s="65" t="s">
        <v>789</v>
      </c>
      <c r="D81" s="65" t="s">
        <v>611</v>
      </c>
      <c r="E81" s="65"/>
      <c r="F81" s="78" t="s">
        <v>8099</v>
      </c>
      <c r="G81" s="65" t="s">
        <v>797</v>
      </c>
      <c r="H81" s="65"/>
      <c r="I81" s="65"/>
      <c r="J81" s="65"/>
      <c r="K81" s="65"/>
      <c r="L81" s="65"/>
      <c r="M81" s="65"/>
      <c r="N81" s="65"/>
      <c r="O81" s="65" t="s">
        <v>804</v>
      </c>
      <c r="P81" s="65"/>
      <c r="Q81" s="65"/>
      <c r="R81" s="65"/>
      <c r="S81" s="65" t="s">
        <v>799</v>
      </c>
      <c r="T81" s="65"/>
      <c r="U81" s="65" t="s">
        <v>800</v>
      </c>
    </row>
    <row r="82" spans="3:21" x14ac:dyDescent="0.25">
      <c r="C82" s="65" t="s">
        <v>794</v>
      </c>
      <c r="D82" s="65" t="s">
        <v>620</v>
      </c>
      <c r="E82" s="65"/>
      <c r="F82" s="78" t="s">
        <v>8100</v>
      </c>
      <c r="G82" s="65" t="s">
        <v>255</v>
      </c>
      <c r="H82" s="65"/>
      <c r="I82" s="65"/>
      <c r="J82" s="65"/>
      <c r="K82" s="65"/>
      <c r="L82" s="65"/>
      <c r="M82" s="65"/>
      <c r="N82" s="65"/>
      <c r="O82" s="65" t="s">
        <v>809</v>
      </c>
      <c r="P82" s="65"/>
      <c r="Q82" s="65"/>
      <c r="R82" s="65"/>
      <c r="S82" s="65" t="s">
        <v>805</v>
      </c>
      <c r="T82" s="65"/>
      <c r="U82" s="65" t="s">
        <v>544</v>
      </c>
    </row>
    <row r="83" spans="3:21" x14ac:dyDescent="0.25">
      <c r="C83" s="65" t="s">
        <v>801</v>
      </c>
      <c r="D83" s="65" t="s">
        <v>628</v>
      </c>
      <c r="E83" s="65"/>
      <c r="F83" s="78" t="s">
        <v>8101</v>
      </c>
      <c r="G83" s="65" t="s">
        <v>226</v>
      </c>
      <c r="H83" s="65"/>
      <c r="I83" s="65"/>
      <c r="J83" s="65"/>
      <c r="K83" s="65"/>
      <c r="L83" s="65"/>
      <c r="M83" s="65"/>
      <c r="N83" s="65"/>
      <c r="O83" s="65" t="s">
        <v>815</v>
      </c>
      <c r="P83" s="65"/>
      <c r="Q83" s="65"/>
      <c r="R83" s="65"/>
      <c r="S83" s="65" t="s">
        <v>810</v>
      </c>
      <c r="T83" s="65"/>
      <c r="U83" s="65" t="s">
        <v>811</v>
      </c>
    </row>
    <row r="84" spans="3:21" x14ac:dyDescent="0.25">
      <c r="C84" s="65" t="s">
        <v>806</v>
      </c>
      <c r="D84" s="65" t="s">
        <v>635</v>
      </c>
      <c r="E84" s="65"/>
      <c r="F84" s="78" t="s">
        <v>8102</v>
      </c>
      <c r="G84" s="65" t="s">
        <v>187</v>
      </c>
      <c r="H84" s="65"/>
      <c r="I84" s="65"/>
      <c r="J84" s="65"/>
      <c r="K84" s="65"/>
      <c r="L84" s="65"/>
      <c r="M84" s="65"/>
      <c r="N84" s="65"/>
      <c r="O84" s="65" t="s">
        <v>820</v>
      </c>
      <c r="P84" s="65"/>
      <c r="Q84" s="65"/>
      <c r="R84" s="65"/>
      <c r="S84" s="65" t="s">
        <v>816</v>
      </c>
      <c r="T84" s="65"/>
      <c r="U84" s="65" t="s">
        <v>544</v>
      </c>
    </row>
    <row r="85" spans="3:21" x14ac:dyDescent="0.25">
      <c r="C85" s="65" t="s">
        <v>812</v>
      </c>
      <c r="D85" s="65" t="s">
        <v>644</v>
      </c>
      <c r="E85" s="65"/>
      <c r="F85" s="78" t="s">
        <v>8103</v>
      </c>
      <c r="G85" s="65" t="s">
        <v>269</v>
      </c>
      <c r="H85" s="65"/>
      <c r="I85" s="65"/>
      <c r="J85" s="65"/>
      <c r="K85" s="65"/>
      <c r="L85" s="65"/>
      <c r="M85" s="65"/>
      <c r="N85" s="65"/>
      <c r="O85" s="65" t="s">
        <v>825</v>
      </c>
      <c r="P85" s="65"/>
      <c r="Q85" s="65"/>
      <c r="R85" s="65"/>
      <c r="S85" s="65" t="s">
        <v>821</v>
      </c>
      <c r="T85" s="65"/>
      <c r="U85" s="65" t="s">
        <v>584</v>
      </c>
    </row>
    <row r="86" spans="3:21" x14ac:dyDescent="0.25">
      <c r="C86" s="65" t="s">
        <v>817</v>
      </c>
      <c r="D86" s="65" t="s">
        <v>653</v>
      </c>
      <c r="E86" s="65"/>
      <c r="F86" s="78" t="s">
        <v>8104</v>
      </c>
      <c r="G86" s="65" t="s">
        <v>274</v>
      </c>
      <c r="H86" s="65"/>
      <c r="I86" s="65"/>
      <c r="J86" s="65"/>
      <c r="K86" s="65"/>
      <c r="L86" s="65"/>
      <c r="M86" s="65"/>
      <c r="N86" s="65"/>
      <c r="O86" s="65" t="s">
        <v>831</v>
      </c>
      <c r="P86" s="65"/>
      <c r="Q86" s="65"/>
      <c r="R86" s="65"/>
      <c r="S86" s="65" t="s">
        <v>826</v>
      </c>
      <c r="T86" s="65"/>
      <c r="U86" s="65" t="s">
        <v>827</v>
      </c>
    </row>
    <row r="87" spans="3:21" x14ac:dyDescent="0.25">
      <c r="C87" s="65" t="s">
        <v>822</v>
      </c>
      <c r="D87" s="65" t="s">
        <v>662</v>
      </c>
      <c r="E87" s="65"/>
      <c r="F87" s="78" t="s">
        <v>8105</v>
      </c>
      <c r="G87" s="65" t="s">
        <v>279</v>
      </c>
      <c r="H87" s="65"/>
      <c r="I87" s="65"/>
      <c r="J87" s="65"/>
      <c r="K87" s="65"/>
      <c r="L87" s="65"/>
      <c r="M87" s="65"/>
      <c r="N87" s="65"/>
      <c r="O87" s="65" t="s">
        <v>837</v>
      </c>
      <c r="P87" s="65"/>
      <c r="Q87" s="65"/>
      <c r="R87" s="65"/>
      <c r="S87" s="65" t="s">
        <v>832</v>
      </c>
      <c r="T87" s="65"/>
      <c r="U87" s="65" t="s">
        <v>593</v>
      </c>
    </row>
    <row r="88" spans="3:21" x14ac:dyDescent="0.25">
      <c r="C88" s="65" t="s">
        <v>828</v>
      </c>
      <c r="D88" s="65" t="s">
        <v>8106</v>
      </c>
      <c r="E88" s="65"/>
      <c r="F88" s="78" t="s">
        <v>8107</v>
      </c>
      <c r="G88" s="65" t="s">
        <v>285</v>
      </c>
      <c r="H88" s="65"/>
      <c r="I88" s="65"/>
      <c r="J88" s="65"/>
      <c r="K88" s="65"/>
      <c r="L88" s="65"/>
      <c r="M88" s="65"/>
      <c r="N88" s="65"/>
      <c r="O88" s="65" t="s">
        <v>842</v>
      </c>
      <c r="P88" s="65"/>
      <c r="Q88" s="65"/>
      <c r="R88" s="65"/>
      <c r="S88" s="65" t="s">
        <v>838</v>
      </c>
      <c r="T88" s="65"/>
      <c r="U88" s="65" t="s">
        <v>604</v>
      </c>
    </row>
    <row r="89" spans="3:21" x14ac:dyDescent="0.25">
      <c r="C89" s="65" t="s">
        <v>834</v>
      </c>
      <c r="D89" s="65" t="s">
        <v>671</v>
      </c>
      <c r="E89" s="65"/>
      <c r="F89" s="78" t="s">
        <v>8108</v>
      </c>
      <c r="G89" s="65" t="s">
        <v>290</v>
      </c>
      <c r="H89" s="65"/>
      <c r="I89" s="65"/>
      <c r="J89" s="65"/>
      <c r="K89" s="65"/>
      <c r="L89" s="65"/>
      <c r="M89" s="65"/>
      <c r="N89" s="65"/>
      <c r="O89" s="65" t="s">
        <v>847</v>
      </c>
      <c r="P89" s="65"/>
      <c r="Q89" s="65"/>
      <c r="R89" s="65"/>
      <c r="S89" s="65" t="s">
        <v>843</v>
      </c>
      <c r="T89" s="65"/>
      <c r="U89" s="65" t="s">
        <v>613</v>
      </c>
    </row>
    <row r="90" spans="3:21" x14ac:dyDescent="0.25">
      <c r="C90" s="65" t="s">
        <v>839</v>
      </c>
      <c r="D90" s="65" t="s">
        <v>679</v>
      </c>
      <c r="E90" s="65"/>
      <c r="F90" s="78" t="s">
        <v>8109</v>
      </c>
      <c r="G90" s="65" t="s">
        <v>279</v>
      </c>
      <c r="H90" s="65"/>
      <c r="I90" s="65"/>
      <c r="J90" s="65"/>
      <c r="K90" s="65"/>
      <c r="L90" s="65"/>
      <c r="M90" s="65"/>
      <c r="N90" s="65"/>
      <c r="O90" s="65" t="s">
        <v>852</v>
      </c>
      <c r="P90" s="65"/>
      <c r="Q90" s="65"/>
      <c r="R90" s="65"/>
      <c r="S90" s="65" t="s">
        <v>848</v>
      </c>
      <c r="T90" s="65"/>
      <c r="U90" s="65" t="s">
        <v>622</v>
      </c>
    </row>
    <row r="91" spans="3:21" x14ac:dyDescent="0.25">
      <c r="C91" s="65" t="s">
        <v>844</v>
      </c>
      <c r="D91" s="65" t="s">
        <v>687</v>
      </c>
      <c r="E91" s="65"/>
      <c r="F91" s="78" t="s">
        <v>8110</v>
      </c>
      <c r="G91" s="65" t="s">
        <v>301</v>
      </c>
      <c r="H91" s="65"/>
      <c r="I91" s="65"/>
      <c r="J91" s="65"/>
      <c r="K91" s="65"/>
      <c r="L91" s="65"/>
      <c r="M91" s="65"/>
      <c r="N91" s="65"/>
      <c r="O91" s="65" t="s">
        <v>857</v>
      </c>
      <c r="P91" s="65"/>
      <c r="Q91" s="65"/>
      <c r="R91" s="65"/>
      <c r="S91" s="65" t="s">
        <v>853</v>
      </c>
      <c r="T91" s="65"/>
      <c r="U91" s="65" t="s">
        <v>630</v>
      </c>
    </row>
    <row r="92" spans="3:21" x14ac:dyDescent="0.25">
      <c r="C92" s="65" t="s">
        <v>849</v>
      </c>
      <c r="D92" s="65" t="s">
        <v>693</v>
      </c>
      <c r="E92" s="65"/>
      <c r="F92" s="78" t="s">
        <v>8111</v>
      </c>
      <c r="G92" s="65" t="s">
        <v>307</v>
      </c>
      <c r="H92" s="65"/>
      <c r="I92" s="65"/>
      <c r="J92" s="65"/>
      <c r="K92" s="65"/>
      <c r="L92" s="65"/>
      <c r="M92" s="65"/>
      <c r="N92" s="65"/>
      <c r="O92" s="65" t="s">
        <v>864</v>
      </c>
      <c r="P92" s="65"/>
      <c r="Q92" s="65"/>
      <c r="R92" s="65"/>
      <c r="S92" s="65" t="s">
        <v>858</v>
      </c>
      <c r="T92" s="65"/>
      <c r="U92" s="65" t="s">
        <v>859</v>
      </c>
    </row>
    <row r="93" spans="3:21" x14ac:dyDescent="0.25">
      <c r="C93" s="65" t="s">
        <v>854</v>
      </c>
      <c r="D93" s="65" t="s">
        <v>700</v>
      </c>
      <c r="E93" s="65"/>
      <c r="F93" s="78" t="s">
        <v>8112</v>
      </c>
      <c r="G93" s="65" t="s">
        <v>313</v>
      </c>
      <c r="H93" s="65"/>
      <c r="I93" s="65"/>
      <c r="J93" s="65"/>
      <c r="K93" s="65"/>
      <c r="L93" s="65"/>
      <c r="M93" s="65"/>
      <c r="N93" s="65"/>
      <c r="O93" s="65" t="s">
        <v>870</v>
      </c>
      <c r="P93" s="65"/>
      <c r="Q93" s="65"/>
      <c r="R93" s="65"/>
      <c r="S93" s="65" t="s">
        <v>865</v>
      </c>
      <c r="T93" s="65"/>
      <c r="U93" s="65" t="s">
        <v>866</v>
      </c>
    </row>
    <row r="94" spans="3:21" x14ac:dyDescent="0.25">
      <c r="C94" s="65" t="s">
        <v>861</v>
      </c>
      <c r="D94" s="65" t="s">
        <v>8113</v>
      </c>
      <c r="E94" s="65"/>
      <c r="F94" s="78" t="s">
        <v>8114</v>
      </c>
      <c r="G94" s="65" t="s">
        <v>320</v>
      </c>
      <c r="H94" s="65"/>
      <c r="I94" s="65"/>
      <c r="J94" s="65"/>
      <c r="K94" s="65"/>
      <c r="L94" s="65"/>
      <c r="M94" s="65"/>
      <c r="N94" s="65"/>
      <c r="O94" s="65" t="s">
        <v>876</v>
      </c>
      <c r="P94" s="65"/>
      <c r="Q94" s="65"/>
      <c r="R94" s="65"/>
      <c r="S94" s="65" t="s">
        <v>871</v>
      </c>
      <c r="T94" s="65"/>
      <c r="U94" s="65" t="s">
        <v>872</v>
      </c>
    </row>
    <row r="95" spans="3:21" x14ac:dyDescent="0.25">
      <c r="C95" s="65" t="s">
        <v>867</v>
      </c>
      <c r="D95" s="65" t="s">
        <v>707</v>
      </c>
      <c r="E95" s="65"/>
      <c r="F95" s="78" t="s">
        <v>8115</v>
      </c>
      <c r="G95" s="65" t="s">
        <v>327</v>
      </c>
      <c r="H95" s="65"/>
      <c r="I95" s="65"/>
      <c r="J95" s="65"/>
      <c r="K95" s="65"/>
      <c r="L95" s="65"/>
      <c r="M95" s="65"/>
      <c r="N95" s="65"/>
      <c r="O95" s="65" t="s">
        <v>882</v>
      </c>
      <c r="P95" s="65"/>
      <c r="Q95" s="65"/>
      <c r="R95" s="65"/>
      <c r="S95" s="65" t="s">
        <v>877</v>
      </c>
      <c r="T95" s="65"/>
      <c r="U95" s="65" t="s">
        <v>637</v>
      </c>
    </row>
    <row r="96" spans="3:21" x14ac:dyDescent="0.25">
      <c r="C96" s="65" t="s">
        <v>873</v>
      </c>
      <c r="D96" s="65" t="s">
        <v>715</v>
      </c>
      <c r="E96" s="65"/>
      <c r="F96" s="78" t="s">
        <v>8116</v>
      </c>
      <c r="G96" s="65" t="s">
        <v>171</v>
      </c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 t="s">
        <v>883</v>
      </c>
      <c r="T96" s="65"/>
      <c r="U96" s="65" t="s">
        <v>646</v>
      </c>
    </row>
    <row r="97" spans="3:21" x14ac:dyDescent="0.25">
      <c r="C97" s="65" t="s">
        <v>879</v>
      </c>
      <c r="D97" s="65" t="s">
        <v>722</v>
      </c>
      <c r="E97" s="65"/>
      <c r="F97" s="78" t="s">
        <v>8117</v>
      </c>
      <c r="G97" s="65" t="s">
        <v>285</v>
      </c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 t="s">
        <v>887</v>
      </c>
      <c r="T97" s="65"/>
      <c r="U97" s="65" t="s">
        <v>655</v>
      </c>
    </row>
    <row r="98" spans="3:21" x14ac:dyDescent="0.25">
      <c r="C98" s="65" t="s">
        <v>884</v>
      </c>
      <c r="D98" s="65" t="s">
        <v>730</v>
      </c>
      <c r="E98" s="65"/>
      <c r="F98" s="78" t="s">
        <v>8118</v>
      </c>
      <c r="G98" s="65" t="s">
        <v>357</v>
      </c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 t="s">
        <v>891</v>
      </c>
      <c r="T98" s="65"/>
      <c r="U98" s="65" t="s">
        <v>69</v>
      </c>
    </row>
    <row r="99" spans="3:21" x14ac:dyDescent="0.25">
      <c r="C99" s="65" t="s">
        <v>888</v>
      </c>
      <c r="D99" s="65" t="s">
        <v>736</v>
      </c>
      <c r="E99" s="65"/>
      <c r="F99" s="78" t="s">
        <v>8119</v>
      </c>
      <c r="G99" s="65" t="s">
        <v>368</v>
      </c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 t="s">
        <v>896</v>
      </c>
      <c r="T99" s="65"/>
      <c r="U99" s="65" t="s">
        <v>664</v>
      </c>
    </row>
    <row r="100" spans="3:21" x14ac:dyDescent="0.25">
      <c r="C100" s="65" t="s">
        <v>892</v>
      </c>
      <c r="D100" s="65" t="s">
        <v>744</v>
      </c>
      <c r="E100" s="65"/>
      <c r="F100" s="78" t="s">
        <v>8120</v>
      </c>
      <c r="G100" s="65" t="s">
        <v>901</v>
      </c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 t="s">
        <v>903</v>
      </c>
      <c r="T100" s="65"/>
      <c r="U100" s="65" t="s">
        <v>673</v>
      </c>
    </row>
    <row r="101" spans="3:21" x14ac:dyDescent="0.25">
      <c r="C101" s="65" t="s">
        <v>898</v>
      </c>
      <c r="D101" s="65" t="s">
        <v>750</v>
      </c>
      <c r="E101" s="65"/>
      <c r="F101" s="78" t="s">
        <v>8121</v>
      </c>
      <c r="G101" s="65" t="s">
        <v>389</v>
      </c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 t="s">
        <v>907</v>
      </c>
      <c r="T101" s="65"/>
      <c r="U101" s="65" t="s">
        <v>681</v>
      </c>
    </row>
    <row r="102" spans="3:21" x14ac:dyDescent="0.25">
      <c r="C102" s="65" t="s">
        <v>904</v>
      </c>
      <c r="D102" s="65" t="s">
        <v>8122</v>
      </c>
      <c r="E102" s="65"/>
      <c r="F102" s="78" t="s">
        <v>8123</v>
      </c>
      <c r="G102" s="65" t="s">
        <v>398</v>
      </c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 t="s">
        <v>911</v>
      </c>
      <c r="T102" s="65"/>
      <c r="U102" s="65" t="s">
        <v>689</v>
      </c>
    </row>
    <row r="103" spans="3:21" x14ac:dyDescent="0.25">
      <c r="C103" s="65" t="s">
        <v>908</v>
      </c>
      <c r="D103" s="65" t="s">
        <v>756</v>
      </c>
      <c r="E103" s="65"/>
      <c r="F103" s="78" t="s">
        <v>8124</v>
      </c>
      <c r="G103" s="65" t="s">
        <v>797</v>
      </c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 t="s">
        <v>915</v>
      </c>
      <c r="T103" s="65"/>
      <c r="U103" s="65" t="s">
        <v>695</v>
      </c>
    </row>
    <row r="104" spans="3:21" x14ac:dyDescent="0.25">
      <c r="C104" s="65" t="s">
        <v>912</v>
      </c>
      <c r="D104" s="65" t="s">
        <v>761</v>
      </c>
      <c r="E104" s="65"/>
      <c r="F104" s="78" t="s">
        <v>8125</v>
      </c>
      <c r="G104" s="65" t="s">
        <v>415</v>
      </c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 t="s">
        <v>919</v>
      </c>
      <c r="T104" s="65"/>
      <c r="U104" s="65" t="s">
        <v>702</v>
      </c>
    </row>
    <row r="105" spans="3:21" x14ac:dyDescent="0.25">
      <c r="C105" s="65" t="s">
        <v>916</v>
      </c>
      <c r="D105" s="65" t="s">
        <v>767</v>
      </c>
      <c r="E105" s="65"/>
      <c r="F105" s="78" t="s">
        <v>8126</v>
      </c>
      <c r="G105" s="65" t="s">
        <v>320</v>
      </c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 t="s">
        <v>923</v>
      </c>
      <c r="T105" s="65"/>
      <c r="U105" s="65" t="s">
        <v>709</v>
      </c>
    </row>
    <row r="106" spans="3:21" x14ac:dyDescent="0.25">
      <c r="C106" s="65" t="s">
        <v>920</v>
      </c>
      <c r="D106" s="65" t="s">
        <v>773</v>
      </c>
      <c r="E106" s="65"/>
      <c r="F106" s="78" t="s">
        <v>8127</v>
      </c>
      <c r="G106" s="65" t="s">
        <v>434</v>
      </c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 t="s">
        <v>927</v>
      </c>
      <c r="T106" s="65"/>
      <c r="U106" s="65" t="s">
        <v>928</v>
      </c>
    </row>
    <row r="107" spans="3:21" x14ac:dyDescent="0.25">
      <c r="C107" s="65" t="s">
        <v>924</v>
      </c>
      <c r="D107" s="65" t="s">
        <v>779</v>
      </c>
      <c r="E107" s="65"/>
      <c r="F107" s="78" t="s">
        <v>8128</v>
      </c>
      <c r="G107" s="65" t="s">
        <v>445</v>
      </c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 t="s">
        <v>932</v>
      </c>
      <c r="T107" s="65"/>
      <c r="U107" s="65" t="s">
        <v>933</v>
      </c>
    </row>
    <row r="108" spans="3:21" x14ac:dyDescent="0.25">
      <c r="C108" s="65" t="s">
        <v>929</v>
      </c>
      <c r="D108" s="65" t="s">
        <v>784</v>
      </c>
      <c r="E108" s="65"/>
      <c r="F108" s="78" t="s">
        <v>8129</v>
      </c>
      <c r="G108" s="65" t="s">
        <v>455</v>
      </c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 t="s">
        <v>937</v>
      </c>
      <c r="T108" s="65"/>
      <c r="U108" s="65" t="s">
        <v>938</v>
      </c>
    </row>
    <row r="109" spans="3:21" x14ac:dyDescent="0.25">
      <c r="C109" s="65" t="s">
        <v>934</v>
      </c>
      <c r="D109" s="65" t="s">
        <v>790</v>
      </c>
      <c r="E109" s="65"/>
      <c r="F109" s="78" t="s">
        <v>8130</v>
      </c>
      <c r="G109" s="65" t="s">
        <v>465</v>
      </c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 t="s">
        <v>943</v>
      </c>
      <c r="T109" s="65"/>
      <c r="U109" s="65" t="s">
        <v>944</v>
      </c>
    </row>
    <row r="110" spans="3:21" x14ac:dyDescent="0.25">
      <c r="C110" s="65" t="s">
        <v>939</v>
      </c>
      <c r="D110" s="65" t="s">
        <v>795</v>
      </c>
      <c r="E110" s="65"/>
      <c r="F110" s="78" t="s">
        <v>8131</v>
      </c>
      <c r="G110" s="65" t="s">
        <v>475</v>
      </c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 t="s">
        <v>949</v>
      </c>
      <c r="T110" s="65"/>
      <c r="U110" s="65" t="s">
        <v>950</v>
      </c>
    </row>
    <row r="111" spans="3:21" x14ac:dyDescent="0.25">
      <c r="C111" s="65" t="s">
        <v>945</v>
      </c>
      <c r="D111" s="65" t="s">
        <v>802</v>
      </c>
      <c r="E111" s="65"/>
      <c r="F111" s="78" t="s">
        <v>8132</v>
      </c>
      <c r="G111" s="65" t="s">
        <v>485</v>
      </c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 t="s">
        <v>954</v>
      </c>
      <c r="T111" s="65"/>
      <c r="U111" s="65"/>
    </row>
    <row r="112" spans="3:21" x14ac:dyDescent="0.25">
      <c r="C112" s="65" t="s">
        <v>951</v>
      </c>
      <c r="D112" s="65" t="s">
        <v>807</v>
      </c>
      <c r="E112" s="65"/>
      <c r="F112" s="78" t="s">
        <v>8133</v>
      </c>
      <c r="G112" s="65" t="s">
        <v>495</v>
      </c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 t="s">
        <v>958</v>
      </c>
      <c r="T112" s="65"/>
      <c r="U112" s="65"/>
    </row>
    <row r="113" spans="3:19" x14ac:dyDescent="0.25">
      <c r="C113" s="65" t="s">
        <v>955</v>
      </c>
      <c r="D113" s="65" t="s">
        <v>813</v>
      </c>
      <c r="E113" s="65"/>
      <c r="F113" s="78" t="s">
        <v>8134</v>
      </c>
      <c r="G113" s="65" t="s">
        <v>506</v>
      </c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 t="s">
        <v>962</v>
      </c>
    </row>
    <row r="114" spans="3:19" x14ac:dyDescent="0.25">
      <c r="C114" s="65" t="s">
        <v>959</v>
      </c>
      <c r="D114" s="65" t="s">
        <v>8135</v>
      </c>
      <c r="E114" s="65"/>
      <c r="F114" s="78" t="s">
        <v>8136</v>
      </c>
      <c r="G114" s="65" t="s">
        <v>516</v>
      </c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 t="s">
        <v>966</v>
      </c>
    </row>
    <row r="115" spans="3:19" x14ac:dyDescent="0.25">
      <c r="C115" s="65" t="s">
        <v>963</v>
      </c>
      <c r="D115" s="65" t="s">
        <v>818</v>
      </c>
      <c r="E115" s="65"/>
      <c r="F115" s="78" t="s">
        <v>8137</v>
      </c>
      <c r="G115" s="65" t="s">
        <v>526</v>
      </c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 t="s">
        <v>970</v>
      </c>
    </row>
    <row r="116" spans="3:19" x14ac:dyDescent="0.25">
      <c r="C116" s="65" t="s">
        <v>967</v>
      </c>
      <c r="D116" s="65" t="s">
        <v>823</v>
      </c>
      <c r="E116" s="65"/>
      <c r="F116" s="78" t="s">
        <v>8138</v>
      </c>
      <c r="G116" s="65" t="s">
        <v>536</v>
      </c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 t="s">
        <v>974</v>
      </c>
    </row>
    <row r="117" spans="3:19" x14ac:dyDescent="0.25">
      <c r="C117" s="65" t="s">
        <v>971</v>
      </c>
      <c r="D117" s="65" t="s">
        <v>829</v>
      </c>
      <c r="E117" s="65"/>
      <c r="F117" s="78" t="s">
        <v>8139</v>
      </c>
      <c r="G117" s="65" t="s">
        <v>544</v>
      </c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 t="s">
        <v>978</v>
      </c>
    </row>
    <row r="118" spans="3:19" x14ac:dyDescent="0.25">
      <c r="C118" s="65" t="s">
        <v>975</v>
      </c>
      <c r="D118" s="65" t="s">
        <v>835</v>
      </c>
      <c r="E118" s="65"/>
      <c r="F118" s="78" t="s">
        <v>8140</v>
      </c>
      <c r="G118" s="65" t="s">
        <v>553</v>
      </c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 t="s">
        <v>982</v>
      </c>
    </row>
    <row r="119" spans="3:19" x14ac:dyDescent="0.25">
      <c r="C119" s="65" t="s">
        <v>979</v>
      </c>
      <c r="D119" s="65" t="s">
        <v>840</v>
      </c>
      <c r="E119" s="65"/>
      <c r="F119" s="78" t="s">
        <v>8141</v>
      </c>
      <c r="G119" s="65" t="s">
        <v>561</v>
      </c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 t="s">
        <v>986</v>
      </c>
    </row>
    <row r="120" spans="3:19" x14ac:dyDescent="0.25">
      <c r="C120" s="65" t="s">
        <v>983</v>
      </c>
      <c r="D120" s="65" t="s">
        <v>8142</v>
      </c>
      <c r="E120" s="65"/>
      <c r="F120" s="78" t="s">
        <v>8143</v>
      </c>
      <c r="G120" s="65" t="s">
        <v>570</v>
      </c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 t="s">
        <v>990</v>
      </c>
    </row>
    <row r="121" spans="3:19" x14ac:dyDescent="0.25">
      <c r="C121" s="65" t="s">
        <v>987</v>
      </c>
      <c r="D121" s="65" t="s">
        <v>845</v>
      </c>
      <c r="E121" s="65"/>
      <c r="F121" s="78" t="s">
        <v>8144</v>
      </c>
      <c r="G121" s="65" t="s">
        <v>579</v>
      </c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 t="s">
        <v>994</v>
      </c>
    </row>
    <row r="122" spans="3:19" x14ac:dyDescent="0.25">
      <c r="C122" s="65" t="s">
        <v>991</v>
      </c>
      <c r="D122" s="65" t="s">
        <v>850</v>
      </c>
      <c r="E122" s="65"/>
      <c r="F122" s="78" t="s">
        <v>8145</v>
      </c>
      <c r="G122" s="65" t="s">
        <v>588</v>
      </c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 t="s">
        <v>998</v>
      </c>
    </row>
    <row r="123" spans="3:19" x14ac:dyDescent="0.25">
      <c r="C123" s="65" t="s">
        <v>995</v>
      </c>
      <c r="D123" s="65" t="s">
        <v>8146</v>
      </c>
      <c r="E123" s="65"/>
      <c r="F123" s="78" t="s">
        <v>8147</v>
      </c>
      <c r="G123" s="65" t="s">
        <v>598</v>
      </c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 t="s">
        <v>1002</v>
      </c>
    </row>
    <row r="124" spans="3:19" x14ac:dyDescent="0.25">
      <c r="C124" s="65" t="s">
        <v>999</v>
      </c>
      <c r="D124" s="65" t="s">
        <v>855</v>
      </c>
      <c r="E124" s="65"/>
      <c r="F124" s="78" t="s">
        <v>8148</v>
      </c>
      <c r="G124" s="65" t="s">
        <v>544</v>
      </c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 t="s">
        <v>1007</v>
      </c>
    </row>
    <row r="125" spans="3:19" x14ac:dyDescent="0.25">
      <c r="C125" s="65" t="s">
        <v>1004</v>
      </c>
      <c r="D125" s="65" t="s">
        <v>862</v>
      </c>
      <c r="E125" s="65"/>
      <c r="F125" s="78" t="s">
        <v>8149</v>
      </c>
      <c r="G125" s="65" t="s">
        <v>617</v>
      </c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 t="s">
        <v>1011</v>
      </c>
    </row>
    <row r="126" spans="3:19" x14ac:dyDescent="0.25">
      <c r="C126" s="65" t="s">
        <v>1008</v>
      </c>
      <c r="D126" s="65" t="s">
        <v>8150</v>
      </c>
      <c r="E126" s="65"/>
      <c r="F126" s="78" t="s">
        <v>8151</v>
      </c>
      <c r="G126" s="65" t="s">
        <v>1015</v>
      </c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 t="s">
        <v>1016</v>
      </c>
    </row>
    <row r="127" spans="3:19" x14ac:dyDescent="0.25">
      <c r="C127" s="65" t="s">
        <v>1012</v>
      </c>
      <c r="D127" s="65" t="s">
        <v>8152</v>
      </c>
      <c r="E127" s="65"/>
      <c r="F127" s="78" t="s">
        <v>8153</v>
      </c>
      <c r="G127" s="65" t="s">
        <v>1020</v>
      </c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 t="s">
        <v>1021</v>
      </c>
    </row>
    <row r="128" spans="3:19" x14ac:dyDescent="0.25">
      <c r="C128" s="65" t="s">
        <v>1017</v>
      </c>
      <c r="D128" s="65" t="s">
        <v>874</v>
      </c>
      <c r="E128" s="65"/>
      <c r="F128" s="78" t="s">
        <v>8154</v>
      </c>
      <c r="G128" s="65" t="s">
        <v>1025</v>
      </c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 t="s">
        <v>1026</v>
      </c>
    </row>
    <row r="129" spans="3:19" x14ac:dyDescent="0.25">
      <c r="C129" s="65" t="s">
        <v>1022</v>
      </c>
      <c r="D129" s="65" t="s">
        <v>880</v>
      </c>
      <c r="E129" s="65"/>
      <c r="F129" s="78" t="s">
        <v>8155</v>
      </c>
      <c r="G129" s="65" t="s">
        <v>544</v>
      </c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 t="s">
        <v>1030</v>
      </c>
    </row>
    <row r="130" spans="3:19" x14ac:dyDescent="0.25">
      <c r="C130" s="65" t="s">
        <v>1027</v>
      </c>
      <c r="D130" s="65" t="s">
        <v>885</v>
      </c>
      <c r="E130" s="65"/>
      <c r="F130" s="78" t="s">
        <v>8156</v>
      </c>
      <c r="G130" s="65" t="s">
        <v>1034</v>
      </c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 t="s">
        <v>1035</v>
      </c>
    </row>
    <row r="131" spans="3:19" x14ac:dyDescent="0.25">
      <c r="C131" s="65" t="s">
        <v>1031</v>
      </c>
      <c r="D131" s="65" t="s">
        <v>889</v>
      </c>
      <c r="E131" s="65"/>
      <c r="F131" s="78" t="s">
        <v>8157</v>
      </c>
      <c r="G131" s="65" t="s">
        <v>544</v>
      </c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 t="s">
        <v>1039</v>
      </c>
    </row>
    <row r="132" spans="3:19" x14ac:dyDescent="0.25">
      <c r="C132" s="65" t="s">
        <v>1036</v>
      </c>
      <c r="D132" s="65" t="s">
        <v>893</v>
      </c>
      <c r="E132" s="65"/>
      <c r="F132" s="78" t="s">
        <v>8158</v>
      </c>
      <c r="G132" s="65" t="s">
        <v>626</v>
      </c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 t="s">
        <v>1043</v>
      </c>
    </row>
    <row r="133" spans="3:19" x14ac:dyDescent="0.25">
      <c r="C133" s="65" t="s">
        <v>1040</v>
      </c>
      <c r="D133" s="65" t="s">
        <v>8159</v>
      </c>
      <c r="E133" s="65"/>
      <c r="F133" s="78" t="s">
        <v>8160</v>
      </c>
      <c r="G133" s="65" t="s">
        <v>544</v>
      </c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 t="s">
        <v>1048</v>
      </c>
    </row>
    <row r="134" spans="3:19" x14ac:dyDescent="0.25">
      <c r="C134" s="65" t="s">
        <v>1045</v>
      </c>
      <c r="D134" s="65" t="s">
        <v>8161</v>
      </c>
      <c r="E134" s="65"/>
      <c r="F134" s="78" t="s">
        <v>8162</v>
      </c>
      <c r="G134" s="65" t="s">
        <v>641</v>
      </c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 t="s">
        <v>1052</v>
      </c>
    </row>
    <row r="135" spans="3:19" x14ac:dyDescent="0.25">
      <c r="C135" s="65" t="s">
        <v>1049</v>
      </c>
      <c r="D135" s="65" t="s">
        <v>899</v>
      </c>
      <c r="E135" s="65"/>
      <c r="F135" s="78" t="s">
        <v>8163</v>
      </c>
      <c r="G135" s="65" t="s">
        <v>650</v>
      </c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 t="s">
        <v>1056</v>
      </c>
    </row>
    <row r="136" spans="3:19" x14ac:dyDescent="0.25">
      <c r="C136" s="65" t="s">
        <v>1053</v>
      </c>
      <c r="D136" s="65" t="s">
        <v>905</v>
      </c>
      <c r="E136" s="65"/>
      <c r="F136" s="78" t="s">
        <v>8164</v>
      </c>
      <c r="G136" s="65" t="s">
        <v>659</v>
      </c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 t="s">
        <v>1060</v>
      </c>
    </row>
    <row r="137" spans="3:19" x14ac:dyDescent="0.25">
      <c r="C137" s="65" t="s">
        <v>1057</v>
      </c>
      <c r="D137" s="65" t="s">
        <v>909</v>
      </c>
      <c r="E137" s="65"/>
      <c r="F137" s="78" t="s">
        <v>8165</v>
      </c>
      <c r="G137" s="65" t="s">
        <v>668</v>
      </c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 t="s">
        <v>1064</v>
      </c>
    </row>
    <row r="138" spans="3:19" x14ac:dyDescent="0.25">
      <c r="C138" s="65" t="s">
        <v>1061</v>
      </c>
      <c r="D138" s="65" t="s">
        <v>913</v>
      </c>
      <c r="E138" s="65"/>
      <c r="F138" s="78" t="s">
        <v>8166</v>
      </c>
      <c r="G138" s="65" t="s">
        <v>544</v>
      </c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 t="s">
        <v>1068</v>
      </c>
    </row>
    <row r="139" spans="3:19" x14ac:dyDescent="0.25">
      <c r="C139" s="65" t="s">
        <v>1065</v>
      </c>
      <c r="D139" s="65" t="s">
        <v>8167</v>
      </c>
      <c r="E139" s="65"/>
      <c r="F139" s="78" t="s">
        <v>8168</v>
      </c>
      <c r="G139" s="65" t="s">
        <v>1073</v>
      </c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 t="s">
        <v>1074</v>
      </c>
    </row>
    <row r="140" spans="3:19" x14ac:dyDescent="0.25">
      <c r="C140" s="65" t="s">
        <v>1070</v>
      </c>
      <c r="D140" s="65" t="s">
        <v>917</v>
      </c>
      <c r="E140" s="65"/>
      <c r="F140" s="78" t="s">
        <v>8169</v>
      </c>
      <c r="G140" s="65" t="s">
        <v>1020</v>
      </c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 t="s">
        <v>1078</v>
      </c>
    </row>
    <row r="141" spans="3:19" x14ac:dyDescent="0.25">
      <c r="C141" s="65" t="s">
        <v>1075</v>
      </c>
      <c r="D141" s="65" t="s">
        <v>921</v>
      </c>
      <c r="E141" s="65"/>
      <c r="F141" s="78" t="s">
        <v>8170</v>
      </c>
      <c r="G141" s="65" t="s">
        <v>1025</v>
      </c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 t="s">
        <v>1082</v>
      </c>
    </row>
    <row r="142" spans="3:19" x14ac:dyDescent="0.25">
      <c r="C142" s="65" t="s">
        <v>1079</v>
      </c>
      <c r="D142" s="65" t="s">
        <v>925</v>
      </c>
      <c r="E142" s="65"/>
      <c r="F142" s="78" t="s">
        <v>8171</v>
      </c>
      <c r="G142" s="65" t="s">
        <v>544</v>
      </c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 t="s">
        <v>1086</v>
      </c>
    </row>
    <row r="143" spans="3:19" x14ac:dyDescent="0.25">
      <c r="C143" s="65" t="s">
        <v>1083</v>
      </c>
      <c r="D143" s="65" t="s">
        <v>930</v>
      </c>
      <c r="E143" s="65"/>
      <c r="F143" s="78" t="s">
        <v>8172</v>
      </c>
      <c r="G143" s="65" t="s">
        <v>685</v>
      </c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 t="s">
        <v>1091</v>
      </c>
    </row>
    <row r="144" spans="3:19" x14ac:dyDescent="0.25">
      <c r="C144" s="65" t="s">
        <v>1088</v>
      </c>
      <c r="D144" s="65" t="s">
        <v>935</v>
      </c>
      <c r="E144" s="65"/>
      <c r="F144" s="78" t="s">
        <v>8173</v>
      </c>
      <c r="G144" s="65" t="s">
        <v>544</v>
      </c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 t="s">
        <v>1095</v>
      </c>
    </row>
    <row r="145" spans="3:19" x14ac:dyDescent="0.25">
      <c r="C145" s="65" t="s">
        <v>1092</v>
      </c>
      <c r="D145" s="65" t="s">
        <v>940</v>
      </c>
      <c r="E145" s="65"/>
      <c r="F145" s="78" t="s">
        <v>8174</v>
      </c>
      <c r="G145" s="65" t="s">
        <v>698</v>
      </c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 t="s">
        <v>1099</v>
      </c>
    </row>
    <row r="146" spans="3:19" x14ac:dyDescent="0.25">
      <c r="C146" s="65" t="s">
        <v>1096</v>
      </c>
      <c r="D146" s="65" t="s">
        <v>946</v>
      </c>
      <c r="E146" s="65"/>
      <c r="F146" s="78" t="s">
        <v>8175</v>
      </c>
      <c r="G146" s="65" t="s">
        <v>544</v>
      </c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 t="s">
        <v>1103</v>
      </c>
    </row>
    <row r="147" spans="3:19" x14ac:dyDescent="0.25">
      <c r="C147" s="65" t="s">
        <v>1100</v>
      </c>
      <c r="D147" s="65" t="s">
        <v>952</v>
      </c>
      <c r="E147" s="65"/>
      <c r="F147" s="78" t="s">
        <v>8176</v>
      </c>
      <c r="G147" s="65" t="s">
        <v>713</v>
      </c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 t="s">
        <v>1107</v>
      </c>
    </row>
    <row r="148" spans="3:19" x14ac:dyDescent="0.25">
      <c r="C148" s="65" t="s">
        <v>1104</v>
      </c>
      <c r="D148" s="65" t="s">
        <v>956</v>
      </c>
      <c r="E148" s="65"/>
      <c r="F148" s="78" t="s">
        <v>8177</v>
      </c>
      <c r="G148" s="65" t="s">
        <v>544</v>
      </c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 t="s">
        <v>1111</v>
      </c>
    </row>
    <row r="149" spans="3:19" x14ac:dyDescent="0.25">
      <c r="C149" s="65" t="s">
        <v>1108</v>
      </c>
      <c r="D149" s="65" t="s">
        <v>960</v>
      </c>
      <c r="E149" s="65"/>
      <c r="F149" s="78" t="s">
        <v>8178</v>
      </c>
      <c r="G149" s="65" t="s">
        <v>728</v>
      </c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 t="s">
        <v>1116</v>
      </c>
    </row>
    <row r="150" spans="3:19" x14ac:dyDescent="0.25">
      <c r="C150" s="65" t="s">
        <v>1113</v>
      </c>
      <c r="D150" s="65" t="s">
        <v>8179</v>
      </c>
      <c r="E150" s="65"/>
      <c r="F150" s="78" t="s">
        <v>8180</v>
      </c>
      <c r="G150" s="65" t="s">
        <v>544</v>
      </c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 t="s">
        <v>1120</v>
      </c>
    </row>
    <row r="151" spans="3:19" x14ac:dyDescent="0.25">
      <c r="C151" s="65" t="s">
        <v>1117</v>
      </c>
      <c r="D151" s="65" t="s">
        <v>8181</v>
      </c>
      <c r="E151" s="65"/>
      <c r="F151" s="78" t="s">
        <v>8182</v>
      </c>
      <c r="G151" s="65" t="s">
        <v>742</v>
      </c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 t="s">
        <v>1124</v>
      </c>
    </row>
    <row r="152" spans="3:19" x14ac:dyDescent="0.25">
      <c r="C152" s="65" t="s">
        <v>1121</v>
      </c>
      <c r="D152" s="65" t="s">
        <v>964</v>
      </c>
      <c r="E152" s="65"/>
      <c r="F152" s="78" t="s">
        <v>8183</v>
      </c>
      <c r="G152" s="65" t="s">
        <v>544</v>
      </c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 t="s">
        <v>1130</v>
      </c>
    </row>
    <row r="153" spans="3:19" x14ac:dyDescent="0.25">
      <c r="C153" s="65" t="s">
        <v>1127</v>
      </c>
      <c r="D153" s="65" t="s">
        <v>968</v>
      </c>
      <c r="E153" s="65"/>
      <c r="F153" s="78" t="s">
        <v>8184</v>
      </c>
      <c r="G153" s="65" t="s">
        <v>754</v>
      </c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 t="s">
        <v>1135</v>
      </c>
    </row>
    <row r="154" spans="3:19" x14ac:dyDescent="0.25">
      <c r="C154" s="65" t="s">
        <v>1126</v>
      </c>
      <c r="D154" s="65" t="s">
        <v>8185</v>
      </c>
      <c r="E154" s="65"/>
      <c r="F154" s="78" t="s">
        <v>8186</v>
      </c>
      <c r="G154" s="65" t="s">
        <v>544</v>
      </c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 t="s">
        <v>1140</v>
      </c>
    </row>
    <row r="155" spans="3:19" x14ac:dyDescent="0.25">
      <c r="C155" s="65" t="s">
        <v>1164</v>
      </c>
      <c r="D155" s="65" t="s">
        <v>972</v>
      </c>
      <c r="E155" s="65"/>
      <c r="F155" s="78" t="s">
        <v>8187</v>
      </c>
      <c r="G155" s="65" t="s">
        <v>765</v>
      </c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 t="s">
        <v>1144</v>
      </c>
    </row>
    <row r="156" spans="3:19" x14ac:dyDescent="0.25">
      <c r="C156" s="65" t="s">
        <v>1132</v>
      </c>
      <c r="D156" s="65" t="s">
        <v>976</v>
      </c>
      <c r="E156" s="65"/>
      <c r="F156" s="78" t="s">
        <v>8188</v>
      </c>
      <c r="G156" s="65" t="s">
        <v>544</v>
      </c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 t="s">
        <v>1148</v>
      </c>
    </row>
    <row r="157" spans="3:19" x14ac:dyDescent="0.25">
      <c r="C157" s="65" t="s">
        <v>1137</v>
      </c>
      <c r="D157" s="65" t="s">
        <v>980</v>
      </c>
      <c r="E157" s="65"/>
      <c r="F157" s="78" t="s">
        <v>8189</v>
      </c>
      <c r="G157" s="65" t="s">
        <v>777</v>
      </c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 t="s">
        <v>1152</v>
      </c>
    </row>
    <row r="158" spans="3:19" x14ac:dyDescent="0.25">
      <c r="C158" s="65" t="s">
        <v>1141</v>
      </c>
      <c r="D158" s="65" t="s">
        <v>8190</v>
      </c>
      <c r="E158" s="65"/>
      <c r="F158" s="78" t="s">
        <v>8191</v>
      </c>
      <c r="G158" s="65" t="s">
        <v>544</v>
      </c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 t="s">
        <v>1157</v>
      </c>
    </row>
    <row r="159" spans="3:19" x14ac:dyDescent="0.25">
      <c r="C159" s="65" t="s">
        <v>1145</v>
      </c>
      <c r="D159" s="65" t="s">
        <v>984</v>
      </c>
      <c r="E159" s="65"/>
      <c r="F159" s="78" t="s">
        <v>8192</v>
      </c>
      <c r="G159" s="65" t="s">
        <v>788</v>
      </c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 t="s">
        <v>1161</v>
      </c>
    </row>
    <row r="160" spans="3:19" x14ac:dyDescent="0.25">
      <c r="C160" s="65" t="s">
        <v>1149</v>
      </c>
      <c r="D160" s="65" t="s">
        <v>988</v>
      </c>
      <c r="E160" s="65"/>
      <c r="F160" s="78" t="s">
        <v>8193</v>
      </c>
      <c r="G160" s="65" t="s">
        <v>544</v>
      </c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 t="s">
        <v>1163</v>
      </c>
    </row>
    <row r="161" spans="3:19" x14ac:dyDescent="0.25">
      <c r="C161" s="65" t="s">
        <v>1154</v>
      </c>
      <c r="D161" s="65" t="s">
        <v>992</v>
      </c>
      <c r="E161" s="65"/>
      <c r="F161" s="78" t="s">
        <v>8194</v>
      </c>
      <c r="G161" s="65" t="s">
        <v>800</v>
      </c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 t="s">
        <v>1166</v>
      </c>
    </row>
    <row r="162" spans="3:19" x14ac:dyDescent="0.25">
      <c r="C162" s="65" t="s">
        <v>1159</v>
      </c>
      <c r="D162" s="65" t="s">
        <v>996</v>
      </c>
      <c r="E162" s="65"/>
      <c r="F162" s="78"/>
      <c r="G162" s="65" t="s">
        <v>544</v>
      </c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 t="s">
        <v>1168</v>
      </c>
    </row>
    <row r="163" spans="3:19" x14ac:dyDescent="0.25">
      <c r="C163" s="65" t="s">
        <v>1162</v>
      </c>
      <c r="D163" s="65" t="s">
        <v>8195</v>
      </c>
      <c r="E163" s="65"/>
      <c r="F163" s="78"/>
      <c r="G163" s="65" t="s">
        <v>811</v>
      </c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 t="s">
        <v>1171</v>
      </c>
    </row>
    <row r="164" spans="3:19" x14ac:dyDescent="0.25">
      <c r="C164" s="65" t="s">
        <v>1165</v>
      </c>
      <c r="D164" s="65" t="s">
        <v>1000</v>
      </c>
      <c r="E164" s="65"/>
      <c r="F164" s="78"/>
      <c r="G164" s="65" t="s">
        <v>544</v>
      </c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 t="s">
        <v>1174</v>
      </c>
    </row>
    <row r="165" spans="3:19" x14ac:dyDescent="0.25">
      <c r="C165" s="65" t="s">
        <v>1167</v>
      </c>
      <c r="D165" s="65" t="s">
        <v>8196</v>
      </c>
      <c r="E165" s="65"/>
      <c r="F165" s="78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 t="s">
        <v>1176</v>
      </c>
    </row>
    <row r="166" spans="3:19" x14ac:dyDescent="0.25">
      <c r="C166" s="65" t="s">
        <v>1170</v>
      </c>
      <c r="D166" s="65" t="s">
        <v>1005</v>
      </c>
      <c r="E166" s="65"/>
      <c r="F166" s="78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 t="s">
        <v>1179</v>
      </c>
    </row>
    <row r="167" spans="3:19" x14ac:dyDescent="0.25">
      <c r="C167" s="65" t="s">
        <v>1173</v>
      </c>
      <c r="D167" s="65" t="s">
        <v>1009</v>
      </c>
      <c r="E167" s="65"/>
      <c r="F167" s="78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 t="s">
        <v>1181</v>
      </c>
    </row>
    <row r="168" spans="3:19" x14ac:dyDescent="0.25">
      <c r="C168" s="65" t="s">
        <v>1175</v>
      </c>
      <c r="D168" s="65" t="s">
        <v>1013</v>
      </c>
      <c r="E168" s="65"/>
      <c r="F168" s="78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 t="s">
        <v>1184</v>
      </c>
    </row>
    <row r="169" spans="3:19" x14ac:dyDescent="0.25">
      <c r="C169" s="65" t="s">
        <v>1178</v>
      </c>
      <c r="D169" s="65" t="s">
        <v>8197</v>
      </c>
      <c r="E169" s="65"/>
      <c r="F169" s="78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 t="s">
        <v>1186</v>
      </c>
    </row>
    <row r="170" spans="3:19" x14ac:dyDescent="0.25">
      <c r="C170" s="65" t="s">
        <v>1180</v>
      </c>
      <c r="D170" s="65" t="s">
        <v>8198</v>
      </c>
      <c r="E170" s="65"/>
      <c r="F170" s="78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 t="s">
        <v>1189</v>
      </c>
    </row>
    <row r="171" spans="3:19" x14ac:dyDescent="0.25">
      <c r="C171" s="65" t="s">
        <v>1183</v>
      </c>
      <c r="D171" s="65" t="s">
        <v>1018</v>
      </c>
      <c r="E171" s="65"/>
      <c r="F171" s="78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 t="s">
        <v>1191</v>
      </c>
    </row>
    <row r="172" spans="3:19" x14ac:dyDescent="0.25">
      <c r="C172" s="65" t="s">
        <v>1185</v>
      </c>
      <c r="D172" s="65" t="s">
        <v>1023</v>
      </c>
      <c r="E172" s="65"/>
      <c r="F172" s="78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 t="s">
        <v>1193</v>
      </c>
    </row>
    <row r="173" spans="3:19" x14ac:dyDescent="0.25">
      <c r="C173" s="65" t="s">
        <v>1188</v>
      </c>
      <c r="D173" s="65" t="s">
        <v>1028</v>
      </c>
      <c r="E173" s="65"/>
      <c r="F173" s="78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 t="s">
        <v>1195</v>
      </c>
    </row>
    <row r="174" spans="3:19" x14ac:dyDescent="0.25">
      <c r="C174" s="65" t="s">
        <v>1190</v>
      </c>
      <c r="D174" s="65" t="s">
        <v>8199</v>
      </c>
      <c r="E174" s="65"/>
      <c r="F174" s="78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 t="s">
        <v>1198</v>
      </c>
    </row>
    <row r="175" spans="3:19" x14ac:dyDescent="0.25">
      <c r="C175" s="65" t="s">
        <v>1192</v>
      </c>
      <c r="D175" s="65" t="s">
        <v>1032</v>
      </c>
      <c r="E175" s="65"/>
      <c r="F175" s="78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 t="s">
        <v>1201</v>
      </c>
    </row>
    <row r="176" spans="3:19" x14ac:dyDescent="0.25">
      <c r="C176" s="65" t="s">
        <v>1194</v>
      </c>
      <c r="D176" s="65" t="s">
        <v>1037</v>
      </c>
      <c r="E176" s="65"/>
      <c r="F176" s="78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 t="s">
        <v>1203</v>
      </c>
    </row>
    <row r="177" spans="3:19" x14ac:dyDescent="0.25">
      <c r="C177" s="65" t="s">
        <v>1197</v>
      </c>
      <c r="D177" s="65" t="s">
        <v>1041</v>
      </c>
      <c r="E177" s="65"/>
      <c r="F177" s="78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 t="s">
        <v>1205</v>
      </c>
    </row>
    <row r="178" spans="3:19" x14ac:dyDescent="0.25">
      <c r="C178" s="65" t="s">
        <v>1200</v>
      </c>
      <c r="D178" s="65" t="s">
        <v>1046</v>
      </c>
      <c r="E178" s="65"/>
      <c r="F178" s="78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 t="s">
        <v>1207</v>
      </c>
    </row>
    <row r="179" spans="3:19" x14ac:dyDescent="0.25">
      <c r="C179" s="65" t="s">
        <v>1202</v>
      </c>
      <c r="D179" s="65" t="s">
        <v>1050</v>
      </c>
      <c r="E179" s="65"/>
      <c r="F179" s="78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 t="s">
        <v>1209</v>
      </c>
    </row>
    <row r="180" spans="3:19" x14ac:dyDescent="0.25">
      <c r="C180" s="65" t="s">
        <v>1204</v>
      </c>
      <c r="D180" s="65" t="s">
        <v>1054</v>
      </c>
      <c r="E180" s="65"/>
      <c r="F180" s="78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 t="s">
        <v>1211</v>
      </c>
    </row>
    <row r="181" spans="3:19" x14ac:dyDescent="0.25">
      <c r="C181" s="65" t="s">
        <v>1206</v>
      </c>
      <c r="D181" s="65" t="s">
        <v>8200</v>
      </c>
      <c r="E181" s="65"/>
      <c r="F181" s="78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 t="s">
        <v>1213</v>
      </c>
    </row>
    <row r="182" spans="3:19" x14ac:dyDescent="0.25">
      <c r="C182" s="65" t="s">
        <v>1208</v>
      </c>
      <c r="D182" s="65" t="s">
        <v>1058</v>
      </c>
      <c r="E182" s="65"/>
      <c r="F182" s="78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 t="s">
        <v>1215</v>
      </c>
    </row>
    <row r="183" spans="3:19" x14ac:dyDescent="0.25">
      <c r="C183" s="65" t="s">
        <v>1210</v>
      </c>
      <c r="D183" s="65" t="s">
        <v>8201</v>
      </c>
      <c r="E183" s="65"/>
      <c r="F183" s="78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 t="s">
        <v>1217</v>
      </c>
    </row>
    <row r="184" spans="3:19" x14ac:dyDescent="0.25">
      <c r="C184" s="65" t="s">
        <v>1212</v>
      </c>
      <c r="D184" s="65" t="s">
        <v>1062</v>
      </c>
      <c r="E184" s="65"/>
      <c r="F184" s="78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 t="s">
        <v>1219</v>
      </c>
    </row>
    <row r="185" spans="3:19" x14ac:dyDescent="0.25">
      <c r="C185" s="65" t="s">
        <v>1214</v>
      </c>
      <c r="D185" s="65" t="s">
        <v>1066</v>
      </c>
      <c r="E185" s="65"/>
      <c r="F185" s="78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 t="s">
        <v>1221</v>
      </c>
    </row>
    <row r="186" spans="3:19" x14ac:dyDescent="0.25">
      <c r="C186" s="65" t="s">
        <v>1216</v>
      </c>
      <c r="D186" s="65" t="s">
        <v>1071</v>
      </c>
      <c r="E186" s="65"/>
      <c r="F186" s="78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 t="s">
        <v>1223</v>
      </c>
    </row>
    <row r="187" spans="3:19" x14ac:dyDescent="0.25">
      <c r="C187" s="65" t="s">
        <v>1218</v>
      </c>
      <c r="D187" s="65" t="s">
        <v>8202</v>
      </c>
      <c r="E187" s="65"/>
      <c r="F187" s="78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 t="s">
        <v>1225</v>
      </c>
    </row>
    <row r="188" spans="3:19" x14ac:dyDescent="0.25">
      <c r="C188" s="65" t="s">
        <v>1220</v>
      </c>
      <c r="D188" s="65" t="s">
        <v>1076</v>
      </c>
      <c r="E188" s="65"/>
      <c r="F188" s="78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 t="s">
        <v>1227</v>
      </c>
    </row>
    <row r="189" spans="3:19" x14ac:dyDescent="0.25">
      <c r="C189" s="65" t="s">
        <v>1222</v>
      </c>
      <c r="D189" s="65" t="s">
        <v>1080</v>
      </c>
      <c r="E189" s="65"/>
      <c r="F189" s="78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 t="s">
        <v>1230</v>
      </c>
    </row>
    <row r="190" spans="3:19" x14ac:dyDescent="0.25">
      <c r="C190" s="65" t="s">
        <v>1224</v>
      </c>
      <c r="D190" s="65" t="s">
        <v>1084</v>
      </c>
      <c r="E190" s="65"/>
      <c r="F190" s="78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 t="s">
        <v>1232</v>
      </c>
    </row>
    <row r="191" spans="3:19" x14ac:dyDescent="0.25">
      <c r="C191" s="65" t="s">
        <v>1226</v>
      </c>
      <c r="D191" s="65" t="s">
        <v>1089</v>
      </c>
      <c r="E191" s="65"/>
      <c r="F191" s="78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 t="s">
        <v>1235</v>
      </c>
    </row>
    <row r="192" spans="3:19" x14ac:dyDescent="0.25">
      <c r="C192" s="65" t="s">
        <v>1229</v>
      </c>
      <c r="D192" s="65" t="s">
        <v>8203</v>
      </c>
      <c r="E192" s="65"/>
      <c r="F192" s="78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 t="s">
        <v>1237</v>
      </c>
    </row>
    <row r="193" spans="3:19" x14ac:dyDescent="0.25">
      <c r="C193" s="65" t="s">
        <v>1231</v>
      </c>
      <c r="D193" s="65" t="s">
        <v>1093</v>
      </c>
      <c r="E193" s="65"/>
      <c r="F193" s="78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 t="s">
        <v>1240</v>
      </c>
    </row>
    <row r="194" spans="3:19" x14ac:dyDescent="0.25">
      <c r="C194" s="65" t="s">
        <v>1234</v>
      </c>
      <c r="D194" s="65" t="s">
        <v>1097</v>
      </c>
      <c r="E194" s="65"/>
      <c r="F194" s="78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 t="s">
        <v>1243</v>
      </c>
    </row>
    <row r="195" spans="3:19" x14ac:dyDescent="0.25">
      <c r="C195" s="65" t="s">
        <v>1236</v>
      </c>
      <c r="D195" s="65" t="s">
        <v>1101</v>
      </c>
      <c r="E195" s="65"/>
      <c r="F195" s="78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 t="s">
        <v>1245</v>
      </c>
    </row>
    <row r="196" spans="3:19" x14ac:dyDescent="0.25">
      <c r="C196" s="65" t="s">
        <v>1239</v>
      </c>
      <c r="D196" s="65" t="s">
        <v>1105</v>
      </c>
      <c r="E196" s="65"/>
      <c r="F196" s="78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 t="s">
        <v>1247</v>
      </c>
    </row>
    <row r="197" spans="3:19" x14ac:dyDescent="0.25">
      <c r="C197" s="65" t="s">
        <v>1242</v>
      </c>
      <c r="D197" s="65" t="s">
        <v>8204</v>
      </c>
      <c r="E197" s="65"/>
      <c r="F197" s="78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 t="s">
        <v>1249</v>
      </c>
    </row>
    <row r="198" spans="3:19" x14ac:dyDescent="0.25">
      <c r="C198" s="65" t="s">
        <v>1244</v>
      </c>
      <c r="D198" s="65" t="s">
        <v>8205</v>
      </c>
      <c r="E198" s="65"/>
      <c r="F198" s="78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 t="s">
        <v>1252</v>
      </c>
    </row>
    <row r="199" spans="3:19" x14ac:dyDescent="0.25">
      <c r="C199" s="65" t="s">
        <v>1246</v>
      </c>
      <c r="D199" s="65" t="s">
        <v>8206</v>
      </c>
      <c r="E199" s="65"/>
      <c r="F199" s="78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 t="s">
        <v>1255</v>
      </c>
    </row>
    <row r="200" spans="3:19" x14ac:dyDescent="0.25">
      <c r="C200" s="65" t="s">
        <v>1248</v>
      </c>
      <c r="D200" s="65" t="s">
        <v>8207</v>
      </c>
      <c r="E200" s="65"/>
      <c r="F200" s="78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 t="s">
        <v>1257</v>
      </c>
    </row>
    <row r="201" spans="3:19" x14ac:dyDescent="0.25">
      <c r="C201" s="65" t="s">
        <v>1251</v>
      </c>
      <c r="D201" s="65" t="s">
        <v>1114</v>
      </c>
      <c r="E201" s="65"/>
      <c r="F201" s="78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 t="s">
        <v>1259</v>
      </c>
    </row>
    <row r="202" spans="3:19" x14ac:dyDescent="0.25">
      <c r="C202" s="65" t="s">
        <v>1254</v>
      </c>
      <c r="D202" s="65" t="s">
        <v>1118</v>
      </c>
      <c r="E202" s="65"/>
      <c r="F202" s="78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 t="s">
        <v>1262</v>
      </c>
    </row>
    <row r="203" spans="3:19" x14ac:dyDescent="0.25">
      <c r="C203" s="65" t="s">
        <v>1256</v>
      </c>
      <c r="D203" s="65" t="s">
        <v>1122</v>
      </c>
      <c r="E203" s="65"/>
      <c r="F203" s="78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 t="s">
        <v>1264</v>
      </c>
    </row>
    <row r="204" spans="3:19" x14ac:dyDescent="0.25">
      <c r="C204" s="65" t="s">
        <v>1258</v>
      </c>
      <c r="D204" s="65" t="s">
        <v>1128</v>
      </c>
      <c r="E204" s="65"/>
      <c r="F204" s="78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 t="s">
        <v>1266</v>
      </c>
    </row>
    <row r="205" spans="3:19" x14ac:dyDescent="0.25">
      <c r="C205" s="65" t="s">
        <v>1261</v>
      </c>
      <c r="D205" s="65" t="s">
        <v>1133</v>
      </c>
      <c r="E205" s="65"/>
      <c r="F205" s="78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 t="s">
        <v>1268</v>
      </c>
    </row>
    <row r="206" spans="3:19" x14ac:dyDescent="0.25">
      <c r="C206" s="65" t="s">
        <v>1263</v>
      </c>
      <c r="D206" s="65" t="s">
        <v>8208</v>
      </c>
      <c r="E206" s="65"/>
      <c r="F206" s="78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 t="s">
        <v>1271</v>
      </c>
    </row>
    <row r="207" spans="3:19" x14ac:dyDescent="0.25">
      <c r="C207" s="65" t="s">
        <v>1265</v>
      </c>
      <c r="D207" s="65" t="s">
        <v>1138</v>
      </c>
      <c r="E207" s="65"/>
      <c r="F207" s="78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 t="s">
        <v>1273</v>
      </c>
    </row>
    <row r="208" spans="3:19" x14ac:dyDescent="0.25">
      <c r="C208" s="65" t="s">
        <v>1267</v>
      </c>
      <c r="D208" s="65" t="s">
        <v>5179</v>
      </c>
      <c r="E208" s="65"/>
      <c r="F208" s="78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 t="s">
        <v>1275</v>
      </c>
    </row>
    <row r="209" spans="3:19" x14ac:dyDescent="0.25">
      <c r="C209" s="65" t="s">
        <v>1270</v>
      </c>
      <c r="D209" s="65" t="s">
        <v>8209</v>
      </c>
      <c r="E209" s="65"/>
      <c r="F209" s="78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 t="s">
        <v>1277</v>
      </c>
    </row>
    <row r="210" spans="3:19" x14ac:dyDescent="0.25">
      <c r="C210" s="65" t="s">
        <v>1272</v>
      </c>
      <c r="D210" s="65" t="s">
        <v>1142</v>
      </c>
      <c r="E210" s="65"/>
      <c r="F210" s="78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 t="s">
        <v>1279</v>
      </c>
    </row>
    <row r="211" spans="3:19" x14ac:dyDescent="0.25">
      <c r="C211" s="65" t="s">
        <v>1274</v>
      </c>
      <c r="D211" s="65" t="s">
        <v>8210</v>
      </c>
      <c r="E211" s="65"/>
      <c r="F211" s="78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 t="s">
        <v>1281</v>
      </c>
    </row>
    <row r="212" spans="3:19" x14ac:dyDescent="0.25">
      <c r="C212" s="65" t="s">
        <v>1276</v>
      </c>
      <c r="D212" s="65" t="s">
        <v>8211</v>
      </c>
      <c r="E212" s="65"/>
      <c r="F212" s="78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 t="s">
        <v>1283</v>
      </c>
    </row>
    <row r="213" spans="3:19" x14ac:dyDescent="0.25">
      <c r="C213" s="65" t="s">
        <v>1278</v>
      </c>
      <c r="D213" s="65" t="s">
        <v>1146</v>
      </c>
      <c r="E213" s="65"/>
      <c r="F213" s="78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 t="s">
        <v>1286</v>
      </c>
    </row>
    <row r="214" spans="3:19" x14ac:dyDescent="0.25">
      <c r="C214" s="65" t="s">
        <v>1280</v>
      </c>
      <c r="D214" s="65" t="s">
        <v>8212</v>
      </c>
      <c r="E214" s="65"/>
      <c r="F214" s="78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 t="s">
        <v>1288</v>
      </c>
    </row>
    <row r="215" spans="3:19" x14ac:dyDescent="0.25">
      <c r="C215" s="65" t="s">
        <v>1282</v>
      </c>
      <c r="D215" s="65" t="s">
        <v>1150</v>
      </c>
      <c r="E215" s="65"/>
      <c r="F215" s="78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 t="s">
        <v>1291</v>
      </c>
    </row>
    <row r="216" spans="3:19" x14ac:dyDescent="0.25">
      <c r="C216" s="65" t="s">
        <v>1285</v>
      </c>
      <c r="D216" s="65" t="s">
        <v>8213</v>
      </c>
      <c r="E216" s="65"/>
      <c r="F216" s="78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 t="s">
        <v>1293</v>
      </c>
    </row>
    <row r="217" spans="3:19" x14ac:dyDescent="0.25">
      <c r="C217" s="65" t="s">
        <v>1287</v>
      </c>
      <c r="D217" s="65" t="s">
        <v>8214</v>
      </c>
      <c r="E217" s="65"/>
      <c r="F217" s="78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 t="s">
        <v>1295</v>
      </c>
    </row>
    <row r="218" spans="3:19" x14ac:dyDescent="0.25">
      <c r="C218" s="65" t="s">
        <v>1290</v>
      </c>
      <c r="D218" s="65" t="s">
        <v>8215</v>
      </c>
      <c r="E218" s="65"/>
      <c r="F218" s="78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 t="s">
        <v>1297</v>
      </c>
    </row>
    <row r="219" spans="3:19" x14ac:dyDescent="0.25">
      <c r="C219" s="65" t="s">
        <v>1292</v>
      </c>
      <c r="D219" s="65" t="s">
        <v>8216</v>
      </c>
      <c r="E219" s="65"/>
      <c r="F219" s="78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 t="s">
        <v>1299</v>
      </c>
    </row>
    <row r="220" spans="3:19" x14ac:dyDescent="0.25">
      <c r="C220" s="65" t="s">
        <v>1294</v>
      </c>
      <c r="D220" s="65" t="s">
        <v>8217</v>
      </c>
      <c r="E220" s="65"/>
      <c r="F220" s="78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 t="s">
        <v>1302</v>
      </c>
    </row>
    <row r="221" spans="3:19" x14ac:dyDescent="0.25">
      <c r="C221" s="65" t="s">
        <v>1296</v>
      </c>
      <c r="D221" s="65" t="s">
        <v>8218</v>
      </c>
      <c r="E221" s="65"/>
      <c r="F221" s="78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 t="s">
        <v>1305</v>
      </c>
    </row>
    <row r="222" spans="3:19" x14ac:dyDescent="0.25">
      <c r="C222" s="65" t="s">
        <v>1298</v>
      </c>
      <c r="D222" s="65" t="s">
        <v>1155</v>
      </c>
      <c r="E222" s="65"/>
      <c r="F222" s="78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 t="s">
        <v>1307</v>
      </c>
    </row>
    <row r="223" spans="3:19" x14ac:dyDescent="0.25">
      <c r="C223" s="65" t="s">
        <v>1301</v>
      </c>
      <c r="D223" s="65" t="s">
        <v>8219</v>
      </c>
      <c r="E223" s="65"/>
      <c r="F223" s="78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 t="s">
        <v>1310</v>
      </c>
    </row>
    <row r="224" spans="3:19" x14ac:dyDescent="0.25">
      <c r="C224" s="65" t="s">
        <v>1304</v>
      </c>
      <c r="D224" s="65" t="s">
        <v>8220</v>
      </c>
      <c r="E224" s="65"/>
      <c r="F224" s="78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 t="s">
        <v>1312</v>
      </c>
    </row>
    <row r="225" spans="3:19" x14ac:dyDescent="0.25">
      <c r="C225" s="65" t="s">
        <v>1306</v>
      </c>
      <c r="D225" s="65" t="s">
        <v>8221</v>
      </c>
      <c r="E225" s="65"/>
      <c r="F225" s="78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 t="s">
        <v>1314</v>
      </c>
    </row>
    <row r="226" spans="3:19" x14ac:dyDescent="0.25">
      <c r="C226" s="65" t="s">
        <v>1309</v>
      </c>
      <c r="D226" s="65"/>
      <c r="E226" s="65"/>
      <c r="F226" s="78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 t="s">
        <v>1317</v>
      </c>
    </row>
    <row r="227" spans="3:19" x14ac:dyDescent="0.25">
      <c r="C227" s="65" t="s">
        <v>1311</v>
      </c>
      <c r="D227" s="65"/>
      <c r="E227" s="65"/>
      <c r="F227" s="78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 t="s">
        <v>1319</v>
      </c>
    </row>
    <row r="228" spans="3:19" x14ac:dyDescent="0.25">
      <c r="C228" s="65" t="s">
        <v>1313</v>
      </c>
      <c r="D228" s="65"/>
      <c r="E228" s="65"/>
      <c r="F228" s="78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 t="s">
        <v>1322</v>
      </c>
    </row>
    <row r="229" spans="3:19" x14ac:dyDescent="0.25">
      <c r="C229" s="65" t="s">
        <v>5243</v>
      </c>
      <c r="D229" s="65"/>
      <c r="E229" s="65"/>
      <c r="F229" s="78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 t="s">
        <v>1324</v>
      </c>
    </row>
    <row r="230" spans="3:19" x14ac:dyDescent="0.25">
      <c r="C230" s="65" t="s">
        <v>1316</v>
      </c>
      <c r="D230" s="65"/>
      <c r="E230" s="65"/>
      <c r="F230" s="78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 t="s">
        <v>1327</v>
      </c>
    </row>
    <row r="231" spans="3:19" x14ac:dyDescent="0.25">
      <c r="C231" s="65" t="s">
        <v>1318</v>
      </c>
      <c r="D231" s="65"/>
      <c r="E231" s="65"/>
      <c r="F231" s="78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 t="s">
        <v>1329</v>
      </c>
    </row>
    <row r="232" spans="3:19" x14ac:dyDescent="0.25">
      <c r="C232" s="65" t="s">
        <v>1321</v>
      </c>
      <c r="D232" s="65"/>
      <c r="E232" s="65"/>
      <c r="F232" s="78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 t="s">
        <v>1330</v>
      </c>
    </row>
    <row r="233" spans="3:19" x14ac:dyDescent="0.25">
      <c r="C233" s="65" t="s">
        <v>1323</v>
      </c>
      <c r="D233" s="65"/>
      <c r="E233" s="65"/>
      <c r="F233" s="78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 t="s">
        <v>1331</v>
      </c>
    </row>
    <row r="234" spans="3:19" x14ac:dyDescent="0.25">
      <c r="C234" s="65" t="s">
        <v>1326</v>
      </c>
      <c r="D234" s="65"/>
      <c r="E234" s="65"/>
      <c r="F234" s="78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 t="s">
        <v>1333</v>
      </c>
    </row>
    <row r="235" spans="3:19" x14ac:dyDescent="0.25">
      <c r="C235" s="65" t="s">
        <v>5246</v>
      </c>
      <c r="D235" s="65"/>
      <c r="E235" s="65"/>
      <c r="F235" s="78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 t="s">
        <v>1335</v>
      </c>
    </row>
    <row r="236" spans="3:19" x14ac:dyDescent="0.25">
      <c r="C236" s="65"/>
      <c r="D236" s="65"/>
      <c r="E236" s="65"/>
      <c r="F236" s="78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 t="s">
        <v>1336</v>
      </c>
    </row>
    <row r="237" spans="3:19" x14ac:dyDescent="0.25">
      <c r="C237" s="65" t="str">
        <f>CONCATENATE(D237," ",E237)</f>
        <v>Afghanistan 006</v>
      </c>
      <c r="D237" s="65" t="s">
        <v>1340</v>
      </c>
      <c r="E237" s="78" t="s">
        <v>1337</v>
      </c>
      <c r="F237" s="78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 t="s">
        <v>1338</v>
      </c>
    </row>
    <row r="238" spans="3:19" x14ac:dyDescent="0.25">
      <c r="C238" s="65" t="str">
        <f t="shared" ref="C238:C301" si="0">CONCATENATE(D238," ",E238)</f>
        <v>Albania 009</v>
      </c>
      <c r="D238" s="65" t="s">
        <v>1344</v>
      </c>
      <c r="E238" s="78" t="s">
        <v>1341</v>
      </c>
      <c r="F238" s="78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 t="s">
        <v>1342</v>
      </c>
    </row>
    <row r="239" spans="3:19" x14ac:dyDescent="0.25">
      <c r="C239" s="65" t="str">
        <f t="shared" si="0"/>
        <v>Algeria 012</v>
      </c>
      <c r="D239" s="65" t="s">
        <v>1348</v>
      </c>
      <c r="E239" s="78" t="s">
        <v>1345</v>
      </c>
      <c r="F239" s="78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 t="s">
        <v>1346</v>
      </c>
    </row>
    <row r="240" spans="3:19" x14ac:dyDescent="0.25">
      <c r="C240" s="65" t="str">
        <f t="shared" si="0"/>
        <v>Amer.Virgin Is. 697</v>
      </c>
      <c r="D240" s="65" t="s">
        <v>1351</v>
      </c>
      <c r="E240" s="78">
        <v>697</v>
      </c>
      <c r="F240" s="78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 t="s">
        <v>1349</v>
      </c>
    </row>
    <row r="241" spans="3:19" x14ac:dyDescent="0.25">
      <c r="C241" s="65" t="str">
        <f t="shared" si="0"/>
        <v>Andorra 505</v>
      </c>
      <c r="D241" s="65" t="s">
        <v>1354</v>
      </c>
      <c r="E241" s="78">
        <v>505</v>
      </c>
      <c r="F241" s="78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 t="s">
        <v>1352</v>
      </c>
    </row>
    <row r="242" spans="3:19" x14ac:dyDescent="0.25">
      <c r="C242" s="65" t="str">
        <f t="shared" si="0"/>
        <v>Angola 681</v>
      </c>
      <c r="D242" s="65" t="s">
        <v>1357</v>
      </c>
      <c r="E242" s="78">
        <v>681</v>
      </c>
      <c r="F242" s="78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 t="s">
        <v>1355</v>
      </c>
    </row>
    <row r="243" spans="3:19" x14ac:dyDescent="0.25">
      <c r="C243" s="65" t="str">
        <f t="shared" si="0"/>
        <v>Anguilla 623</v>
      </c>
      <c r="D243" s="65" t="s">
        <v>1360</v>
      </c>
      <c r="E243" s="78">
        <v>623</v>
      </c>
      <c r="F243" s="78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 t="s">
        <v>1358</v>
      </c>
    </row>
    <row r="244" spans="3:19" x14ac:dyDescent="0.25">
      <c r="C244" s="65" t="str">
        <f t="shared" si="0"/>
        <v>Antigua/Barbuda 601</v>
      </c>
      <c r="D244" s="65" t="s">
        <v>1363</v>
      </c>
      <c r="E244" s="78">
        <v>601</v>
      </c>
      <c r="F244" s="78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 t="s">
        <v>1361</v>
      </c>
    </row>
    <row r="245" spans="3:19" x14ac:dyDescent="0.25">
      <c r="C245" s="65" t="str">
        <f t="shared" si="0"/>
        <v>Argentina 024</v>
      </c>
      <c r="D245" s="65" t="s">
        <v>1367</v>
      </c>
      <c r="E245" s="78" t="s">
        <v>1364</v>
      </c>
      <c r="F245" s="78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 t="s">
        <v>1365</v>
      </c>
    </row>
    <row r="246" spans="3:19" x14ac:dyDescent="0.25">
      <c r="C246" s="65" t="str">
        <f t="shared" si="0"/>
        <v>Armenia 026</v>
      </c>
      <c r="D246" s="65" t="s">
        <v>1371</v>
      </c>
      <c r="E246" s="78" t="s">
        <v>1368</v>
      </c>
      <c r="F246" s="78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 t="s">
        <v>1369</v>
      </c>
    </row>
    <row r="247" spans="3:19" x14ac:dyDescent="0.25">
      <c r="C247" s="65" t="str">
        <f t="shared" si="0"/>
        <v>Aruba 025</v>
      </c>
      <c r="D247" s="65" t="s">
        <v>1375</v>
      </c>
      <c r="E247" s="78" t="s">
        <v>1372</v>
      </c>
      <c r="F247" s="78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 t="s">
        <v>1373</v>
      </c>
    </row>
    <row r="248" spans="3:19" x14ac:dyDescent="0.25">
      <c r="C248" s="65" t="str">
        <f t="shared" si="0"/>
        <v>Australia 027</v>
      </c>
      <c r="D248" s="65" t="s">
        <v>1379</v>
      </c>
      <c r="E248" s="78" t="s">
        <v>1376</v>
      </c>
      <c r="F248" s="78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 t="s">
        <v>1377</v>
      </c>
    </row>
    <row r="249" spans="3:19" x14ac:dyDescent="0.25">
      <c r="C249" s="65" t="str">
        <f t="shared" si="0"/>
        <v>Austria 030</v>
      </c>
      <c r="D249" s="65" t="s">
        <v>1383</v>
      </c>
      <c r="E249" s="78" t="s">
        <v>1380</v>
      </c>
      <c r="F249" s="78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 t="s">
        <v>1381</v>
      </c>
    </row>
    <row r="250" spans="3:19" x14ac:dyDescent="0.25">
      <c r="C250" s="65" t="str">
        <f t="shared" si="0"/>
        <v>Azerbaijan 031</v>
      </c>
      <c r="D250" s="65" t="s">
        <v>1387</v>
      </c>
      <c r="E250" s="78" t="s">
        <v>1384</v>
      </c>
      <c r="F250" s="78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 t="s">
        <v>1385</v>
      </c>
    </row>
    <row r="251" spans="3:19" x14ac:dyDescent="0.25">
      <c r="C251" s="65" t="str">
        <f t="shared" si="0"/>
        <v>Bahamas 603</v>
      </c>
      <c r="D251" s="65" t="s">
        <v>1390</v>
      </c>
      <c r="E251" s="78">
        <v>603</v>
      </c>
      <c r="F251" s="78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 t="s">
        <v>1388</v>
      </c>
    </row>
    <row r="252" spans="3:19" x14ac:dyDescent="0.25">
      <c r="C252" s="65" t="str">
        <f t="shared" si="0"/>
        <v>Bahrain 604</v>
      </c>
      <c r="D252" s="65" t="s">
        <v>1393</v>
      </c>
      <c r="E252" s="78">
        <v>604</v>
      </c>
      <c r="F252" s="78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 t="s">
        <v>1391</v>
      </c>
    </row>
    <row r="253" spans="3:19" x14ac:dyDescent="0.25">
      <c r="C253" s="65" t="str">
        <f t="shared" si="0"/>
        <v>Bangladesh 507</v>
      </c>
      <c r="D253" s="65" t="s">
        <v>1396</v>
      </c>
      <c r="E253" s="78">
        <v>507</v>
      </c>
      <c r="F253" s="78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 t="s">
        <v>1394</v>
      </c>
    </row>
    <row r="254" spans="3:19" x14ac:dyDescent="0.25">
      <c r="C254" s="65" t="str">
        <f t="shared" si="0"/>
        <v>Barbados 042</v>
      </c>
      <c r="D254" s="65" t="s">
        <v>1400</v>
      </c>
      <c r="E254" s="78" t="s">
        <v>1397</v>
      </c>
      <c r="F254" s="78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 t="s">
        <v>1398</v>
      </c>
    </row>
    <row r="255" spans="3:19" x14ac:dyDescent="0.25">
      <c r="C255" s="65" t="str">
        <f t="shared" si="0"/>
        <v>Belarus 063</v>
      </c>
      <c r="D255" s="65" t="s">
        <v>1404</v>
      </c>
      <c r="E255" s="78" t="s">
        <v>1401</v>
      </c>
      <c r="F255" s="78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 t="s">
        <v>1402</v>
      </c>
    </row>
    <row r="256" spans="3:19" x14ac:dyDescent="0.25">
      <c r="C256" s="65" t="str">
        <f t="shared" si="0"/>
        <v>Belgium 048</v>
      </c>
      <c r="D256" s="65" t="s">
        <v>1408</v>
      </c>
      <c r="E256" s="78" t="s">
        <v>1405</v>
      </c>
      <c r="F256" s="78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 t="s">
        <v>1406</v>
      </c>
    </row>
    <row r="257" spans="3:19" x14ac:dyDescent="0.25">
      <c r="C257" s="65" t="str">
        <f t="shared" si="0"/>
        <v>Belize 611</v>
      </c>
      <c r="D257" s="65" t="s">
        <v>1411</v>
      </c>
      <c r="E257" s="78">
        <v>611</v>
      </c>
      <c r="F257" s="78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 t="s">
        <v>1409</v>
      </c>
    </row>
    <row r="258" spans="3:19" x14ac:dyDescent="0.25">
      <c r="C258" s="65" t="str">
        <f t="shared" si="0"/>
        <v>Benin 117</v>
      </c>
      <c r="D258" s="65" t="s">
        <v>1414</v>
      </c>
      <c r="E258" s="78">
        <v>117</v>
      </c>
      <c r="F258" s="78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 t="s">
        <v>1412</v>
      </c>
    </row>
    <row r="259" spans="3:19" x14ac:dyDescent="0.25">
      <c r="C259" s="65" t="str">
        <f t="shared" si="0"/>
        <v>Bermuda 605</v>
      </c>
      <c r="D259" s="65" t="s">
        <v>1417</v>
      </c>
      <c r="E259" s="78">
        <v>605</v>
      </c>
      <c r="F259" s="78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 t="s">
        <v>1415</v>
      </c>
    </row>
    <row r="260" spans="3:19" x14ac:dyDescent="0.25">
      <c r="C260" s="65" t="str">
        <f t="shared" si="0"/>
        <v>Bhutan 049</v>
      </c>
      <c r="D260" s="65" t="s">
        <v>1421</v>
      </c>
      <c r="E260" s="78" t="s">
        <v>1418</v>
      </c>
      <c r="F260" s="78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 t="s">
        <v>1419</v>
      </c>
    </row>
    <row r="261" spans="3:19" x14ac:dyDescent="0.25">
      <c r="C261" s="65" t="str">
        <f t="shared" si="0"/>
        <v>Bolivia 051</v>
      </c>
      <c r="D261" s="65" t="s">
        <v>1425</v>
      </c>
      <c r="E261" s="78" t="s">
        <v>1422</v>
      </c>
      <c r="F261" s="78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 t="s">
        <v>1423</v>
      </c>
    </row>
    <row r="262" spans="3:19" x14ac:dyDescent="0.25">
      <c r="C262" s="65" t="str">
        <f t="shared" si="0"/>
        <v>Bosnia-Herz. 053</v>
      </c>
      <c r="D262" s="65" t="s">
        <v>1429</v>
      </c>
      <c r="E262" s="78" t="s">
        <v>1426</v>
      </c>
      <c r="F262" s="78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 t="s">
        <v>1427</v>
      </c>
    </row>
    <row r="263" spans="3:19" x14ac:dyDescent="0.25">
      <c r="C263" s="65" t="str">
        <f t="shared" si="0"/>
        <v>Botswana 052</v>
      </c>
      <c r="D263" s="65" t="s">
        <v>1433</v>
      </c>
      <c r="E263" s="78" t="s">
        <v>1430</v>
      </c>
      <c r="F263" s="78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 t="s">
        <v>1431</v>
      </c>
    </row>
    <row r="264" spans="3:19" x14ac:dyDescent="0.25">
      <c r="C264" s="65" t="str">
        <f t="shared" si="0"/>
        <v>Brazil 054</v>
      </c>
      <c r="D264" s="65" t="s">
        <v>1437</v>
      </c>
      <c r="E264" s="78" t="s">
        <v>1434</v>
      </c>
      <c r="F264" s="78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 t="s">
        <v>1435</v>
      </c>
    </row>
    <row r="265" spans="3:19" x14ac:dyDescent="0.25">
      <c r="C265" s="65" t="str">
        <f t="shared" si="0"/>
        <v>Brit.Virgin Is. 640</v>
      </c>
      <c r="D265" s="65" t="s">
        <v>1440</v>
      </c>
      <c r="E265" s="78">
        <v>640</v>
      </c>
      <c r="F265" s="78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 t="s">
        <v>1438</v>
      </c>
    </row>
    <row r="266" spans="3:19" x14ac:dyDescent="0.25">
      <c r="C266" s="65" t="str">
        <f t="shared" si="0"/>
        <v>Brunei Darussal 602</v>
      </c>
      <c r="D266" s="65" t="s">
        <v>1443</v>
      </c>
      <c r="E266" s="78">
        <v>602</v>
      </c>
      <c r="F266" s="78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 t="s">
        <v>1441</v>
      </c>
    </row>
    <row r="267" spans="3:19" x14ac:dyDescent="0.25">
      <c r="C267" s="65" t="str">
        <f t="shared" si="0"/>
        <v>Bulgaria 057</v>
      </c>
      <c r="D267" s="65" t="s">
        <v>1447</v>
      </c>
      <c r="E267" s="78" t="s">
        <v>1444</v>
      </c>
      <c r="F267" s="78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 t="s">
        <v>1445</v>
      </c>
    </row>
    <row r="268" spans="3:19" x14ac:dyDescent="0.25">
      <c r="C268" s="65" t="str">
        <f t="shared" si="0"/>
        <v>Burkina-Faso 459</v>
      </c>
      <c r="D268" s="65" t="s">
        <v>1450</v>
      </c>
      <c r="E268" s="78">
        <v>459</v>
      </c>
      <c r="F268" s="78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 t="s">
        <v>1448</v>
      </c>
    </row>
    <row r="269" spans="3:19" x14ac:dyDescent="0.25">
      <c r="C269" s="65" t="str">
        <f t="shared" si="0"/>
        <v>Burundi 061</v>
      </c>
      <c r="D269" s="65" t="s">
        <v>1454</v>
      </c>
      <c r="E269" s="78" t="s">
        <v>1451</v>
      </c>
      <c r="F269" s="78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 t="s">
        <v>1452</v>
      </c>
    </row>
    <row r="270" spans="3:19" x14ac:dyDescent="0.25">
      <c r="C270" s="65" t="str">
        <f t="shared" si="0"/>
        <v>Cabo Verde 682</v>
      </c>
      <c r="D270" s="65" t="s">
        <v>1457</v>
      </c>
      <c r="E270" s="78">
        <v>682</v>
      </c>
      <c r="F270" s="78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 t="s">
        <v>1455</v>
      </c>
    </row>
    <row r="271" spans="3:19" x14ac:dyDescent="0.25">
      <c r="C271" s="65" t="str">
        <f t="shared" si="0"/>
        <v>Cambodia 066</v>
      </c>
      <c r="D271" s="65" t="s">
        <v>1461</v>
      </c>
      <c r="E271" s="78" t="s">
        <v>1458</v>
      </c>
      <c r="F271" s="78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 t="s">
        <v>1459</v>
      </c>
    </row>
    <row r="272" spans="3:19" x14ac:dyDescent="0.25">
      <c r="C272" s="65" t="str">
        <f t="shared" si="0"/>
        <v>Cameroon 069</v>
      </c>
      <c r="D272" s="65" t="s">
        <v>1465</v>
      </c>
      <c r="E272" s="78" t="s">
        <v>1462</v>
      </c>
      <c r="F272" s="78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 t="s">
        <v>1463</v>
      </c>
    </row>
    <row r="273" spans="3:19" x14ac:dyDescent="0.25">
      <c r="C273" s="65" t="str">
        <f t="shared" si="0"/>
        <v>Canada 072</v>
      </c>
      <c r="D273" s="65" t="s">
        <v>1469</v>
      </c>
      <c r="E273" s="78" t="s">
        <v>1466</v>
      </c>
      <c r="F273" s="78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 t="s">
        <v>1467</v>
      </c>
    </row>
    <row r="274" spans="3:19" x14ac:dyDescent="0.25">
      <c r="C274" s="65" t="str">
        <f t="shared" si="0"/>
        <v>Canary Islands 071</v>
      </c>
      <c r="D274" s="65" t="s">
        <v>1473</v>
      </c>
      <c r="E274" s="78" t="s">
        <v>1470</v>
      </c>
      <c r="F274" s="78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 t="s">
        <v>1471</v>
      </c>
    </row>
    <row r="275" spans="3:19" x14ac:dyDescent="0.25">
      <c r="C275" s="65" t="str">
        <f t="shared" si="0"/>
        <v>Cayman Islands 615</v>
      </c>
      <c r="D275" s="65" t="s">
        <v>1476</v>
      </c>
      <c r="E275" s="78">
        <v>615</v>
      </c>
      <c r="F275" s="78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 t="s">
        <v>1474</v>
      </c>
    </row>
    <row r="276" spans="3:19" x14ac:dyDescent="0.25">
      <c r="C276" s="65" t="str">
        <f t="shared" si="0"/>
        <v>Central Afr.Rep 075</v>
      </c>
      <c r="D276" s="65" t="s">
        <v>1480</v>
      </c>
      <c r="E276" s="78" t="s">
        <v>1477</v>
      </c>
      <c r="F276" s="78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 t="s">
        <v>1478</v>
      </c>
    </row>
    <row r="277" spans="3:19" x14ac:dyDescent="0.25">
      <c r="C277" s="65" t="str">
        <f t="shared" si="0"/>
        <v>Chad 081</v>
      </c>
      <c r="D277" s="65" t="s">
        <v>1484</v>
      </c>
      <c r="E277" s="78" t="s">
        <v>1481</v>
      </c>
      <c r="F277" s="78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 t="s">
        <v>1482</v>
      </c>
    </row>
    <row r="278" spans="3:19" x14ac:dyDescent="0.25">
      <c r="C278" s="65" t="str">
        <f t="shared" si="0"/>
        <v>Chile 084</v>
      </c>
      <c r="D278" s="65" t="s">
        <v>1488</v>
      </c>
      <c r="E278" s="78" t="s">
        <v>1485</v>
      </c>
      <c r="F278" s="78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 t="s">
        <v>1486</v>
      </c>
    </row>
    <row r="279" spans="3:19" x14ac:dyDescent="0.25">
      <c r="C279" s="65" t="str">
        <f t="shared" si="0"/>
        <v>China 086</v>
      </c>
      <c r="D279" s="65" t="s">
        <v>1492</v>
      </c>
      <c r="E279" s="78" t="s">
        <v>1489</v>
      </c>
      <c r="F279" s="78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 t="s">
        <v>1490</v>
      </c>
    </row>
    <row r="280" spans="3:19" x14ac:dyDescent="0.25">
      <c r="C280" s="65" t="str">
        <f t="shared" si="0"/>
        <v>Colombia 093</v>
      </c>
      <c r="D280" s="65" t="s">
        <v>1496</v>
      </c>
      <c r="E280" s="78" t="s">
        <v>1493</v>
      </c>
      <c r="F280" s="78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 t="s">
        <v>1494</v>
      </c>
    </row>
    <row r="281" spans="3:19" x14ac:dyDescent="0.25">
      <c r="C281" s="65" t="str">
        <f t="shared" si="0"/>
        <v>Comoros 662</v>
      </c>
      <c r="D281" s="65" t="s">
        <v>1499</v>
      </c>
      <c r="E281" s="78">
        <v>662</v>
      </c>
      <c r="F281" s="78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 t="s">
        <v>1497</v>
      </c>
    </row>
    <row r="282" spans="3:19" x14ac:dyDescent="0.25">
      <c r="C282" s="65" t="str">
        <f t="shared" si="0"/>
        <v>Congo 338</v>
      </c>
      <c r="D282" s="65" t="s">
        <v>1502</v>
      </c>
      <c r="E282" s="78">
        <v>338</v>
      </c>
      <c r="F282" s="78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 t="s">
        <v>1500</v>
      </c>
    </row>
    <row r="283" spans="3:19" x14ac:dyDescent="0.25">
      <c r="C283" s="65" t="str">
        <f t="shared" si="0"/>
        <v>Congo, Dem. Rep 099</v>
      </c>
      <c r="D283" s="65" t="s">
        <v>1506</v>
      </c>
      <c r="E283" s="78" t="s">
        <v>1503</v>
      </c>
      <c r="F283" s="78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 t="s">
        <v>1504</v>
      </c>
    </row>
    <row r="284" spans="3:19" x14ac:dyDescent="0.25">
      <c r="C284" s="65" t="str">
        <f t="shared" si="0"/>
        <v>Cook Islands 679</v>
      </c>
      <c r="D284" s="65" t="s">
        <v>1509</v>
      </c>
      <c r="E284" s="78">
        <v>679</v>
      </c>
      <c r="F284" s="78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 t="s">
        <v>1507</v>
      </c>
    </row>
    <row r="285" spans="3:19" x14ac:dyDescent="0.25">
      <c r="C285" s="65" t="str">
        <f t="shared" si="0"/>
        <v>Costa Rica 102</v>
      </c>
      <c r="D285" s="65" t="s">
        <v>1512</v>
      </c>
      <c r="E285" s="78">
        <v>102</v>
      </c>
      <c r="F285" s="78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 t="s">
        <v>1510</v>
      </c>
    </row>
    <row r="286" spans="3:19" x14ac:dyDescent="0.25">
      <c r="C286" s="65" t="str">
        <f t="shared" si="0"/>
        <v>Cote d'Ivoire 225</v>
      </c>
      <c r="D286" s="65" t="s">
        <v>1515</v>
      </c>
      <c r="E286" s="78">
        <v>225</v>
      </c>
      <c r="F286" s="78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 t="s">
        <v>1513</v>
      </c>
    </row>
    <row r="287" spans="3:19" x14ac:dyDescent="0.25">
      <c r="C287" s="65" t="str">
        <f t="shared" si="0"/>
        <v>Croatia 103</v>
      </c>
      <c r="D287" s="65" t="s">
        <v>1518</v>
      </c>
      <c r="E287" s="78">
        <v>103</v>
      </c>
      <c r="F287" s="78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 t="s">
        <v>1516</v>
      </c>
    </row>
    <row r="288" spans="3:19" x14ac:dyDescent="0.25">
      <c r="C288" s="65" t="str">
        <f t="shared" si="0"/>
        <v>Cuba 105</v>
      </c>
      <c r="D288" s="65" t="s">
        <v>1521</v>
      </c>
      <c r="E288" s="78">
        <v>105</v>
      </c>
      <c r="F288" s="78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 t="s">
        <v>1519</v>
      </c>
    </row>
    <row r="289" spans="3:19" x14ac:dyDescent="0.25">
      <c r="C289" s="65" t="str">
        <f t="shared" si="0"/>
        <v>Cyprus 111</v>
      </c>
      <c r="D289" s="65" t="s">
        <v>1524</v>
      </c>
      <c r="E289" s="78">
        <v>111</v>
      </c>
      <c r="F289" s="78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 t="s">
        <v>1522</v>
      </c>
    </row>
    <row r="290" spans="3:19" x14ac:dyDescent="0.25">
      <c r="C290" s="65" t="str">
        <f t="shared" si="0"/>
        <v>Czech Republic 113</v>
      </c>
      <c r="D290" s="65" t="s">
        <v>1527</v>
      </c>
      <c r="E290" s="78">
        <v>113</v>
      </c>
      <c r="F290" s="78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 t="s">
        <v>1525</v>
      </c>
    </row>
    <row r="291" spans="3:19" x14ac:dyDescent="0.25">
      <c r="C291" s="65" t="str">
        <f t="shared" si="0"/>
        <v>D.P.R. of Korea 515</v>
      </c>
      <c r="D291" s="65" t="s">
        <v>1530</v>
      </c>
      <c r="E291" s="78">
        <v>515</v>
      </c>
      <c r="F291" s="78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 t="s">
        <v>1528</v>
      </c>
    </row>
    <row r="292" spans="3:19" x14ac:dyDescent="0.25">
      <c r="C292" s="65" t="str">
        <f t="shared" si="0"/>
        <v>Denmark 120</v>
      </c>
      <c r="D292" s="65" t="s">
        <v>1533</v>
      </c>
      <c r="E292" s="78">
        <v>120</v>
      </c>
      <c r="F292" s="78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 t="s">
        <v>1531</v>
      </c>
    </row>
    <row r="293" spans="3:19" x14ac:dyDescent="0.25">
      <c r="C293" s="65" t="str">
        <f t="shared" si="0"/>
        <v>Djibouti 669</v>
      </c>
      <c r="D293" s="65" t="s">
        <v>1536</v>
      </c>
      <c r="E293" s="78">
        <v>669</v>
      </c>
      <c r="F293" s="78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 t="s">
        <v>1534</v>
      </c>
    </row>
    <row r="294" spans="3:19" x14ac:dyDescent="0.25">
      <c r="C294" s="65" t="str">
        <f t="shared" si="0"/>
        <v>Dominica 610</v>
      </c>
      <c r="D294" s="65" t="s">
        <v>1539</v>
      </c>
      <c r="E294" s="78">
        <v>610</v>
      </c>
      <c r="F294" s="78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 t="s">
        <v>1537</v>
      </c>
    </row>
    <row r="295" spans="3:19" x14ac:dyDescent="0.25">
      <c r="C295" s="65" t="str">
        <f t="shared" si="0"/>
        <v>Dominican Rep. 126</v>
      </c>
      <c r="D295" s="65" t="s">
        <v>1542</v>
      </c>
      <c r="E295" s="78">
        <v>126</v>
      </c>
      <c r="F295" s="78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 t="s">
        <v>1540</v>
      </c>
    </row>
    <row r="296" spans="3:19" x14ac:dyDescent="0.25">
      <c r="C296" s="65" t="str">
        <f t="shared" si="0"/>
        <v>Ecuador 135</v>
      </c>
      <c r="D296" s="65" t="s">
        <v>1545</v>
      </c>
      <c r="E296" s="78">
        <v>135</v>
      </c>
      <c r="F296" s="78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 t="s">
        <v>1543</v>
      </c>
    </row>
    <row r="297" spans="3:19" x14ac:dyDescent="0.25">
      <c r="C297" s="65" t="str">
        <f t="shared" si="0"/>
        <v>Egypt 450</v>
      </c>
      <c r="D297" s="65" t="s">
        <v>1548</v>
      </c>
      <c r="E297" s="78">
        <v>450</v>
      </c>
      <c r="F297" s="78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 t="s">
        <v>1546</v>
      </c>
    </row>
    <row r="298" spans="3:19" x14ac:dyDescent="0.25">
      <c r="C298" s="65" t="str">
        <f t="shared" si="0"/>
        <v>El Salvador 138</v>
      </c>
      <c r="D298" s="65" t="s">
        <v>1551</v>
      </c>
      <c r="E298" s="78">
        <v>138</v>
      </c>
      <c r="F298" s="78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 t="s">
        <v>1549</v>
      </c>
    </row>
    <row r="299" spans="3:19" x14ac:dyDescent="0.25">
      <c r="C299" s="65" t="str">
        <f t="shared" si="0"/>
        <v>Equatorial Guin 139</v>
      </c>
      <c r="D299" s="65" t="s">
        <v>1554</v>
      </c>
      <c r="E299" s="78">
        <v>139</v>
      </c>
      <c r="F299" s="78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 t="s">
        <v>1552</v>
      </c>
    </row>
    <row r="300" spans="3:19" x14ac:dyDescent="0.25">
      <c r="C300" s="65" t="str">
        <f t="shared" si="0"/>
        <v>Eritrea 142</v>
      </c>
      <c r="D300" s="65" t="s">
        <v>1557</v>
      </c>
      <c r="E300" s="78">
        <v>142</v>
      </c>
      <c r="F300" s="78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 t="s">
        <v>1555</v>
      </c>
    </row>
    <row r="301" spans="3:19" x14ac:dyDescent="0.25">
      <c r="C301" s="65" t="str">
        <f t="shared" si="0"/>
        <v>Estonia 140</v>
      </c>
      <c r="D301" s="65" t="s">
        <v>1560</v>
      </c>
      <c r="E301" s="78">
        <v>140</v>
      </c>
      <c r="F301" s="78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 t="s">
        <v>1558</v>
      </c>
    </row>
    <row r="302" spans="3:19" x14ac:dyDescent="0.25">
      <c r="C302" s="65" t="str">
        <f t="shared" ref="C302:C365" si="1">CONCATENATE(D302," ",E302)</f>
        <v>Ethiopia 141</v>
      </c>
      <c r="D302" s="65" t="s">
        <v>1563</v>
      </c>
      <c r="E302" s="78">
        <v>141</v>
      </c>
      <c r="F302" s="78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 t="s">
        <v>1561</v>
      </c>
    </row>
    <row r="303" spans="3:19" x14ac:dyDescent="0.25">
      <c r="C303" s="65" t="str">
        <f t="shared" si="1"/>
        <v>Fiji 143</v>
      </c>
      <c r="D303" s="65" t="s">
        <v>1566</v>
      </c>
      <c r="E303" s="78">
        <v>143</v>
      </c>
      <c r="F303" s="78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 t="s">
        <v>1564</v>
      </c>
    </row>
    <row r="304" spans="3:19" x14ac:dyDescent="0.25">
      <c r="C304" s="65" t="str">
        <f t="shared" si="1"/>
        <v>Finland 144</v>
      </c>
      <c r="D304" s="65" t="s">
        <v>1569</v>
      </c>
      <c r="E304" s="78">
        <v>144</v>
      </c>
      <c r="F304" s="78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 t="s">
        <v>1567</v>
      </c>
    </row>
    <row r="305" spans="3:19" x14ac:dyDescent="0.25">
      <c r="C305" s="65" t="str">
        <f t="shared" si="1"/>
        <v>France 147</v>
      </c>
      <c r="D305" s="65" t="s">
        <v>1572</v>
      </c>
      <c r="E305" s="78">
        <v>147</v>
      </c>
      <c r="F305" s="78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 t="s">
        <v>1570</v>
      </c>
    </row>
    <row r="306" spans="3:19" x14ac:dyDescent="0.25">
      <c r="C306" s="65" t="str">
        <f t="shared" si="1"/>
        <v>Frenc.Polynesia 668</v>
      </c>
      <c r="D306" s="65" t="s">
        <v>1575</v>
      </c>
      <c r="E306" s="78">
        <v>668</v>
      </c>
      <c r="F306" s="78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 t="s">
        <v>1573</v>
      </c>
    </row>
    <row r="307" spans="3:19" x14ac:dyDescent="0.25">
      <c r="C307" s="65" t="str">
        <f t="shared" si="1"/>
        <v>French Antilles 660</v>
      </c>
      <c r="D307" s="65" t="s">
        <v>1578</v>
      </c>
      <c r="E307" s="78">
        <v>660</v>
      </c>
      <c r="F307" s="78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 t="s">
        <v>1576</v>
      </c>
    </row>
    <row r="308" spans="3:19" x14ac:dyDescent="0.25">
      <c r="C308" s="65" t="str">
        <f t="shared" si="1"/>
        <v>French Guiana 665</v>
      </c>
      <c r="D308" s="65" t="s">
        <v>1581</v>
      </c>
      <c r="E308" s="78">
        <v>665</v>
      </c>
      <c r="F308" s="78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 t="s">
        <v>1579</v>
      </c>
    </row>
    <row r="309" spans="3:19" x14ac:dyDescent="0.25">
      <c r="C309" s="65" t="str">
        <f t="shared" si="1"/>
        <v>Gabon 153</v>
      </c>
      <c r="D309" s="65" t="s">
        <v>1584</v>
      </c>
      <c r="E309" s="78">
        <v>153</v>
      </c>
      <c r="F309" s="78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 t="s">
        <v>1582</v>
      </c>
    </row>
    <row r="310" spans="3:19" x14ac:dyDescent="0.25">
      <c r="C310" s="65" t="str">
        <f t="shared" si="1"/>
        <v>Gambia 156</v>
      </c>
      <c r="D310" s="65" t="s">
        <v>1587</v>
      </c>
      <c r="E310" s="78">
        <v>156</v>
      </c>
      <c r="F310" s="78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 t="s">
        <v>1585</v>
      </c>
    </row>
    <row r="311" spans="3:19" x14ac:dyDescent="0.25">
      <c r="C311" s="65" t="str">
        <f t="shared" si="1"/>
        <v>Georgia 160</v>
      </c>
      <c r="D311" s="65" t="s">
        <v>1590</v>
      </c>
      <c r="E311" s="78">
        <v>160</v>
      </c>
      <c r="F311" s="78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 t="s">
        <v>1588</v>
      </c>
    </row>
    <row r="312" spans="3:19" x14ac:dyDescent="0.25">
      <c r="C312" s="65" t="str">
        <f t="shared" si="1"/>
        <v>Germany 525</v>
      </c>
      <c r="D312" s="65" t="s">
        <v>1593</v>
      </c>
      <c r="E312" s="78">
        <v>525</v>
      </c>
      <c r="F312" s="78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 t="s">
        <v>1591</v>
      </c>
    </row>
    <row r="313" spans="3:19" x14ac:dyDescent="0.25">
      <c r="C313" s="65" t="str">
        <f t="shared" si="1"/>
        <v>Ghana 162</v>
      </c>
      <c r="D313" s="65" t="s">
        <v>1596</v>
      </c>
      <c r="E313" s="78">
        <v>162</v>
      </c>
      <c r="F313" s="78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 t="s">
        <v>1594</v>
      </c>
    </row>
    <row r="314" spans="3:19" x14ac:dyDescent="0.25">
      <c r="C314" s="65" t="str">
        <f t="shared" si="1"/>
        <v>Gibraltar 163</v>
      </c>
      <c r="D314" s="65" t="s">
        <v>1599</v>
      </c>
      <c r="E314" s="78">
        <v>163</v>
      </c>
      <c r="F314" s="78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 t="s">
        <v>1597</v>
      </c>
    </row>
    <row r="315" spans="3:19" x14ac:dyDescent="0.25">
      <c r="C315" s="65" t="str">
        <f t="shared" si="1"/>
        <v>Greece 165</v>
      </c>
      <c r="D315" s="65" t="s">
        <v>1602</v>
      </c>
      <c r="E315" s="78">
        <v>165</v>
      </c>
      <c r="F315" s="78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 t="s">
        <v>1600</v>
      </c>
    </row>
    <row r="316" spans="3:19" x14ac:dyDescent="0.25">
      <c r="C316" s="65" t="str">
        <f t="shared" si="1"/>
        <v>Greenland 001</v>
      </c>
      <c r="D316" s="65" t="s">
        <v>1606</v>
      </c>
      <c r="E316" s="78" t="s">
        <v>1603</v>
      </c>
      <c r="F316" s="78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 t="s">
        <v>1604</v>
      </c>
    </row>
    <row r="317" spans="3:19" x14ac:dyDescent="0.25">
      <c r="C317" s="65" t="str">
        <f t="shared" si="1"/>
        <v>Grenada 616</v>
      </c>
      <c r="D317" s="65" t="s">
        <v>1609</v>
      </c>
      <c r="E317" s="78">
        <v>616</v>
      </c>
      <c r="F317" s="78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 t="s">
        <v>1607</v>
      </c>
    </row>
    <row r="318" spans="3:19" x14ac:dyDescent="0.25">
      <c r="C318" s="65" t="str">
        <f t="shared" si="1"/>
        <v>Guadeloupe 666</v>
      </c>
      <c r="D318" s="65" t="s">
        <v>1612</v>
      </c>
      <c r="E318" s="78">
        <v>666</v>
      </c>
      <c r="F318" s="78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 t="s">
        <v>1610</v>
      </c>
    </row>
    <row r="319" spans="3:19" x14ac:dyDescent="0.25">
      <c r="C319" s="65" t="str">
        <f t="shared" si="1"/>
        <v>Guam 004</v>
      </c>
      <c r="D319" s="65" t="s">
        <v>1615</v>
      </c>
      <c r="E319" s="78" t="s">
        <v>1613</v>
      </c>
      <c r="F319" s="78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 t="s">
        <v>1614</v>
      </c>
    </row>
    <row r="320" spans="3:19" x14ac:dyDescent="0.25">
      <c r="C320" s="65" t="str">
        <f t="shared" si="1"/>
        <v>Guatemala 168</v>
      </c>
      <c r="D320" s="65" t="s">
        <v>1617</v>
      </c>
      <c r="E320" s="78">
        <v>168</v>
      </c>
      <c r="F320" s="78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 t="s">
        <v>1616</v>
      </c>
    </row>
    <row r="321" spans="3:19" x14ac:dyDescent="0.25">
      <c r="C321" s="65" t="str">
        <f t="shared" si="1"/>
        <v>Guinea 177</v>
      </c>
      <c r="D321" s="65" t="s">
        <v>1619</v>
      </c>
      <c r="E321" s="78">
        <v>177</v>
      </c>
      <c r="F321" s="78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 t="s">
        <v>1618</v>
      </c>
    </row>
    <row r="322" spans="3:19" x14ac:dyDescent="0.25">
      <c r="C322" s="65" t="str">
        <f t="shared" si="1"/>
        <v>Guinea-Bissau 685</v>
      </c>
      <c r="D322" s="65" t="s">
        <v>1621</v>
      </c>
      <c r="E322" s="78">
        <v>685</v>
      </c>
      <c r="F322" s="78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 t="s">
        <v>1620</v>
      </c>
    </row>
    <row r="323" spans="3:19" x14ac:dyDescent="0.25">
      <c r="C323" s="65" t="str">
        <f t="shared" si="1"/>
        <v>Guyana 180</v>
      </c>
      <c r="D323" s="65" t="s">
        <v>1623</v>
      </c>
      <c r="E323" s="78">
        <v>180</v>
      </c>
      <c r="F323" s="78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 t="s">
        <v>1622</v>
      </c>
    </row>
    <row r="324" spans="3:19" x14ac:dyDescent="0.25">
      <c r="C324" s="65" t="str">
        <f t="shared" si="1"/>
        <v>Haiti 183</v>
      </c>
      <c r="D324" s="65" t="s">
        <v>1625</v>
      </c>
      <c r="E324" s="78">
        <v>183</v>
      </c>
      <c r="F324" s="78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 t="s">
        <v>1624</v>
      </c>
    </row>
    <row r="325" spans="3:19" x14ac:dyDescent="0.25">
      <c r="C325" s="65" t="str">
        <f t="shared" si="1"/>
        <v>Honduras 186</v>
      </c>
      <c r="D325" s="65" t="s">
        <v>1627</v>
      </c>
      <c r="E325" s="78">
        <v>186</v>
      </c>
      <c r="F325" s="78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 t="s">
        <v>1626</v>
      </c>
    </row>
    <row r="326" spans="3:19" x14ac:dyDescent="0.25">
      <c r="C326" s="65" t="str">
        <f t="shared" si="1"/>
        <v>Hong Kong 612</v>
      </c>
      <c r="D326" s="65" t="s">
        <v>1629</v>
      </c>
      <c r="E326" s="78">
        <v>612</v>
      </c>
      <c r="F326" s="78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 t="s">
        <v>1628</v>
      </c>
    </row>
    <row r="327" spans="3:19" x14ac:dyDescent="0.25">
      <c r="C327" s="65" t="str">
        <f t="shared" si="1"/>
        <v>Hungary 195</v>
      </c>
      <c r="D327" s="65" t="s">
        <v>1631</v>
      </c>
      <c r="E327" s="78">
        <v>195</v>
      </c>
      <c r="F327" s="78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 t="s">
        <v>1630</v>
      </c>
    </row>
    <row r="328" spans="3:19" x14ac:dyDescent="0.25">
      <c r="C328" s="65" t="str">
        <f t="shared" si="1"/>
        <v>Iceland 198</v>
      </c>
      <c r="D328" s="65" t="s">
        <v>1633</v>
      </c>
      <c r="E328" s="78">
        <v>198</v>
      </c>
      <c r="F328" s="78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 t="s">
        <v>1632</v>
      </c>
    </row>
    <row r="329" spans="3:19" x14ac:dyDescent="0.25">
      <c r="C329" s="65" t="str">
        <f t="shared" si="1"/>
        <v>India 204</v>
      </c>
      <c r="D329" s="65" t="s">
        <v>1635</v>
      </c>
      <c r="E329" s="78">
        <v>204</v>
      </c>
      <c r="F329" s="78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 t="s">
        <v>1634</v>
      </c>
    </row>
    <row r="330" spans="3:19" x14ac:dyDescent="0.25">
      <c r="C330" s="65" t="str">
        <f t="shared" si="1"/>
        <v>Indonesia 207</v>
      </c>
      <c r="D330" s="65" t="s">
        <v>1637</v>
      </c>
      <c r="E330" s="78">
        <v>207</v>
      </c>
      <c r="F330" s="78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 t="s">
        <v>1636</v>
      </c>
    </row>
    <row r="331" spans="3:19" x14ac:dyDescent="0.25">
      <c r="C331" s="65" t="str">
        <f t="shared" si="1"/>
        <v>Iran 210</v>
      </c>
      <c r="D331" s="65" t="s">
        <v>1639</v>
      </c>
      <c r="E331" s="78">
        <v>210</v>
      </c>
      <c r="F331" s="78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 t="s">
        <v>1638</v>
      </c>
    </row>
    <row r="332" spans="3:19" x14ac:dyDescent="0.25">
      <c r="C332" s="65" t="str">
        <f t="shared" si="1"/>
        <v>Iraq 213</v>
      </c>
      <c r="D332" s="65" t="s">
        <v>1641</v>
      </c>
      <c r="E332" s="78">
        <v>213</v>
      </c>
      <c r="F332" s="78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 t="s">
        <v>1640</v>
      </c>
    </row>
    <row r="333" spans="3:19" x14ac:dyDescent="0.25">
      <c r="C333" s="65" t="str">
        <f t="shared" si="1"/>
        <v>Ireland 216</v>
      </c>
      <c r="D333" s="65" t="s">
        <v>1643</v>
      </c>
      <c r="E333" s="78">
        <v>216</v>
      </c>
      <c r="F333" s="78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 t="s">
        <v>1642</v>
      </c>
    </row>
    <row r="334" spans="3:19" x14ac:dyDescent="0.25">
      <c r="C334" s="65" t="str">
        <f t="shared" si="1"/>
        <v>Israel 219</v>
      </c>
      <c r="D334" s="65" t="s">
        <v>1645</v>
      </c>
      <c r="E334" s="78">
        <v>219</v>
      </c>
      <c r="F334" s="78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 t="s">
        <v>1644</v>
      </c>
    </row>
    <row r="335" spans="3:19" x14ac:dyDescent="0.25">
      <c r="C335" s="65" t="str">
        <f t="shared" si="1"/>
        <v>Italy 222</v>
      </c>
      <c r="D335" s="65" t="s">
        <v>1647</v>
      </c>
      <c r="E335" s="78">
        <v>222</v>
      </c>
      <c r="F335" s="78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 t="s">
        <v>1646</v>
      </c>
    </row>
    <row r="336" spans="3:19" x14ac:dyDescent="0.25">
      <c r="C336" s="65" t="str">
        <f t="shared" si="1"/>
        <v>Jamaica 228</v>
      </c>
      <c r="D336" s="65" t="s">
        <v>1649</v>
      </c>
      <c r="E336" s="78">
        <v>228</v>
      </c>
      <c r="F336" s="78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 t="s">
        <v>1648</v>
      </c>
    </row>
    <row r="337" spans="3:19" x14ac:dyDescent="0.25">
      <c r="C337" s="65" t="str">
        <f t="shared" si="1"/>
        <v>Japan 231</v>
      </c>
      <c r="D337" s="65" t="s">
        <v>1651</v>
      </c>
      <c r="E337" s="78">
        <v>231</v>
      </c>
      <c r="F337" s="78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 t="s">
        <v>1650</v>
      </c>
    </row>
    <row r="338" spans="3:19" x14ac:dyDescent="0.25">
      <c r="C338" s="65" t="str">
        <f t="shared" si="1"/>
        <v>Jordan 234</v>
      </c>
      <c r="D338" s="65" t="s">
        <v>1653</v>
      </c>
      <c r="E338" s="78">
        <v>234</v>
      </c>
      <c r="F338" s="78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 t="s">
        <v>1652</v>
      </c>
    </row>
    <row r="339" spans="3:19" x14ac:dyDescent="0.25">
      <c r="C339" s="65" t="str">
        <f t="shared" si="1"/>
        <v>Kazakhstan 239</v>
      </c>
      <c r="D339" s="65" t="s">
        <v>1655</v>
      </c>
      <c r="E339" s="78">
        <v>239</v>
      </c>
      <c r="F339" s="78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 t="s">
        <v>1654</v>
      </c>
    </row>
    <row r="340" spans="3:19" x14ac:dyDescent="0.25">
      <c r="C340" s="65" t="str">
        <f t="shared" si="1"/>
        <v>Kenya 240</v>
      </c>
      <c r="D340" s="65" t="s">
        <v>1657</v>
      </c>
      <c r="E340" s="78">
        <v>240</v>
      </c>
      <c r="F340" s="78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 t="s">
        <v>1656</v>
      </c>
    </row>
    <row r="341" spans="3:19" x14ac:dyDescent="0.25">
      <c r="C341" s="65" t="str">
        <f t="shared" si="1"/>
        <v>Kiribati 617</v>
      </c>
      <c r="D341" s="65" t="s">
        <v>1659</v>
      </c>
      <c r="E341" s="78">
        <v>617</v>
      </c>
      <c r="F341" s="78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 t="s">
        <v>1658</v>
      </c>
    </row>
    <row r="342" spans="3:19" x14ac:dyDescent="0.25">
      <c r="C342" s="65" t="str">
        <f t="shared" si="1"/>
        <v>Kuwait 243</v>
      </c>
      <c r="D342" s="65" t="s">
        <v>1661</v>
      </c>
      <c r="E342" s="78">
        <v>243</v>
      </c>
      <c r="F342" s="78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 t="s">
        <v>1660</v>
      </c>
    </row>
    <row r="343" spans="3:19" x14ac:dyDescent="0.25">
      <c r="C343" s="65" t="str">
        <f t="shared" si="1"/>
        <v>Kyrgyzstan 245</v>
      </c>
      <c r="D343" s="65" t="s">
        <v>1663</v>
      </c>
      <c r="E343" s="78">
        <v>245</v>
      </c>
      <c r="F343" s="78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 t="s">
        <v>1662</v>
      </c>
    </row>
    <row r="344" spans="3:19" x14ac:dyDescent="0.25">
      <c r="C344" s="65" t="str">
        <f t="shared" si="1"/>
        <v>Lao,Peo.Dem.Rep 246</v>
      </c>
      <c r="D344" s="65" t="s">
        <v>1665</v>
      </c>
      <c r="E344" s="78">
        <v>246</v>
      </c>
      <c r="F344" s="78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 t="s">
        <v>1664</v>
      </c>
    </row>
    <row r="345" spans="3:19" x14ac:dyDescent="0.25">
      <c r="C345" s="65" t="str">
        <f t="shared" si="1"/>
        <v>Latvia 247</v>
      </c>
      <c r="D345" s="65" t="s">
        <v>1667</v>
      </c>
      <c r="E345" s="78">
        <v>247</v>
      </c>
      <c r="F345" s="78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 t="s">
        <v>1666</v>
      </c>
    </row>
    <row r="346" spans="3:19" x14ac:dyDescent="0.25">
      <c r="C346" s="65" t="str">
        <f t="shared" si="1"/>
        <v>Lebanon 249</v>
      </c>
      <c r="D346" s="65" t="s">
        <v>1669</v>
      </c>
      <c r="E346" s="78">
        <v>249</v>
      </c>
      <c r="F346" s="78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 t="s">
        <v>1668</v>
      </c>
    </row>
    <row r="347" spans="3:19" x14ac:dyDescent="0.25">
      <c r="C347" s="65" t="str">
        <f t="shared" si="1"/>
        <v>Lesotho 252</v>
      </c>
      <c r="D347" s="65" t="s">
        <v>1671</v>
      </c>
      <c r="E347" s="78">
        <v>252</v>
      </c>
      <c r="F347" s="78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 t="s">
        <v>1670</v>
      </c>
    </row>
    <row r="348" spans="3:19" x14ac:dyDescent="0.25">
      <c r="C348" s="65" t="str">
        <f t="shared" si="1"/>
        <v>Liberia 255</v>
      </c>
      <c r="D348" s="65" t="s">
        <v>1673</v>
      </c>
      <c r="E348" s="78">
        <v>255</v>
      </c>
      <c r="F348" s="78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 t="s">
        <v>1672</v>
      </c>
    </row>
    <row r="349" spans="3:19" x14ac:dyDescent="0.25">
      <c r="C349" s="65" t="str">
        <f t="shared" si="1"/>
        <v>Libya 258</v>
      </c>
      <c r="D349" s="65" t="s">
        <v>1675</v>
      </c>
      <c r="E349" s="78">
        <v>258</v>
      </c>
      <c r="F349" s="78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 t="s">
        <v>1674</v>
      </c>
    </row>
    <row r="350" spans="3:19" x14ac:dyDescent="0.25">
      <c r="C350" s="65" t="str">
        <f t="shared" si="1"/>
        <v>Liechtenstein 555</v>
      </c>
      <c r="D350" s="65" t="s">
        <v>1677</v>
      </c>
      <c r="E350" s="78">
        <v>555</v>
      </c>
      <c r="F350" s="78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 t="s">
        <v>1676</v>
      </c>
    </row>
    <row r="351" spans="3:19" x14ac:dyDescent="0.25">
      <c r="C351" s="65" t="str">
        <f t="shared" si="1"/>
        <v>Lithuania 260</v>
      </c>
      <c r="D351" s="65" t="s">
        <v>1679</v>
      </c>
      <c r="E351" s="78">
        <v>260</v>
      </c>
      <c r="F351" s="78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 t="s">
        <v>1678</v>
      </c>
    </row>
    <row r="352" spans="3:19" x14ac:dyDescent="0.25">
      <c r="C352" s="65" t="str">
        <f t="shared" si="1"/>
        <v>Luxembourg 264</v>
      </c>
      <c r="D352" s="65" t="s">
        <v>1681</v>
      </c>
      <c r="E352" s="78">
        <v>264</v>
      </c>
      <c r="F352" s="78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 t="s">
        <v>1680</v>
      </c>
    </row>
    <row r="353" spans="3:19" x14ac:dyDescent="0.25">
      <c r="C353" s="65" t="str">
        <f t="shared" si="1"/>
        <v>Macau 688</v>
      </c>
      <c r="D353" s="65" t="s">
        <v>1683</v>
      </c>
      <c r="E353" s="78">
        <v>688</v>
      </c>
      <c r="F353" s="78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 t="s">
        <v>1682</v>
      </c>
    </row>
    <row r="354" spans="3:19" x14ac:dyDescent="0.25">
      <c r="C354" s="65" t="str">
        <f t="shared" si="1"/>
        <v>Macedonia, TFYR 266</v>
      </c>
      <c r="D354" s="65" t="s">
        <v>1685</v>
      </c>
      <c r="E354" s="78">
        <v>266</v>
      </c>
      <c r="F354" s="78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 t="s">
        <v>1684</v>
      </c>
    </row>
    <row r="355" spans="3:19" x14ac:dyDescent="0.25">
      <c r="C355" s="65" t="str">
        <f t="shared" si="1"/>
        <v>Madagascar 267</v>
      </c>
      <c r="D355" s="65" t="s">
        <v>1687</v>
      </c>
      <c r="E355" s="78">
        <v>267</v>
      </c>
      <c r="F355" s="78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 t="s">
        <v>1686</v>
      </c>
    </row>
    <row r="356" spans="3:19" x14ac:dyDescent="0.25">
      <c r="C356" s="65" t="str">
        <f t="shared" si="1"/>
        <v>Malawi 269</v>
      </c>
      <c r="D356" s="65" t="s">
        <v>1689</v>
      </c>
      <c r="E356" s="78">
        <v>269</v>
      </c>
      <c r="F356" s="78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 t="s">
        <v>1688</v>
      </c>
    </row>
    <row r="357" spans="3:19" x14ac:dyDescent="0.25">
      <c r="C357" s="65" t="str">
        <f t="shared" si="1"/>
        <v>Malaysia 270</v>
      </c>
      <c r="D357" s="65" t="s">
        <v>1691</v>
      </c>
      <c r="E357" s="78">
        <v>270</v>
      </c>
      <c r="F357" s="78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 t="s">
        <v>1690</v>
      </c>
    </row>
    <row r="358" spans="3:19" x14ac:dyDescent="0.25">
      <c r="C358" s="65" t="str">
        <f t="shared" si="1"/>
        <v>Maldives,Rep of 274</v>
      </c>
      <c r="D358" s="65" t="s">
        <v>1693</v>
      </c>
      <c r="E358" s="78">
        <v>274</v>
      </c>
      <c r="F358" s="78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 t="s">
        <v>1692</v>
      </c>
    </row>
    <row r="359" spans="3:19" x14ac:dyDescent="0.25">
      <c r="C359" s="65" t="str">
        <f t="shared" si="1"/>
        <v>Mali 276</v>
      </c>
      <c r="D359" s="65" t="s">
        <v>1695</v>
      </c>
      <c r="E359" s="78">
        <v>276</v>
      </c>
      <c r="F359" s="78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 t="s">
        <v>1694</v>
      </c>
    </row>
    <row r="360" spans="3:19" x14ac:dyDescent="0.25">
      <c r="C360" s="65" t="str">
        <f t="shared" si="1"/>
        <v>Malta 279</v>
      </c>
      <c r="D360" s="65" t="s">
        <v>1697</v>
      </c>
      <c r="E360" s="78">
        <v>279</v>
      </c>
      <c r="F360" s="78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 t="s">
        <v>1696</v>
      </c>
    </row>
    <row r="361" spans="3:19" x14ac:dyDescent="0.25">
      <c r="C361" s="65" t="str">
        <f t="shared" si="1"/>
        <v>Marshall Islnds 692</v>
      </c>
      <c r="D361" s="65" t="s">
        <v>1699</v>
      </c>
      <c r="E361" s="78">
        <v>692</v>
      </c>
      <c r="F361" s="78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 t="s">
        <v>1698</v>
      </c>
    </row>
    <row r="362" spans="3:19" x14ac:dyDescent="0.25">
      <c r="C362" s="65" t="str">
        <f t="shared" si="1"/>
        <v>Martinique 664</v>
      </c>
      <c r="D362" s="65" t="s">
        <v>1701</v>
      </c>
      <c r="E362" s="78">
        <v>664</v>
      </c>
      <c r="F362" s="78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 t="s">
        <v>1700</v>
      </c>
    </row>
    <row r="363" spans="3:19" x14ac:dyDescent="0.25">
      <c r="C363" s="65" t="str">
        <f t="shared" si="1"/>
        <v>Mauritania 282</v>
      </c>
      <c r="D363" s="65" t="s">
        <v>1703</v>
      </c>
      <c r="E363" s="78">
        <v>282</v>
      </c>
      <c r="F363" s="78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 t="s">
        <v>1702</v>
      </c>
    </row>
    <row r="364" spans="3:19" x14ac:dyDescent="0.25">
      <c r="C364" s="65" t="str">
        <f t="shared" si="1"/>
        <v>Mauritius 283</v>
      </c>
      <c r="D364" s="65" t="s">
        <v>1705</v>
      </c>
      <c r="E364" s="78">
        <v>283</v>
      </c>
      <c r="F364" s="78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 t="s">
        <v>1704</v>
      </c>
    </row>
    <row r="365" spans="3:19" x14ac:dyDescent="0.25">
      <c r="C365" s="65" t="str">
        <f t="shared" si="1"/>
        <v>Mexico 285</v>
      </c>
      <c r="D365" s="65" t="s">
        <v>1707</v>
      </c>
      <c r="E365" s="78">
        <v>285</v>
      </c>
      <c r="F365" s="78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 t="s">
        <v>1706</v>
      </c>
    </row>
    <row r="366" spans="3:19" x14ac:dyDescent="0.25">
      <c r="C366" s="65" t="str">
        <f t="shared" ref="C366:C429" si="2">CONCATENATE(D366," ",E366)</f>
        <v>Micronesia 693</v>
      </c>
      <c r="D366" s="65" t="s">
        <v>1709</v>
      </c>
      <c r="E366" s="78">
        <v>693</v>
      </c>
      <c r="F366" s="78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 t="s">
        <v>1708</v>
      </c>
    </row>
    <row r="367" spans="3:19" x14ac:dyDescent="0.25">
      <c r="C367" s="65" t="str">
        <f t="shared" si="2"/>
        <v>Moldova, Rep of 564</v>
      </c>
      <c r="D367" s="65" t="s">
        <v>1711</v>
      </c>
      <c r="E367" s="78">
        <v>564</v>
      </c>
      <c r="F367" s="78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 t="s">
        <v>1710</v>
      </c>
    </row>
    <row r="368" spans="3:19" x14ac:dyDescent="0.25">
      <c r="C368" s="65" t="str">
        <f t="shared" si="2"/>
        <v>Monaco 565</v>
      </c>
      <c r="D368" s="65" t="s">
        <v>1713</v>
      </c>
      <c r="E368" s="78">
        <v>565</v>
      </c>
      <c r="F368" s="78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 t="s">
        <v>1712</v>
      </c>
    </row>
    <row r="369" spans="3:19" x14ac:dyDescent="0.25">
      <c r="C369" s="65" t="str">
        <f t="shared" si="2"/>
        <v>Mongolia 288</v>
      </c>
      <c r="D369" s="65" t="s">
        <v>1715</v>
      </c>
      <c r="E369" s="78">
        <v>288</v>
      </c>
      <c r="F369" s="78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 t="s">
        <v>1714</v>
      </c>
    </row>
    <row r="370" spans="3:19" x14ac:dyDescent="0.25">
      <c r="C370" s="65" t="str">
        <f t="shared" si="2"/>
        <v>Montenegro 895</v>
      </c>
      <c r="D370" s="65" t="s">
        <v>1717</v>
      </c>
      <c r="E370" s="78">
        <v>895</v>
      </c>
      <c r="F370" s="78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 t="s">
        <v>1716</v>
      </c>
    </row>
    <row r="371" spans="3:19" x14ac:dyDescent="0.25">
      <c r="C371" s="65" t="str">
        <f t="shared" si="2"/>
        <v>Montserrat 620</v>
      </c>
      <c r="D371" s="65" t="s">
        <v>1719</v>
      </c>
      <c r="E371" s="78">
        <v>620</v>
      </c>
      <c r="F371" s="78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 t="s">
        <v>1718</v>
      </c>
    </row>
    <row r="372" spans="3:19" x14ac:dyDescent="0.25">
      <c r="C372" s="65" t="str">
        <f t="shared" si="2"/>
        <v>Morocco 291</v>
      </c>
      <c r="D372" s="65" t="s">
        <v>1721</v>
      </c>
      <c r="E372" s="78">
        <v>291</v>
      </c>
      <c r="F372" s="78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 t="s">
        <v>1720</v>
      </c>
    </row>
    <row r="373" spans="3:19" x14ac:dyDescent="0.25">
      <c r="C373" s="65" t="str">
        <f t="shared" si="2"/>
        <v>Mozambique 689</v>
      </c>
      <c r="D373" s="65" t="s">
        <v>1723</v>
      </c>
      <c r="E373" s="78">
        <v>689</v>
      </c>
      <c r="F373" s="78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 t="s">
        <v>1722</v>
      </c>
    </row>
    <row r="374" spans="3:19" x14ac:dyDescent="0.25">
      <c r="C374" s="65" t="str">
        <f t="shared" si="2"/>
        <v>Myanmar 060</v>
      </c>
      <c r="D374" s="65" t="s">
        <v>1726</v>
      </c>
      <c r="E374" s="78" t="s">
        <v>1724</v>
      </c>
      <c r="F374" s="78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 t="s">
        <v>1725</v>
      </c>
    </row>
    <row r="375" spans="3:19" x14ac:dyDescent="0.25">
      <c r="C375" s="65" t="str">
        <f t="shared" si="2"/>
        <v>N.Mariana Is. 700</v>
      </c>
      <c r="D375" s="65" t="s">
        <v>1728</v>
      </c>
      <c r="E375" s="78">
        <v>700</v>
      </c>
      <c r="F375" s="78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 t="s">
        <v>1727</v>
      </c>
    </row>
    <row r="376" spans="3:19" x14ac:dyDescent="0.25">
      <c r="C376" s="65" t="str">
        <f t="shared" si="2"/>
        <v>Namibia 698</v>
      </c>
      <c r="D376" s="65" t="s">
        <v>1730</v>
      </c>
      <c r="E376" s="78">
        <v>698</v>
      </c>
      <c r="F376" s="78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 t="s">
        <v>1729</v>
      </c>
    </row>
    <row r="377" spans="3:19" x14ac:dyDescent="0.25">
      <c r="C377" s="65" t="str">
        <f t="shared" si="2"/>
        <v>Nauru 648</v>
      </c>
      <c r="D377" s="65" t="s">
        <v>1732</v>
      </c>
      <c r="E377" s="78">
        <v>648</v>
      </c>
      <c r="F377" s="78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 t="s">
        <v>1731</v>
      </c>
    </row>
    <row r="378" spans="3:19" x14ac:dyDescent="0.25">
      <c r="C378" s="65" t="str">
        <f t="shared" si="2"/>
        <v>Nepal 297</v>
      </c>
      <c r="D378" s="65" t="s">
        <v>1734</v>
      </c>
      <c r="E378" s="78">
        <v>297</v>
      </c>
      <c r="F378" s="78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 t="s">
        <v>1733</v>
      </c>
    </row>
    <row r="379" spans="3:19" x14ac:dyDescent="0.25">
      <c r="C379" s="65" t="str">
        <f t="shared" si="2"/>
        <v>Netherlands 300</v>
      </c>
      <c r="D379" s="65" t="s">
        <v>1736</v>
      </c>
      <c r="E379" s="78">
        <v>300</v>
      </c>
      <c r="F379" s="78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 t="s">
        <v>1735</v>
      </c>
    </row>
    <row r="380" spans="3:19" x14ac:dyDescent="0.25">
      <c r="C380" s="65" t="str">
        <f t="shared" si="2"/>
        <v>Netherlands Ant 672</v>
      </c>
      <c r="D380" s="65" t="s">
        <v>1738</v>
      </c>
      <c r="E380" s="78">
        <v>672</v>
      </c>
      <c r="F380" s="78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 t="s">
        <v>1737</v>
      </c>
    </row>
    <row r="381" spans="3:19" x14ac:dyDescent="0.25">
      <c r="C381" s="65" t="str">
        <f t="shared" si="2"/>
        <v>New Caledonia 667</v>
      </c>
      <c r="D381" s="65" t="s">
        <v>1740</v>
      </c>
      <c r="E381" s="78">
        <v>667</v>
      </c>
      <c r="F381" s="78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 t="s">
        <v>1739</v>
      </c>
    </row>
    <row r="382" spans="3:19" x14ac:dyDescent="0.25">
      <c r="C382" s="65" t="str">
        <f t="shared" si="2"/>
        <v>New Zealand 309</v>
      </c>
      <c r="D382" s="65" t="s">
        <v>1742</v>
      </c>
      <c r="E382" s="78">
        <v>309</v>
      </c>
      <c r="F382" s="78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 t="s">
        <v>1741</v>
      </c>
    </row>
    <row r="383" spans="3:19" x14ac:dyDescent="0.25">
      <c r="C383" s="65" t="str">
        <f t="shared" si="2"/>
        <v>Nicaragua 312</v>
      </c>
      <c r="D383" s="65" t="s">
        <v>1744</v>
      </c>
      <c r="E383" s="78">
        <v>312</v>
      </c>
      <c r="F383" s="78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 t="s">
        <v>1743</v>
      </c>
    </row>
    <row r="384" spans="3:19" x14ac:dyDescent="0.25">
      <c r="C384" s="65" t="str">
        <f t="shared" si="2"/>
        <v>Niger 318</v>
      </c>
      <c r="D384" s="65" t="s">
        <v>1746</v>
      </c>
      <c r="E384" s="78">
        <v>318</v>
      </c>
      <c r="F384" s="78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 t="s">
        <v>1745</v>
      </c>
    </row>
    <row r="385" spans="3:19" x14ac:dyDescent="0.25">
      <c r="C385" s="65" t="str">
        <f t="shared" si="2"/>
        <v>Nigeria 321</v>
      </c>
      <c r="D385" s="65" t="s">
        <v>1748</v>
      </c>
      <c r="E385" s="78">
        <v>321</v>
      </c>
      <c r="F385" s="78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 t="s">
        <v>1747</v>
      </c>
    </row>
    <row r="386" spans="3:19" x14ac:dyDescent="0.25">
      <c r="C386" s="65" t="str">
        <f t="shared" si="2"/>
        <v>Niue 680</v>
      </c>
      <c r="D386" s="65" t="s">
        <v>1750</v>
      </c>
      <c r="E386" s="78">
        <v>680</v>
      </c>
      <c r="F386" s="78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 t="s">
        <v>1749</v>
      </c>
    </row>
    <row r="387" spans="3:19" x14ac:dyDescent="0.25">
      <c r="C387" s="65" t="str">
        <f t="shared" si="2"/>
        <v>Norway 324</v>
      </c>
      <c r="D387" s="65" t="s">
        <v>1752</v>
      </c>
      <c r="E387" s="78">
        <v>324</v>
      </c>
      <c r="F387" s="78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 t="s">
        <v>1751</v>
      </c>
    </row>
    <row r="388" spans="3:19" x14ac:dyDescent="0.25">
      <c r="C388" s="65" t="str">
        <f t="shared" si="2"/>
        <v>Not Applicable 701</v>
      </c>
      <c r="D388" s="65" t="s">
        <v>1754</v>
      </c>
      <c r="E388" s="78">
        <v>701</v>
      </c>
      <c r="F388" s="78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 t="s">
        <v>1753</v>
      </c>
    </row>
    <row r="389" spans="3:19" x14ac:dyDescent="0.25">
      <c r="C389" s="65" t="str">
        <f t="shared" si="2"/>
        <v>Oman 635</v>
      </c>
      <c r="D389" s="65" t="s">
        <v>1756</v>
      </c>
      <c r="E389" s="78">
        <v>635</v>
      </c>
      <c r="F389" s="78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 t="s">
        <v>1755</v>
      </c>
    </row>
    <row r="390" spans="3:19" x14ac:dyDescent="0.25">
      <c r="C390" s="65" t="str">
        <f t="shared" si="2"/>
        <v>Pakistan 330</v>
      </c>
      <c r="D390" s="65" t="s">
        <v>1758</v>
      </c>
      <c r="E390" s="78">
        <v>330</v>
      </c>
      <c r="F390" s="78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 t="s">
        <v>1757</v>
      </c>
    </row>
    <row r="391" spans="3:19" x14ac:dyDescent="0.25">
      <c r="C391" s="65" t="str">
        <f t="shared" si="2"/>
        <v>Palau, Rep of 690</v>
      </c>
      <c r="D391" s="65" t="s">
        <v>1760</v>
      </c>
      <c r="E391" s="78">
        <v>690</v>
      </c>
      <c r="F391" s="78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 t="s">
        <v>1759</v>
      </c>
    </row>
    <row r="392" spans="3:19" x14ac:dyDescent="0.25">
      <c r="C392" s="65" t="str">
        <f t="shared" si="2"/>
        <v>Palestine 705</v>
      </c>
      <c r="D392" s="65" t="s">
        <v>1762</v>
      </c>
      <c r="E392" s="78">
        <v>705</v>
      </c>
      <c r="F392" s="78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 t="s">
        <v>1761</v>
      </c>
    </row>
    <row r="393" spans="3:19" x14ac:dyDescent="0.25">
      <c r="C393" s="65" t="str">
        <f t="shared" si="2"/>
        <v>Panama 333</v>
      </c>
      <c r="D393" s="65" t="s">
        <v>1764</v>
      </c>
      <c r="E393" s="78">
        <v>333</v>
      </c>
      <c r="F393" s="78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 t="s">
        <v>1763</v>
      </c>
    </row>
    <row r="394" spans="3:19" x14ac:dyDescent="0.25">
      <c r="C394" s="65" t="str">
        <f t="shared" si="2"/>
        <v>Pap. New Guinea 649</v>
      </c>
      <c r="D394" s="65" t="s">
        <v>1766</v>
      </c>
      <c r="E394" s="78">
        <v>649</v>
      </c>
      <c r="F394" s="78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 t="s">
        <v>1765</v>
      </c>
    </row>
    <row r="395" spans="3:19" x14ac:dyDescent="0.25">
      <c r="C395" s="65" t="str">
        <f t="shared" si="2"/>
        <v>Paraguay 336</v>
      </c>
      <c r="D395" s="65" t="s">
        <v>1768</v>
      </c>
      <c r="E395" s="78">
        <v>336</v>
      </c>
      <c r="F395" s="78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 t="s">
        <v>1767</v>
      </c>
    </row>
    <row r="396" spans="3:19" x14ac:dyDescent="0.25">
      <c r="C396" s="65" t="str">
        <f t="shared" si="2"/>
        <v>Peru 339</v>
      </c>
      <c r="D396" s="65" t="s">
        <v>1770</v>
      </c>
      <c r="E396" s="78">
        <v>339</v>
      </c>
      <c r="F396" s="78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 t="s">
        <v>1769</v>
      </c>
    </row>
    <row r="397" spans="3:19" x14ac:dyDescent="0.25">
      <c r="C397" s="65" t="str">
        <f t="shared" si="2"/>
        <v>Philippines 342</v>
      </c>
      <c r="D397" s="65" t="s">
        <v>1772</v>
      </c>
      <c r="E397" s="78">
        <v>342</v>
      </c>
      <c r="F397" s="78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 t="s">
        <v>1771</v>
      </c>
    </row>
    <row r="398" spans="3:19" x14ac:dyDescent="0.25">
      <c r="C398" s="65" t="str">
        <f t="shared" si="2"/>
        <v>Poland 345</v>
      </c>
      <c r="D398" s="65" t="s">
        <v>1774</v>
      </c>
      <c r="E398" s="78">
        <v>345</v>
      </c>
      <c r="F398" s="78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 t="s">
        <v>1773</v>
      </c>
    </row>
    <row r="399" spans="3:19" x14ac:dyDescent="0.25">
      <c r="C399" s="65" t="str">
        <f t="shared" si="2"/>
        <v>Portugal 348</v>
      </c>
      <c r="D399" s="65" t="s">
        <v>1776</v>
      </c>
      <c r="E399" s="78">
        <v>348</v>
      </c>
      <c r="F399" s="78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 t="s">
        <v>1775</v>
      </c>
    </row>
    <row r="400" spans="3:19" x14ac:dyDescent="0.25">
      <c r="C400" s="65" t="str">
        <f t="shared" si="2"/>
        <v>Puerto Rico 695</v>
      </c>
      <c r="D400" s="65" t="s">
        <v>1778</v>
      </c>
      <c r="E400" s="78">
        <v>695</v>
      </c>
      <c r="F400" s="78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 t="s">
        <v>1777</v>
      </c>
    </row>
    <row r="401" spans="3:19" x14ac:dyDescent="0.25">
      <c r="C401" s="65" t="str">
        <f t="shared" si="2"/>
        <v>Qatar 624</v>
      </c>
      <c r="D401" s="65" t="s">
        <v>1780</v>
      </c>
      <c r="E401" s="78">
        <v>624</v>
      </c>
      <c r="F401" s="78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 t="s">
        <v>1779</v>
      </c>
    </row>
    <row r="402" spans="3:19" x14ac:dyDescent="0.25">
      <c r="C402" s="65" t="str">
        <f t="shared" si="2"/>
        <v>Reunion 663</v>
      </c>
      <c r="D402" s="65" t="s">
        <v>1782</v>
      </c>
      <c r="E402" s="78">
        <v>663</v>
      </c>
      <c r="F402" s="78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 t="s">
        <v>1781</v>
      </c>
    </row>
    <row r="403" spans="3:19" x14ac:dyDescent="0.25">
      <c r="C403" s="65" t="str">
        <f t="shared" si="2"/>
        <v>Romania 366</v>
      </c>
      <c r="D403" s="65" t="s">
        <v>1784</v>
      </c>
      <c r="E403" s="78">
        <v>366</v>
      </c>
      <c r="F403" s="78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 t="s">
        <v>1783</v>
      </c>
    </row>
    <row r="404" spans="3:19" x14ac:dyDescent="0.25">
      <c r="C404" s="65" t="str">
        <f t="shared" si="2"/>
        <v>Russian Fed. 370</v>
      </c>
      <c r="D404" s="65" t="s">
        <v>1786</v>
      </c>
      <c r="E404" s="78">
        <v>370</v>
      </c>
      <c r="F404" s="78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 t="s">
        <v>1785</v>
      </c>
    </row>
    <row r="405" spans="3:19" x14ac:dyDescent="0.25">
      <c r="C405" s="65" t="str">
        <f t="shared" si="2"/>
        <v>Rwanda 375</v>
      </c>
      <c r="D405" s="65" t="s">
        <v>1788</v>
      </c>
      <c r="E405" s="78">
        <v>375</v>
      </c>
      <c r="F405" s="78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 t="s">
        <v>1787</v>
      </c>
    </row>
    <row r="406" spans="3:19" x14ac:dyDescent="0.25">
      <c r="C406" s="65" t="str">
        <f t="shared" si="2"/>
        <v>S.Tome&amp;Principe 683</v>
      </c>
      <c r="D406" s="65" t="s">
        <v>1790</v>
      </c>
      <c r="E406" s="78">
        <v>683</v>
      </c>
      <c r="F406" s="78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 t="s">
        <v>1789</v>
      </c>
    </row>
    <row r="407" spans="3:19" x14ac:dyDescent="0.25">
      <c r="C407" s="65" t="str">
        <f t="shared" si="2"/>
        <v>Samoa 590</v>
      </c>
      <c r="D407" s="65" t="s">
        <v>1792</v>
      </c>
      <c r="E407" s="78">
        <v>590</v>
      </c>
      <c r="F407" s="78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 t="s">
        <v>1791</v>
      </c>
    </row>
    <row r="408" spans="3:19" x14ac:dyDescent="0.25">
      <c r="C408" s="65" t="str">
        <f t="shared" si="2"/>
        <v>Samoa,American 696</v>
      </c>
      <c r="D408" s="65" t="s">
        <v>1794</v>
      </c>
      <c r="E408" s="78">
        <v>696</v>
      </c>
      <c r="F408" s="78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 t="s">
        <v>1793</v>
      </c>
    </row>
    <row r="409" spans="3:19" x14ac:dyDescent="0.25">
      <c r="C409" s="65" t="str">
        <f t="shared" si="2"/>
        <v>San Marino 570</v>
      </c>
      <c r="D409" s="65" t="s">
        <v>1796</v>
      </c>
      <c r="E409" s="78">
        <v>570</v>
      </c>
      <c r="F409" s="78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 t="s">
        <v>1795</v>
      </c>
    </row>
    <row r="410" spans="3:19" x14ac:dyDescent="0.25">
      <c r="C410" s="65" t="str">
        <f t="shared" si="2"/>
        <v>Saudi Arabia 378</v>
      </c>
      <c r="D410" s="65" t="s">
        <v>1798</v>
      </c>
      <c r="E410" s="78">
        <v>378</v>
      </c>
      <c r="F410" s="78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 t="s">
        <v>1797</v>
      </c>
    </row>
    <row r="411" spans="3:19" x14ac:dyDescent="0.25">
      <c r="C411" s="65" t="str">
        <f t="shared" si="2"/>
        <v>Senegal 381</v>
      </c>
      <c r="D411" s="65" t="s">
        <v>1800</v>
      </c>
      <c r="E411" s="78">
        <v>381</v>
      </c>
      <c r="F411" s="78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 t="s">
        <v>1799</v>
      </c>
    </row>
    <row r="412" spans="3:19" x14ac:dyDescent="0.25">
      <c r="C412" s="65" t="str">
        <f t="shared" si="2"/>
        <v>Serbia 897</v>
      </c>
      <c r="D412" s="65" t="s">
        <v>1802</v>
      </c>
      <c r="E412" s="78">
        <v>897</v>
      </c>
      <c r="F412" s="78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 t="s">
        <v>1801</v>
      </c>
    </row>
    <row r="413" spans="3:19" x14ac:dyDescent="0.25">
      <c r="C413" s="65" t="str">
        <f t="shared" si="2"/>
        <v>Serbia &amp; Monten 891</v>
      </c>
      <c r="D413" s="65" t="s">
        <v>1804</v>
      </c>
      <c r="E413" s="78">
        <v>891</v>
      </c>
      <c r="F413" s="78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 t="s">
        <v>1803</v>
      </c>
    </row>
    <row r="414" spans="3:19" x14ac:dyDescent="0.25">
      <c r="C414" s="65" t="str">
        <f t="shared" si="2"/>
        <v>Seychelles 628</v>
      </c>
      <c r="D414" s="65" t="s">
        <v>1806</v>
      </c>
      <c r="E414" s="78">
        <v>628</v>
      </c>
      <c r="F414" s="78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 t="s">
        <v>1805</v>
      </c>
    </row>
    <row r="415" spans="3:19" x14ac:dyDescent="0.25">
      <c r="C415" s="65" t="str">
        <f t="shared" si="2"/>
        <v>Sierra Leone 390</v>
      </c>
      <c r="D415" s="65" t="s">
        <v>1808</v>
      </c>
      <c r="E415" s="78">
        <v>390</v>
      </c>
      <c r="F415" s="78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 t="s">
        <v>1807</v>
      </c>
    </row>
    <row r="416" spans="3:19" x14ac:dyDescent="0.25">
      <c r="C416" s="65" t="str">
        <f t="shared" si="2"/>
        <v>Sikkim 645</v>
      </c>
      <c r="D416" s="65" t="s">
        <v>1810</v>
      </c>
      <c r="E416" s="78">
        <v>645</v>
      </c>
      <c r="F416" s="78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 t="s">
        <v>1809</v>
      </c>
    </row>
    <row r="417" spans="3:19" x14ac:dyDescent="0.25">
      <c r="C417" s="65" t="str">
        <f t="shared" si="2"/>
        <v>Singapore 391</v>
      </c>
      <c r="D417" s="65" t="s">
        <v>1812</v>
      </c>
      <c r="E417" s="78">
        <v>391</v>
      </c>
      <c r="F417" s="78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 t="s">
        <v>1811</v>
      </c>
    </row>
    <row r="418" spans="3:19" x14ac:dyDescent="0.25">
      <c r="C418" s="65" t="str">
        <f t="shared" si="2"/>
        <v>Slovak Republic 395</v>
      </c>
      <c r="D418" s="65" t="s">
        <v>1814</v>
      </c>
      <c r="E418" s="78">
        <v>395</v>
      </c>
      <c r="F418" s="78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 t="s">
        <v>1813</v>
      </c>
    </row>
    <row r="419" spans="3:19" x14ac:dyDescent="0.25">
      <c r="C419" s="65" t="str">
        <f t="shared" si="2"/>
        <v>Slovenia 394</v>
      </c>
      <c r="D419" s="65" t="s">
        <v>1816</v>
      </c>
      <c r="E419" s="78">
        <v>394</v>
      </c>
      <c r="F419" s="78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 t="s">
        <v>1815</v>
      </c>
    </row>
    <row r="420" spans="3:19" x14ac:dyDescent="0.25">
      <c r="C420" s="65" t="str">
        <f t="shared" si="2"/>
        <v>Solomon Islands 631</v>
      </c>
      <c r="D420" s="65" t="s">
        <v>1818</v>
      </c>
      <c r="E420" s="78">
        <v>631</v>
      </c>
      <c r="F420" s="78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 t="s">
        <v>1817</v>
      </c>
    </row>
    <row r="421" spans="3:19" x14ac:dyDescent="0.25">
      <c r="C421" s="65" t="str">
        <f t="shared" si="2"/>
        <v>Somalia 392</v>
      </c>
      <c r="D421" s="65" t="s">
        <v>1820</v>
      </c>
      <c r="E421" s="78">
        <v>392</v>
      </c>
      <c r="F421" s="78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 t="s">
        <v>1819</v>
      </c>
    </row>
    <row r="422" spans="3:19" x14ac:dyDescent="0.25">
      <c r="C422" s="65" t="str">
        <f t="shared" si="2"/>
        <v>South Africa 393</v>
      </c>
      <c r="D422" s="65" t="s">
        <v>1822</v>
      </c>
      <c r="E422" s="78">
        <v>393</v>
      </c>
      <c r="F422" s="78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 t="s">
        <v>1821</v>
      </c>
    </row>
    <row r="423" spans="3:19" x14ac:dyDescent="0.25">
      <c r="C423" s="65" t="str">
        <f t="shared" si="2"/>
        <v>South Korea,Rep 567</v>
      </c>
      <c r="D423" s="65" t="s">
        <v>1824</v>
      </c>
      <c r="E423" s="78">
        <v>567</v>
      </c>
      <c r="F423" s="78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 t="s">
        <v>1823</v>
      </c>
    </row>
    <row r="424" spans="3:19" x14ac:dyDescent="0.25">
      <c r="C424" s="65" t="str">
        <f t="shared" si="2"/>
        <v>South Sudan 404</v>
      </c>
      <c r="D424" s="65" t="s">
        <v>1826</v>
      </c>
      <c r="E424" s="78">
        <v>404</v>
      </c>
      <c r="F424" s="78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 t="s">
        <v>1825</v>
      </c>
    </row>
    <row r="425" spans="3:19" x14ac:dyDescent="0.25">
      <c r="C425" s="65" t="str">
        <f t="shared" si="2"/>
        <v>Spain 399</v>
      </c>
      <c r="D425" s="65" t="s">
        <v>1828</v>
      </c>
      <c r="E425" s="78">
        <v>399</v>
      </c>
      <c r="F425" s="78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 t="s">
        <v>1827</v>
      </c>
    </row>
    <row r="426" spans="3:19" x14ac:dyDescent="0.25">
      <c r="C426" s="65" t="str">
        <f t="shared" si="2"/>
        <v>Sri Lanka 078</v>
      </c>
      <c r="D426" s="65" t="s">
        <v>1831</v>
      </c>
      <c r="E426" s="78" t="s">
        <v>1829</v>
      </c>
      <c r="F426" s="78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 t="s">
        <v>1830</v>
      </c>
    </row>
    <row r="427" spans="3:19" x14ac:dyDescent="0.25">
      <c r="C427" s="65" t="str">
        <f t="shared" si="2"/>
        <v>St Kitts&amp;Nevis 627</v>
      </c>
      <c r="D427" s="65" t="s">
        <v>1833</v>
      </c>
      <c r="E427" s="78">
        <v>627</v>
      </c>
      <c r="F427" s="78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 t="s">
        <v>1832</v>
      </c>
    </row>
    <row r="428" spans="3:19" x14ac:dyDescent="0.25">
      <c r="C428" s="65" t="str">
        <f t="shared" si="2"/>
        <v>St. Helena 625</v>
      </c>
      <c r="D428" s="65" t="s">
        <v>1835</v>
      </c>
      <c r="E428" s="78">
        <v>625</v>
      </c>
      <c r="F428" s="78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 t="s">
        <v>1834</v>
      </c>
    </row>
    <row r="429" spans="3:19" x14ac:dyDescent="0.25">
      <c r="C429" s="65" t="str">
        <f t="shared" si="2"/>
        <v>St. Lucia 629</v>
      </c>
      <c r="D429" s="65" t="s">
        <v>1837</v>
      </c>
      <c r="E429" s="78">
        <v>629</v>
      </c>
      <c r="F429" s="78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 t="s">
        <v>1836</v>
      </c>
    </row>
    <row r="430" spans="3:19" x14ac:dyDescent="0.25">
      <c r="C430" s="65" t="str">
        <f t="shared" ref="C430:C469" si="3">CONCATENATE(D430," ",E430)</f>
        <v>St. Vincent 630</v>
      </c>
      <c r="D430" s="65" t="s">
        <v>1839</v>
      </c>
      <c r="E430" s="78">
        <v>630</v>
      </c>
      <c r="F430" s="78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 t="s">
        <v>1838</v>
      </c>
    </row>
    <row r="431" spans="3:19" x14ac:dyDescent="0.25">
      <c r="C431" s="65" t="str">
        <f t="shared" si="3"/>
        <v>Stateless 499</v>
      </c>
      <c r="D431" s="65" t="s">
        <v>1841</v>
      </c>
      <c r="E431" s="78">
        <v>499</v>
      </c>
      <c r="F431" s="78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 t="s">
        <v>1840</v>
      </c>
    </row>
    <row r="432" spans="3:19" x14ac:dyDescent="0.25">
      <c r="C432" s="65" t="str">
        <f t="shared" si="3"/>
        <v>Sudan 402</v>
      </c>
      <c r="D432" s="65" t="s">
        <v>1843</v>
      </c>
      <c r="E432" s="78">
        <v>402</v>
      </c>
      <c r="F432" s="78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 t="s">
        <v>1842</v>
      </c>
    </row>
    <row r="433" spans="3:19" x14ac:dyDescent="0.25">
      <c r="C433" s="65" t="str">
        <f t="shared" si="3"/>
        <v>Suriname 678</v>
      </c>
      <c r="D433" s="65" t="s">
        <v>1845</v>
      </c>
      <c r="E433" s="78">
        <v>678</v>
      </c>
      <c r="F433" s="78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 t="s">
        <v>1844</v>
      </c>
    </row>
    <row r="434" spans="3:19" x14ac:dyDescent="0.25">
      <c r="C434" s="65" t="str">
        <f t="shared" si="3"/>
        <v>Swaziland 403</v>
      </c>
      <c r="D434" s="65" t="s">
        <v>1847</v>
      </c>
      <c r="E434" s="78">
        <v>403</v>
      </c>
      <c r="F434" s="78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 t="s">
        <v>1846</v>
      </c>
    </row>
    <row r="435" spans="3:19" x14ac:dyDescent="0.25">
      <c r="C435" s="65" t="str">
        <f t="shared" si="3"/>
        <v>Sweden 411</v>
      </c>
      <c r="D435" s="65" t="s">
        <v>1849</v>
      </c>
      <c r="E435" s="78">
        <v>411</v>
      </c>
      <c r="F435" s="78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 t="s">
        <v>1848</v>
      </c>
    </row>
    <row r="436" spans="3:19" x14ac:dyDescent="0.25">
      <c r="C436" s="65" t="str">
        <f t="shared" si="3"/>
        <v>Switzerland 575</v>
      </c>
      <c r="D436" s="65" t="s">
        <v>1851</v>
      </c>
      <c r="E436" s="78">
        <v>575</v>
      </c>
      <c r="F436" s="78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 t="s">
        <v>1850</v>
      </c>
    </row>
    <row r="437" spans="3:19" x14ac:dyDescent="0.25">
      <c r="C437" s="65" t="str">
        <f t="shared" si="3"/>
        <v>Syria, Arab Rep 414</v>
      </c>
      <c r="D437" s="65" t="s">
        <v>1853</v>
      </c>
      <c r="E437" s="78">
        <v>414</v>
      </c>
      <c r="F437" s="78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 t="s">
        <v>1852</v>
      </c>
    </row>
    <row r="438" spans="3:19" x14ac:dyDescent="0.25">
      <c r="C438" s="65" t="str">
        <f t="shared" si="3"/>
        <v>Tajikistan 415</v>
      </c>
      <c r="D438" s="65" t="s">
        <v>1855</v>
      </c>
      <c r="E438" s="78">
        <v>415</v>
      </c>
      <c r="F438" s="78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 t="s">
        <v>1854</v>
      </c>
    </row>
    <row r="439" spans="3:19" x14ac:dyDescent="0.25">
      <c r="C439" s="65" t="str">
        <f t="shared" si="3"/>
        <v>Tanzania,Uni.Re 455</v>
      </c>
      <c r="D439" s="65" t="s">
        <v>1857</v>
      </c>
      <c r="E439" s="78">
        <v>455</v>
      </c>
      <c r="F439" s="78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 t="s">
        <v>1856</v>
      </c>
    </row>
    <row r="440" spans="3:19" x14ac:dyDescent="0.25">
      <c r="C440" s="65" t="str">
        <f t="shared" si="3"/>
        <v>Thailand 420</v>
      </c>
      <c r="D440" s="65" t="s">
        <v>1859</v>
      </c>
      <c r="E440" s="78">
        <v>420</v>
      </c>
      <c r="F440" s="78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 t="s">
        <v>1858</v>
      </c>
    </row>
    <row r="441" spans="3:19" x14ac:dyDescent="0.25">
      <c r="C441" s="65" t="str">
        <f t="shared" si="3"/>
        <v>Timor-Leste 706</v>
      </c>
      <c r="D441" s="65" t="s">
        <v>1861</v>
      </c>
      <c r="E441" s="78">
        <v>706</v>
      </c>
      <c r="F441" s="78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 t="s">
        <v>1860</v>
      </c>
    </row>
    <row r="442" spans="3:19" x14ac:dyDescent="0.25">
      <c r="C442" s="65" t="str">
        <f t="shared" si="3"/>
        <v>Togo 423</v>
      </c>
      <c r="D442" s="65" t="s">
        <v>1863</v>
      </c>
      <c r="E442" s="78">
        <v>423</v>
      </c>
      <c r="F442" s="78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 t="s">
        <v>1862</v>
      </c>
    </row>
    <row r="443" spans="3:19" x14ac:dyDescent="0.25">
      <c r="C443" s="65" t="str">
        <f t="shared" si="3"/>
        <v>Tokelau Islands 656</v>
      </c>
      <c r="D443" s="65" t="s">
        <v>1865</v>
      </c>
      <c r="E443" s="78">
        <v>656</v>
      </c>
      <c r="F443" s="78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 t="s">
        <v>1864</v>
      </c>
    </row>
    <row r="444" spans="3:19" x14ac:dyDescent="0.25">
      <c r="C444" s="65" t="str">
        <f t="shared" si="3"/>
        <v>Tonga 634</v>
      </c>
      <c r="D444" s="65" t="s">
        <v>1867</v>
      </c>
      <c r="E444" s="78">
        <v>634</v>
      </c>
      <c r="F444" s="78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 t="s">
        <v>1866</v>
      </c>
    </row>
    <row r="445" spans="3:19" x14ac:dyDescent="0.25">
      <c r="C445" s="65" t="str">
        <f t="shared" si="3"/>
        <v>Trinidad,Tobago 429</v>
      </c>
      <c r="D445" s="65" t="s">
        <v>1869</v>
      </c>
      <c r="E445" s="78">
        <v>429</v>
      </c>
      <c r="F445" s="78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 t="s">
        <v>1868</v>
      </c>
    </row>
    <row r="446" spans="3:19" x14ac:dyDescent="0.25">
      <c r="C446" s="65" t="str">
        <f t="shared" si="3"/>
        <v>Tunisia 432</v>
      </c>
      <c r="D446" s="65" t="s">
        <v>1871</v>
      </c>
      <c r="E446" s="78">
        <v>432</v>
      </c>
      <c r="F446" s="78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 t="s">
        <v>1870</v>
      </c>
    </row>
    <row r="447" spans="3:19" x14ac:dyDescent="0.25">
      <c r="C447" s="65" t="str">
        <f t="shared" si="3"/>
        <v>Turkey 435</v>
      </c>
      <c r="D447" s="65" t="s">
        <v>1873</v>
      </c>
      <c r="E447" s="78">
        <v>435</v>
      </c>
      <c r="F447" s="78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 t="s">
        <v>1872</v>
      </c>
    </row>
    <row r="448" spans="3:19" x14ac:dyDescent="0.25">
      <c r="C448" s="65" t="str">
        <f t="shared" si="3"/>
        <v>Turkmenistan 436</v>
      </c>
      <c r="D448" s="65" t="s">
        <v>1875</v>
      </c>
      <c r="E448" s="78">
        <v>436</v>
      </c>
      <c r="F448" s="78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 t="s">
        <v>1874</v>
      </c>
    </row>
    <row r="449" spans="3:19" x14ac:dyDescent="0.25">
      <c r="C449" s="65" t="str">
        <f t="shared" si="3"/>
        <v>Turks&amp; Caicosin 636</v>
      </c>
      <c r="D449" s="65" t="s">
        <v>1877</v>
      </c>
      <c r="E449" s="78">
        <v>636</v>
      </c>
      <c r="F449" s="78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 t="s">
        <v>1876</v>
      </c>
    </row>
    <row r="450" spans="3:19" x14ac:dyDescent="0.25">
      <c r="C450" s="65" t="str">
        <f t="shared" si="3"/>
        <v>Tuvalu 618</v>
      </c>
      <c r="D450" s="65" t="s">
        <v>1879</v>
      </c>
      <c r="E450" s="78">
        <v>618</v>
      </c>
      <c r="F450" s="78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 t="s">
        <v>1878</v>
      </c>
    </row>
    <row r="451" spans="3:19" x14ac:dyDescent="0.25">
      <c r="C451" s="65" t="str">
        <f t="shared" si="3"/>
        <v>Uganda 438</v>
      </c>
      <c r="D451" s="65" t="s">
        <v>1881</v>
      </c>
      <c r="E451" s="78">
        <v>438</v>
      </c>
      <c r="F451" s="78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 t="s">
        <v>1880</v>
      </c>
    </row>
    <row r="452" spans="3:19" x14ac:dyDescent="0.25">
      <c r="C452" s="65" t="str">
        <f t="shared" si="3"/>
        <v>Ukraine 441</v>
      </c>
      <c r="D452" s="65" t="s">
        <v>1883</v>
      </c>
      <c r="E452" s="78">
        <v>441</v>
      </c>
      <c r="F452" s="78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 t="s">
        <v>1882</v>
      </c>
    </row>
    <row r="453" spans="3:19" x14ac:dyDescent="0.25">
      <c r="C453" s="65" t="str">
        <f t="shared" si="3"/>
        <v>United Kingdom 453</v>
      </c>
      <c r="D453" s="65" t="s">
        <v>1885</v>
      </c>
      <c r="E453" s="78">
        <v>453</v>
      </c>
      <c r="F453" s="78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 t="s">
        <v>1884</v>
      </c>
    </row>
    <row r="454" spans="3:19" x14ac:dyDescent="0.25">
      <c r="C454" s="65" t="str">
        <f t="shared" si="3"/>
        <v>United Nations 999</v>
      </c>
      <c r="D454" s="65" t="s">
        <v>1887</v>
      </c>
      <c r="E454" s="78">
        <v>999</v>
      </c>
      <c r="F454" s="78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 t="s">
        <v>1886</v>
      </c>
    </row>
    <row r="455" spans="3:19" x14ac:dyDescent="0.25">
      <c r="C455" s="65" t="str">
        <f t="shared" si="3"/>
        <v>Unknown 000</v>
      </c>
      <c r="D455" s="65" t="s">
        <v>1890</v>
      </c>
      <c r="E455" s="78" t="s">
        <v>1888</v>
      </c>
      <c r="F455" s="78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 t="s">
        <v>1889</v>
      </c>
    </row>
    <row r="456" spans="3:19" x14ac:dyDescent="0.25">
      <c r="C456" s="65" t="str">
        <f t="shared" si="3"/>
        <v>Uruguay 462</v>
      </c>
      <c r="D456" s="65" t="s">
        <v>1892</v>
      </c>
      <c r="E456" s="78">
        <v>462</v>
      </c>
      <c r="F456" s="78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 t="s">
        <v>1891</v>
      </c>
    </row>
    <row r="457" spans="3:19" x14ac:dyDescent="0.25">
      <c r="C457" s="65" t="str">
        <f t="shared" si="3"/>
        <v>USA 456</v>
      </c>
      <c r="D457" s="65" t="s">
        <v>1894</v>
      </c>
      <c r="E457" s="78">
        <v>456</v>
      </c>
      <c r="F457" s="78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 t="s">
        <v>1893</v>
      </c>
    </row>
    <row r="458" spans="3:19" x14ac:dyDescent="0.25">
      <c r="C458" s="65" t="str">
        <f t="shared" si="3"/>
        <v>Utd.Arab.Emir. 449</v>
      </c>
      <c r="D458" s="65" t="s">
        <v>1896</v>
      </c>
      <c r="E458" s="78">
        <v>449</v>
      </c>
      <c r="F458" s="78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 t="s">
        <v>1895</v>
      </c>
    </row>
    <row r="459" spans="3:19" x14ac:dyDescent="0.25">
      <c r="C459" s="65" t="str">
        <f t="shared" si="3"/>
        <v>Uzbekistan 463</v>
      </c>
      <c r="D459" s="65" t="s">
        <v>1898</v>
      </c>
      <c r="E459" s="78">
        <v>463</v>
      </c>
      <c r="F459" s="78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 t="s">
        <v>1897</v>
      </c>
    </row>
    <row r="460" spans="3:19" x14ac:dyDescent="0.25">
      <c r="C460" s="65" t="str">
        <f t="shared" si="3"/>
        <v>Vanuatu 655</v>
      </c>
      <c r="D460" s="65" t="s">
        <v>1900</v>
      </c>
      <c r="E460" s="78">
        <v>655</v>
      </c>
      <c r="F460" s="78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 t="s">
        <v>1899</v>
      </c>
    </row>
    <row r="461" spans="3:19" x14ac:dyDescent="0.25">
      <c r="C461" s="65" t="str">
        <f t="shared" si="3"/>
        <v>Vatican City 535</v>
      </c>
      <c r="D461" s="65" t="s">
        <v>1902</v>
      </c>
      <c r="E461" s="78">
        <v>535</v>
      </c>
      <c r="F461" s="78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 t="s">
        <v>1901</v>
      </c>
    </row>
    <row r="462" spans="3:19" x14ac:dyDescent="0.25">
      <c r="C462" s="65" t="str">
        <f t="shared" si="3"/>
        <v>Venezuela 471</v>
      </c>
      <c r="D462" s="65" t="s">
        <v>1904</v>
      </c>
      <c r="E462" s="78">
        <v>471</v>
      </c>
      <c r="F462" s="78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 t="s">
        <v>1903</v>
      </c>
    </row>
    <row r="463" spans="3:19" x14ac:dyDescent="0.25">
      <c r="C463" s="65" t="str">
        <f t="shared" si="3"/>
        <v>Vietnam 520</v>
      </c>
      <c r="D463" s="65" t="s">
        <v>1906</v>
      </c>
      <c r="E463" s="78">
        <v>520</v>
      </c>
      <c r="F463" s="78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 t="s">
        <v>1905</v>
      </c>
    </row>
    <row r="464" spans="3:19" x14ac:dyDescent="0.25">
      <c r="C464" s="65" t="str">
        <f t="shared" si="3"/>
        <v>Wallis,Futuna 661</v>
      </c>
      <c r="D464" s="65" t="s">
        <v>1908</v>
      </c>
      <c r="E464" s="78">
        <v>661</v>
      </c>
      <c r="F464" s="78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 t="s">
        <v>1907</v>
      </c>
    </row>
    <row r="465" spans="3:19" x14ac:dyDescent="0.25">
      <c r="C465" s="65" t="str">
        <f t="shared" si="3"/>
        <v>Western Sahara 691</v>
      </c>
      <c r="D465" s="65" t="s">
        <v>1910</v>
      </c>
      <c r="E465" s="78">
        <v>691</v>
      </c>
      <c r="F465" s="78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 t="s">
        <v>1909</v>
      </c>
    </row>
    <row r="466" spans="3:19" x14ac:dyDescent="0.25">
      <c r="C466" s="65" t="str">
        <f t="shared" si="3"/>
        <v>Yemen, Rep of 492</v>
      </c>
      <c r="D466" s="65" t="s">
        <v>1912</v>
      </c>
      <c r="E466" s="78">
        <v>492</v>
      </c>
      <c r="F466" s="78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 t="s">
        <v>1911</v>
      </c>
    </row>
    <row r="467" spans="3:19" x14ac:dyDescent="0.25">
      <c r="C467" s="65" t="str">
        <f t="shared" si="3"/>
        <v>Yugoslavia 495</v>
      </c>
      <c r="D467" s="65" t="s">
        <v>1914</v>
      </c>
      <c r="E467" s="78">
        <v>495</v>
      </c>
      <c r="F467" s="78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 t="s">
        <v>1913</v>
      </c>
    </row>
    <row r="468" spans="3:19" x14ac:dyDescent="0.25">
      <c r="C468" s="65" t="str">
        <f t="shared" si="3"/>
        <v>Zambia 498</v>
      </c>
      <c r="D468" s="65" t="s">
        <v>1916</v>
      </c>
      <c r="E468" s="78">
        <v>498</v>
      </c>
      <c r="F468" s="78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 t="s">
        <v>1915</v>
      </c>
    </row>
    <row r="469" spans="3:19" x14ac:dyDescent="0.25">
      <c r="C469" s="65" t="str">
        <f t="shared" si="3"/>
        <v>Zimbabwe 626</v>
      </c>
      <c r="D469" s="65" t="s">
        <v>1918</v>
      </c>
      <c r="E469" s="78">
        <v>626</v>
      </c>
      <c r="F469" s="78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 t="s">
        <v>1917</v>
      </c>
    </row>
    <row r="470" spans="3:19" x14ac:dyDescent="0.25">
      <c r="C470" s="65"/>
      <c r="D470" s="65"/>
      <c r="E470" s="65"/>
      <c r="F470" s="78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 t="s">
        <v>1919</v>
      </c>
    </row>
    <row r="471" spans="3:19" x14ac:dyDescent="0.25">
      <c r="C471" s="65"/>
      <c r="D471" s="65"/>
      <c r="E471" s="65"/>
      <c r="F471" s="78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 t="s">
        <v>1920</v>
      </c>
    </row>
    <row r="472" spans="3:19" x14ac:dyDescent="0.25">
      <c r="C472" s="78" t="s">
        <v>1922</v>
      </c>
      <c r="D472" s="65"/>
      <c r="E472" s="65"/>
      <c r="F472" s="78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 t="s">
        <v>1921</v>
      </c>
    </row>
    <row r="473" spans="3:19" x14ac:dyDescent="0.25">
      <c r="C473" s="78" t="s">
        <v>1924</v>
      </c>
      <c r="D473" s="65"/>
      <c r="E473" s="65"/>
      <c r="F473" s="78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 t="s">
        <v>1923</v>
      </c>
    </row>
    <row r="474" spans="3:19" x14ac:dyDescent="0.25">
      <c r="C474" s="65" t="s">
        <v>220</v>
      </c>
      <c r="D474" s="65"/>
      <c r="E474" s="65"/>
      <c r="F474" s="78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 t="s">
        <v>1925</v>
      </c>
    </row>
    <row r="475" spans="3:19" x14ac:dyDescent="0.25">
      <c r="C475" s="65" t="s">
        <v>1927</v>
      </c>
      <c r="D475" s="65"/>
      <c r="E475" s="65"/>
      <c r="F475" s="78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 t="s">
        <v>1926</v>
      </c>
    </row>
    <row r="476" spans="3:19" x14ac:dyDescent="0.25">
      <c r="C476" s="65" t="s">
        <v>1929</v>
      </c>
      <c r="D476" s="65"/>
      <c r="E476" s="65"/>
      <c r="F476" s="78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 t="s">
        <v>1928</v>
      </c>
    </row>
    <row r="477" spans="3:19" x14ac:dyDescent="0.25">
      <c r="C477" s="65" t="s">
        <v>1931</v>
      </c>
      <c r="D477" s="65"/>
      <c r="E477" s="65"/>
      <c r="F477" s="78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 t="s">
        <v>1930</v>
      </c>
    </row>
    <row r="478" spans="3:19" x14ac:dyDescent="0.25">
      <c r="C478" s="65" t="s">
        <v>1933</v>
      </c>
      <c r="D478" s="65"/>
      <c r="E478" s="65"/>
      <c r="F478" s="78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 t="s">
        <v>1932</v>
      </c>
    </row>
    <row r="479" spans="3:19" x14ac:dyDescent="0.25">
      <c r="C479" s="65" t="s">
        <v>1935</v>
      </c>
      <c r="D479" s="65"/>
      <c r="E479" s="65"/>
      <c r="F479" s="78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 t="s">
        <v>1934</v>
      </c>
    </row>
    <row r="480" spans="3:19" x14ac:dyDescent="0.25">
      <c r="C480" s="65"/>
      <c r="D480" s="65"/>
      <c r="E480" s="65"/>
      <c r="F480" s="78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 t="s">
        <v>1936</v>
      </c>
    </row>
    <row r="481" spans="3:19" x14ac:dyDescent="0.25">
      <c r="C481" s="65" t="s">
        <v>1938</v>
      </c>
      <c r="D481" s="65"/>
      <c r="E481" s="65"/>
      <c r="F481" s="78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 t="s">
        <v>1937</v>
      </c>
    </row>
    <row r="482" spans="3:19" x14ac:dyDescent="0.25">
      <c r="C482" s="65" t="s">
        <v>1940</v>
      </c>
      <c r="D482" s="65"/>
      <c r="E482" s="65"/>
      <c r="F482" s="78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 t="s">
        <v>1939</v>
      </c>
    </row>
    <row r="483" spans="3:19" x14ac:dyDescent="0.25">
      <c r="C483" s="65" t="s">
        <v>1942</v>
      </c>
      <c r="D483" s="65"/>
      <c r="E483" s="65"/>
      <c r="F483" s="78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 t="s">
        <v>1941</v>
      </c>
    </row>
    <row r="484" spans="3:19" x14ac:dyDescent="0.25">
      <c r="C484" s="65" t="s">
        <v>1944</v>
      </c>
      <c r="D484" s="65"/>
      <c r="E484" s="65"/>
      <c r="F484" s="78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 t="s">
        <v>1943</v>
      </c>
    </row>
    <row r="485" spans="3:19" x14ac:dyDescent="0.25">
      <c r="C485" s="65" t="s">
        <v>1946</v>
      </c>
      <c r="D485" s="65"/>
      <c r="E485" s="65"/>
      <c r="F485" s="78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 t="s">
        <v>1945</v>
      </c>
    </row>
    <row r="486" spans="3:19" x14ac:dyDescent="0.25">
      <c r="C486" s="65" t="s">
        <v>1948</v>
      </c>
      <c r="D486" s="65"/>
      <c r="E486" s="65"/>
      <c r="F486" s="78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 t="s">
        <v>1947</v>
      </c>
    </row>
    <row r="487" spans="3:19" x14ac:dyDescent="0.25">
      <c r="C487" s="65"/>
      <c r="D487" s="65"/>
      <c r="E487" s="65"/>
      <c r="F487" s="78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 t="s">
        <v>1949</v>
      </c>
    </row>
    <row r="488" spans="3:19" x14ac:dyDescent="0.25">
      <c r="C488" s="65"/>
      <c r="D488" s="65"/>
      <c r="E488" s="65"/>
      <c r="F488" s="78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 t="s">
        <v>1950</v>
      </c>
    </row>
    <row r="489" spans="3:19" x14ac:dyDescent="0.25">
      <c r="C489" s="65"/>
      <c r="D489" s="65"/>
      <c r="E489" s="65"/>
      <c r="F489" s="78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 t="s">
        <v>1951</v>
      </c>
    </row>
    <row r="490" spans="3:19" x14ac:dyDescent="0.25">
      <c r="C490" s="65"/>
      <c r="D490" s="65"/>
      <c r="E490" s="65"/>
      <c r="F490" s="78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 t="s">
        <v>1952</v>
      </c>
    </row>
    <row r="491" spans="3:19" x14ac:dyDescent="0.25">
      <c r="C491" s="65"/>
      <c r="D491" s="65"/>
      <c r="E491" s="65"/>
      <c r="F491" s="78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 t="s">
        <v>1953</v>
      </c>
    </row>
    <row r="492" spans="3:19" x14ac:dyDescent="0.25">
      <c r="C492" s="65"/>
      <c r="D492" s="65"/>
      <c r="E492" s="65"/>
      <c r="F492" s="78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 t="s">
        <v>1954</v>
      </c>
    </row>
    <row r="493" spans="3:19" x14ac:dyDescent="0.25">
      <c r="C493" s="65"/>
      <c r="D493" s="65"/>
      <c r="E493" s="65"/>
      <c r="F493" s="78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 t="s">
        <v>1955</v>
      </c>
    </row>
    <row r="494" spans="3:19" x14ac:dyDescent="0.25">
      <c r="C494" s="65"/>
      <c r="D494" s="65"/>
      <c r="E494" s="65"/>
      <c r="F494" s="78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 t="s">
        <v>1956</v>
      </c>
    </row>
    <row r="495" spans="3:19" x14ac:dyDescent="0.25">
      <c r="C495" s="65"/>
      <c r="D495" s="65"/>
      <c r="E495" s="65"/>
      <c r="F495" s="78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 t="s">
        <v>1957</v>
      </c>
    </row>
    <row r="496" spans="3:19" x14ac:dyDescent="0.25">
      <c r="C496" s="65"/>
      <c r="D496" s="65"/>
      <c r="E496" s="65"/>
      <c r="F496" s="78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 t="s">
        <v>1958</v>
      </c>
    </row>
    <row r="497" spans="19:19" x14ac:dyDescent="0.25">
      <c r="S497" s="65" t="s">
        <v>1959</v>
      </c>
    </row>
    <row r="498" spans="19:19" x14ac:dyDescent="0.25">
      <c r="S498" s="65" t="s">
        <v>1960</v>
      </c>
    </row>
    <row r="499" spans="19:19" x14ac:dyDescent="0.25">
      <c r="S499" s="65" t="s">
        <v>1961</v>
      </c>
    </row>
    <row r="500" spans="19:19" x14ac:dyDescent="0.25">
      <c r="S500" s="65" t="s">
        <v>1962</v>
      </c>
    </row>
    <row r="501" spans="19:19" x14ac:dyDescent="0.25">
      <c r="S501" s="65" t="s">
        <v>1963</v>
      </c>
    </row>
    <row r="502" spans="19:19" x14ac:dyDescent="0.25">
      <c r="S502" s="65" t="s">
        <v>1964</v>
      </c>
    </row>
    <row r="503" spans="19:19" x14ac:dyDescent="0.25">
      <c r="S503" s="65" t="s">
        <v>1965</v>
      </c>
    </row>
    <row r="504" spans="19:19" x14ac:dyDescent="0.25">
      <c r="S504" s="65" t="s">
        <v>1966</v>
      </c>
    </row>
    <row r="505" spans="19:19" x14ac:dyDescent="0.25">
      <c r="S505" s="65" t="s">
        <v>1967</v>
      </c>
    </row>
    <row r="506" spans="19:19" x14ac:dyDescent="0.25">
      <c r="S506" s="65" t="s">
        <v>1968</v>
      </c>
    </row>
    <row r="507" spans="19:19" x14ac:dyDescent="0.25">
      <c r="S507" s="65" t="s">
        <v>1969</v>
      </c>
    </row>
    <row r="508" spans="19:19" x14ac:dyDescent="0.25">
      <c r="S508" s="65" t="s">
        <v>1970</v>
      </c>
    </row>
    <row r="509" spans="19:19" x14ac:dyDescent="0.25">
      <c r="S509" s="65" t="s">
        <v>1971</v>
      </c>
    </row>
    <row r="510" spans="19:19" x14ac:dyDescent="0.25">
      <c r="S510" s="65" t="s">
        <v>1972</v>
      </c>
    </row>
    <row r="511" spans="19:19" x14ac:dyDescent="0.25">
      <c r="S511" s="65" t="s">
        <v>1973</v>
      </c>
    </row>
    <row r="512" spans="19:19" x14ac:dyDescent="0.25">
      <c r="S512" s="65" t="s">
        <v>1974</v>
      </c>
    </row>
    <row r="513" spans="19:19" x14ac:dyDescent="0.25">
      <c r="S513" s="65" t="s">
        <v>1975</v>
      </c>
    </row>
    <row r="514" spans="19:19" x14ac:dyDescent="0.25">
      <c r="S514" s="65" t="s">
        <v>1976</v>
      </c>
    </row>
    <row r="515" spans="19:19" x14ac:dyDescent="0.25">
      <c r="S515" s="65" t="s">
        <v>1977</v>
      </c>
    </row>
    <row r="516" spans="19:19" x14ac:dyDescent="0.25">
      <c r="S516" s="65" t="s">
        <v>1978</v>
      </c>
    </row>
    <row r="517" spans="19:19" x14ac:dyDescent="0.25">
      <c r="S517" s="65" t="s">
        <v>1979</v>
      </c>
    </row>
    <row r="518" spans="19:19" x14ac:dyDescent="0.25">
      <c r="S518" s="65" t="s">
        <v>1980</v>
      </c>
    </row>
    <row r="519" spans="19:19" x14ac:dyDescent="0.25">
      <c r="S519" s="65" t="s">
        <v>1981</v>
      </c>
    </row>
    <row r="520" spans="19:19" x14ac:dyDescent="0.25">
      <c r="S520" s="65" t="s">
        <v>1982</v>
      </c>
    </row>
    <row r="521" spans="19:19" x14ac:dyDescent="0.25">
      <c r="S521" s="65" t="s">
        <v>1983</v>
      </c>
    </row>
    <row r="522" spans="19:19" x14ac:dyDescent="0.25">
      <c r="S522" s="65" t="s">
        <v>1984</v>
      </c>
    </row>
    <row r="523" spans="19:19" x14ac:dyDescent="0.25">
      <c r="S523" s="65" t="s">
        <v>1985</v>
      </c>
    </row>
    <row r="524" spans="19:19" x14ac:dyDescent="0.25">
      <c r="S524" s="65" t="s">
        <v>1986</v>
      </c>
    </row>
    <row r="525" spans="19:19" x14ac:dyDescent="0.25">
      <c r="S525" s="65" t="s">
        <v>1987</v>
      </c>
    </row>
    <row r="526" spans="19:19" x14ac:dyDescent="0.25">
      <c r="S526" s="65" t="s">
        <v>1988</v>
      </c>
    </row>
    <row r="527" spans="19:19" x14ac:dyDescent="0.25">
      <c r="S527" s="65" t="s">
        <v>1989</v>
      </c>
    </row>
    <row r="528" spans="19:19" x14ac:dyDescent="0.25">
      <c r="S528" s="65" t="s">
        <v>1990</v>
      </c>
    </row>
    <row r="529" spans="19:19" x14ac:dyDescent="0.25">
      <c r="S529" s="65" t="s">
        <v>1991</v>
      </c>
    </row>
    <row r="530" spans="19:19" x14ac:dyDescent="0.25">
      <c r="S530" s="65" t="s">
        <v>1992</v>
      </c>
    </row>
    <row r="531" spans="19:19" x14ac:dyDescent="0.25">
      <c r="S531" s="65" t="s">
        <v>1993</v>
      </c>
    </row>
    <row r="532" spans="19:19" x14ac:dyDescent="0.25">
      <c r="S532" s="65" t="s">
        <v>1994</v>
      </c>
    </row>
    <row r="533" spans="19:19" x14ac:dyDescent="0.25">
      <c r="S533" s="65" t="s">
        <v>1995</v>
      </c>
    </row>
    <row r="534" spans="19:19" x14ac:dyDescent="0.25">
      <c r="S534" s="65" t="s">
        <v>1996</v>
      </c>
    </row>
    <row r="535" spans="19:19" x14ac:dyDescent="0.25">
      <c r="S535" s="65" t="s">
        <v>1997</v>
      </c>
    </row>
    <row r="536" spans="19:19" x14ac:dyDescent="0.25">
      <c r="S536" s="65" t="s">
        <v>1998</v>
      </c>
    </row>
    <row r="537" spans="19:19" x14ac:dyDescent="0.25">
      <c r="S537" s="65" t="s">
        <v>1999</v>
      </c>
    </row>
    <row r="538" spans="19:19" x14ac:dyDescent="0.25">
      <c r="S538" s="65" t="s">
        <v>2000</v>
      </c>
    </row>
    <row r="539" spans="19:19" x14ac:dyDescent="0.25">
      <c r="S539" s="65" t="s">
        <v>2001</v>
      </c>
    </row>
    <row r="540" spans="19:19" x14ac:dyDescent="0.25">
      <c r="S540" s="65" t="s">
        <v>2002</v>
      </c>
    </row>
    <row r="541" spans="19:19" x14ac:dyDescent="0.25">
      <c r="S541" s="65" t="s">
        <v>2003</v>
      </c>
    </row>
    <row r="542" spans="19:19" x14ac:dyDescent="0.25">
      <c r="S542" s="65" t="s">
        <v>2005</v>
      </c>
    </row>
    <row r="543" spans="19:19" x14ac:dyDescent="0.25">
      <c r="S543" s="65" t="s">
        <v>2007</v>
      </c>
    </row>
    <row r="544" spans="19:19" x14ac:dyDescent="0.25">
      <c r="S544" s="65" t="s">
        <v>2009</v>
      </c>
    </row>
    <row r="545" spans="19:19" x14ac:dyDescent="0.25">
      <c r="S545" s="65" t="s">
        <v>2011</v>
      </c>
    </row>
    <row r="546" spans="19:19" x14ac:dyDescent="0.25">
      <c r="S546" s="65" t="s">
        <v>2013</v>
      </c>
    </row>
    <row r="547" spans="19:19" x14ac:dyDescent="0.25">
      <c r="S547" s="65" t="s">
        <v>2015</v>
      </c>
    </row>
    <row r="548" spans="19:19" x14ac:dyDescent="0.25">
      <c r="S548" s="65" t="s">
        <v>2017</v>
      </c>
    </row>
    <row r="549" spans="19:19" x14ac:dyDescent="0.25">
      <c r="S549" s="65" t="s">
        <v>2019</v>
      </c>
    </row>
    <row r="550" spans="19:19" x14ac:dyDescent="0.25">
      <c r="S550" s="65" t="s">
        <v>2021</v>
      </c>
    </row>
    <row r="551" spans="19:19" x14ac:dyDescent="0.25">
      <c r="S551" s="65" t="s">
        <v>2023</v>
      </c>
    </row>
    <row r="552" spans="19:19" x14ac:dyDescent="0.25">
      <c r="S552" s="65" t="s">
        <v>2024</v>
      </c>
    </row>
    <row r="553" spans="19:19" x14ac:dyDescent="0.25">
      <c r="S553" s="65" t="s">
        <v>2025</v>
      </c>
    </row>
    <row r="554" spans="19:19" x14ac:dyDescent="0.25">
      <c r="S554" s="65" t="s">
        <v>2026</v>
      </c>
    </row>
    <row r="555" spans="19:19" x14ac:dyDescent="0.25">
      <c r="S555" s="65" t="s">
        <v>2027</v>
      </c>
    </row>
    <row r="556" spans="19:19" x14ac:dyDescent="0.25">
      <c r="S556" s="65" t="s">
        <v>2028</v>
      </c>
    </row>
    <row r="557" spans="19:19" x14ac:dyDescent="0.25">
      <c r="S557" s="65" t="s">
        <v>2029</v>
      </c>
    </row>
    <row r="558" spans="19:19" x14ac:dyDescent="0.25">
      <c r="S558" s="65" t="s">
        <v>2030</v>
      </c>
    </row>
    <row r="559" spans="19:19" x14ac:dyDescent="0.25">
      <c r="S559" s="65" t="s">
        <v>2031</v>
      </c>
    </row>
    <row r="560" spans="19:19" x14ac:dyDescent="0.25">
      <c r="S560" s="65" t="s">
        <v>2032</v>
      </c>
    </row>
    <row r="561" spans="19:19" x14ac:dyDescent="0.25">
      <c r="S561" s="65" t="s">
        <v>2033</v>
      </c>
    </row>
    <row r="562" spans="19:19" x14ac:dyDescent="0.25">
      <c r="S562" s="65" t="s">
        <v>2034</v>
      </c>
    </row>
    <row r="563" spans="19:19" x14ac:dyDescent="0.25">
      <c r="S563" s="65" t="s">
        <v>2035</v>
      </c>
    </row>
    <row r="564" spans="19:19" x14ac:dyDescent="0.25">
      <c r="S564" s="65" t="s">
        <v>2036</v>
      </c>
    </row>
    <row r="565" spans="19:19" x14ac:dyDescent="0.25">
      <c r="S565" s="65" t="s">
        <v>2037</v>
      </c>
    </row>
    <row r="566" spans="19:19" x14ac:dyDescent="0.25">
      <c r="S566" s="65" t="s">
        <v>2039</v>
      </c>
    </row>
    <row r="567" spans="19:19" x14ac:dyDescent="0.25">
      <c r="S567" s="65" t="s">
        <v>2041</v>
      </c>
    </row>
    <row r="568" spans="19:19" x14ac:dyDescent="0.25">
      <c r="S568" s="65" t="s">
        <v>2043</v>
      </c>
    </row>
    <row r="569" spans="19:19" x14ac:dyDescent="0.25">
      <c r="S569" s="65" t="s">
        <v>2045</v>
      </c>
    </row>
    <row r="570" spans="19:19" x14ac:dyDescent="0.25">
      <c r="S570" s="65" t="s">
        <v>2047</v>
      </c>
    </row>
    <row r="571" spans="19:19" x14ac:dyDescent="0.25">
      <c r="S571" s="65" t="s">
        <v>2049</v>
      </c>
    </row>
    <row r="572" spans="19:19" x14ac:dyDescent="0.25">
      <c r="S572" s="65" t="s">
        <v>2051</v>
      </c>
    </row>
    <row r="573" spans="19:19" x14ac:dyDescent="0.25">
      <c r="S573" s="65" t="s">
        <v>2053</v>
      </c>
    </row>
    <row r="574" spans="19:19" x14ac:dyDescent="0.25">
      <c r="S574" s="65" t="s">
        <v>2055</v>
      </c>
    </row>
    <row r="575" spans="19:19" x14ac:dyDescent="0.25">
      <c r="S575" s="65" t="s">
        <v>2057</v>
      </c>
    </row>
    <row r="576" spans="19:19" x14ac:dyDescent="0.25">
      <c r="S576" s="65" t="s">
        <v>2059</v>
      </c>
    </row>
    <row r="577" spans="19:19" x14ac:dyDescent="0.25">
      <c r="S577" s="65" t="s">
        <v>2061</v>
      </c>
    </row>
    <row r="578" spans="19:19" x14ac:dyDescent="0.25">
      <c r="S578" s="65" t="s">
        <v>2063</v>
      </c>
    </row>
    <row r="579" spans="19:19" x14ac:dyDescent="0.25">
      <c r="S579" s="65" t="s">
        <v>2065</v>
      </c>
    </row>
    <row r="580" spans="19:19" x14ac:dyDescent="0.25">
      <c r="S580" s="65" t="s">
        <v>2067</v>
      </c>
    </row>
    <row r="581" spans="19:19" x14ac:dyDescent="0.25">
      <c r="S581" s="65" t="s">
        <v>2069</v>
      </c>
    </row>
    <row r="582" spans="19:19" x14ac:dyDescent="0.25">
      <c r="S582" s="65" t="s">
        <v>2071</v>
      </c>
    </row>
    <row r="583" spans="19:19" x14ac:dyDescent="0.25">
      <c r="S583" s="65" t="s">
        <v>2073</v>
      </c>
    </row>
    <row r="584" spans="19:19" x14ac:dyDescent="0.25">
      <c r="S584" s="65" t="s">
        <v>2075</v>
      </c>
    </row>
    <row r="585" spans="19:19" x14ac:dyDescent="0.25">
      <c r="S585" s="65" t="s">
        <v>2077</v>
      </c>
    </row>
    <row r="586" spans="19:19" x14ac:dyDescent="0.25">
      <c r="S586" s="65" t="s">
        <v>2079</v>
      </c>
    </row>
    <row r="587" spans="19:19" x14ac:dyDescent="0.25">
      <c r="S587" s="65" t="s">
        <v>2081</v>
      </c>
    </row>
    <row r="588" spans="19:19" x14ac:dyDescent="0.25">
      <c r="S588" s="65" t="s">
        <v>2083</v>
      </c>
    </row>
    <row r="589" spans="19:19" x14ac:dyDescent="0.25">
      <c r="S589" s="65" t="s">
        <v>2084</v>
      </c>
    </row>
    <row r="590" spans="19:19" x14ac:dyDescent="0.25">
      <c r="S590" s="65" t="s">
        <v>2086</v>
      </c>
    </row>
    <row r="591" spans="19:19" x14ac:dyDescent="0.25">
      <c r="S591" s="65" t="s">
        <v>2088</v>
      </c>
    </row>
    <row r="592" spans="19:19" x14ac:dyDescent="0.25">
      <c r="S592" s="65" t="s">
        <v>2090</v>
      </c>
    </row>
    <row r="593" spans="19:19" x14ac:dyDescent="0.25">
      <c r="S593" s="65" t="s">
        <v>2092</v>
      </c>
    </row>
    <row r="594" spans="19:19" x14ac:dyDescent="0.25">
      <c r="S594" s="65" t="s">
        <v>2094</v>
      </c>
    </row>
    <row r="595" spans="19:19" x14ac:dyDescent="0.25">
      <c r="S595" s="65" t="s">
        <v>2096</v>
      </c>
    </row>
    <row r="596" spans="19:19" x14ac:dyDescent="0.25">
      <c r="S596" s="65" t="s">
        <v>2098</v>
      </c>
    </row>
    <row r="597" spans="19:19" x14ac:dyDescent="0.25">
      <c r="S597" s="65" t="s">
        <v>2100</v>
      </c>
    </row>
    <row r="598" spans="19:19" x14ac:dyDescent="0.25">
      <c r="S598" s="65" t="s">
        <v>2101</v>
      </c>
    </row>
    <row r="599" spans="19:19" x14ac:dyDescent="0.25">
      <c r="S599" s="65" t="s">
        <v>2103</v>
      </c>
    </row>
    <row r="600" spans="19:19" x14ac:dyDescent="0.25">
      <c r="S600" s="65" t="s">
        <v>2105</v>
      </c>
    </row>
    <row r="601" spans="19:19" x14ac:dyDescent="0.25">
      <c r="S601" s="65" t="s">
        <v>2106</v>
      </c>
    </row>
    <row r="602" spans="19:19" x14ac:dyDescent="0.25">
      <c r="S602" s="65" t="s">
        <v>2108</v>
      </c>
    </row>
    <row r="603" spans="19:19" x14ac:dyDescent="0.25">
      <c r="S603" s="65" t="s">
        <v>2110</v>
      </c>
    </row>
    <row r="604" spans="19:19" x14ac:dyDescent="0.25">
      <c r="S604" s="65" t="s">
        <v>2112</v>
      </c>
    </row>
    <row r="605" spans="19:19" x14ac:dyDescent="0.25">
      <c r="S605" s="65" t="s">
        <v>2113</v>
      </c>
    </row>
    <row r="606" spans="19:19" x14ac:dyDescent="0.25">
      <c r="S606" s="65" t="s">
        <v>2114</v>
      </c>
    </row>
    <row r="607" spans="19:19" x14ac:dyDescent="0.25">
      <c r="S607" s="65" t="s">
        <v>2115</v>
      </c>
    </row>
    <row r="608" spans="19:19" x14ac:dyDescent="0.25">
      <c r="S608" s="65" t="s">
        <v>2116</v>
      </c>
    </row>
    <row r="609" spans="19:19" x14ac:dyDescent="0.25">
      <c r="S609" s="65" t="s">
        <v>2117</v>
      </c>
    </row>
    <row r="610" spans="19:19" x14ac:dyDescent="0.25">
      <c r="S610" s="65" t="s">
        <v>2118</v>
      </c>
    </row>
    <row r="611" spans="19:19" x14ac:dyDescent="0.25">
      <c r="S611" s="65" t="s">
        <v>2119</v>
      </c>
    </row>
    <row r="612" spans="19:19" x14ac:dyDescent="0.25">
      <c r="S612" s="65" t="s">
        <v>2120</v>
      </c>
    </row>
    <row r="613" spans="19:19" x14ac:dyDescent="0.25">
      <c r="S613" s="65" t="s">
        <v>2121</v>
      </c>
    </row>
    <row r="614" spans="19:19" x14ac:dyDescent="0.25">
      <c r="S614" s="65" t="s">
        <v>2122</v>
      </c>
    </row>
    <row r="615" spans="19:19" x14ac:dyDescent="0.25">
      <c r="S615" s="65" t="s">
        <v>2123</v>
      </c>
    </row>
    <row r="616" spans="19:19" x14ac:dyDescent="0.25">
      <c r="S616" s="65" t="s">
        <v>2124</v>
      </c>
    </row>
    <row r="617" spans="19:19" x14ac:dyDescent="0.25">
      <c r="S617" s="65" t="s">
        <v>2125</v>
      </c>
    </row>
    <row r="618" spans="19:19" x14ac:dyDescent="0.25">
      <c r="S618" s="65" t="s">
        <v>2126</v>
      </c>
    </row>
    <row r="619" spans="19:19" x14ac:dyDescent="0.25">
      <c r="S619" s="65" t="s">
        <v>2127</v>
      </c>
    </row>
    <row r="620" spans="19:19" x14ac:dyDescent="0.25">
      <c r="S620" s="65" t="s">
        <v>2128</v>
      </c>
    </row>
    <row r="621" spans="19:19" x14ac:dyDescent="0.25">
      <c r="S621" s="65" t="s">
        <v>2129</v>
      </c>
    </row>
    <row r="622" spans="19:19" x14ac:dyDescent="0.25">
      <c r="S622" s="65" t="s">
        <v>2130</v>
      </c>
    </row>
    <row r="623" spans="19:19" x14ac:dyDescent="0.25">
      <c r="S623" s="65" t="s">
        <v>2131</v>
      </c>
    </row>
    <row r="624" spans="19:19" x14ac:dyDescent="0.25">
      <c r="S624" s="65" t="s">
        <v>2132</v>
      </c>
    </row>
    <row r="625" spans="19:19" x14ac:dyDescent="0.25">
      <c r="S625" s="65" t="s">
        <v>2133</v>
      </c>
    </row>
    <row r="626" spans="19:19" x14ac:dyDescent="0.25">
      <c r="S626" s="65" t="s">
        <v>2134</v>
      </c>
    </row>
    <row r="627" spans="19:19" x14ac:dyDescent="0.25">
      <c r="S627" s="65" t="s">
        <v>2136</v>
      </c>
    </row>
    <row r="628" spans="19:19" x14ac:dyDescent="0.25">
      <c r="S628" s="65" t="s">
        <v>2137</v>
      </c>
    </row>
    <row r="629" spans="19:19" x14ac:dyDescent="0.25">
      <c r="S629" s="65" t="s">
        <v>2138</v>
      </c>
    </row>
    <row r="630" spans="19:19" x14ac:dyDescent="0.25">
      <c r="S630" s="65" t="s">
        <v>2139</v>
      </c>
    </row>
    <row r="631" spans="19:19" x14ac:dyDescent="0.25">
      <c r="S631" s="65" t="s">
        <v>2140</v>
      </c>
    </row>
    <row r="632" spans="19:19" x14ac:dyDescent="0.25">
      <c r="S632" s="65" t="s">
        <v>2141</v>
      </c>
    </row>
    <row r="633" spans="19:19" x14ac:dyDescent="0.25">
      <c r="S633" s="65" t="s">
        <v>2142</v>
      </c>
    </row>
    <row r="634" spans="19:19" x14ac:dyDescent="0.25">
      <c r="S634" s="65" t="s">
        <v>2143</v>
      </c>
    </row>
    <row r="635" spans="19:19" x14ac:dyDescent="0.25">
      <c r="S635" s="65" t="s">
        <v>2144</v>
      </c>
    </row>
    <row r="636" spans="19:19" x14ac:dyDescent="0.25">
      <c r="S636" s="65" t="s">
        <v>2145</v>
      </c>
    </row>
    <row r="637" spans="19:19" x14ac:dyDescent="0.25">
      <c r="S637" s="65" t="s">
        <v>2146</v>
      </c>
    </row>
    <row r="638" spans="19:19" x14ac:dyDescent="0.25">
      <c r="S638" s="65" t="s">
        <v>2147</v>
      </c>
    </row>
    <row r="639" spans="19:19" x14ac:dyDescent="0.25">
      <c r="S639" s="65" t="s">
        <v>2148</v>
      </c>
    </row>
    <row r="640" spans="19:19" x14ac:dyDescent="0.25">
      <c r="S640" s="65" t="s">
        <v>2149</v>
      </c>
    </row>
    <row r="641" spans="19:19" x14ac:dyDescent="0.25">
      <c r="S641" s="65" t="s">
        <v>2150</v>
      </c>
    </row>
    <row r="642" spans="19:19" x14ac:dyDescent="0.25">
      <c r="S642" s="65" t="s">
        <v>2151</v>
      </c>
    </row>
    <row r="643" spans="19:19" x14ac:dyDescent="0.25">
      <c r="S643" s="65" t="s">
        <v>2152</v>
      </c>
    </row>
    <row r="644" spans="19:19" x14ac:dyDescent="0.25">
      <c r="S644" s="65" t="s">
        <v>2153</v>
      </c>
    </row>
    <row r="645" spans="19:19" x14ac:dyDescent="0.25">
      <c r="S645" s="65" t="s">
        <v>2154</v>
      </c>
    </row>
    <row r="646" spans="19:19" x14ac:dyDescent="0.25">
      <c r="S646" s="65" t="s">
        <v>2155</v>
      </c>
    </row>
    <row r="647" spans="19:19" x14ac:dyDescent="0.25">
      <c r="S647" s="65" t="s">
        <v>2156</v>
      </c>
    </row>
    <row r="648" spans="19:19" x14ac:dyDescent="0.25">
      <c r="S648" s="65" t="s">
        <v>2157</v>
      </c>
    </row>
    <row r="649" spans="19:19" x14ac:dyDescent="0.25">
      <c r="S649" s="65" t="s">
        <v>2158</v>
      </c>
    </row>
    <row r="650" spans="19:19" x14ac:dyDescent="0.25">
      <c r="S650" s="65" t="s">
        <v>2159</v>
      </c>
    </row>
    <row r="651" spans="19:19" x14ac:dyDescent="0.25">
      <c r="S651" s="65" t="s">
        <v>2160</v>
      </c>
    </row>
    <row r="652" spans="19:19" x14ac:dyDescent="0.25">
      <c r="S652" s="65" t="s">
        <v>2161</v>
      </c>
    </row>
    <row r="653" spans="19:19" x14ac:dyDescent="0.25">
      <c r="S653" s="65" t="s">
        <v>2162</v>
      </c>
    </row>
    <row r="654" spans="19:19" x14ac:dyDescent="0.25">
      <c r="S654" s="65" t="s">
        <v>2163</v>
      </c>
    </row>
    <row r="655" spans="19:19" x14ac:dyDescent="0.25">
      <c r="S655" s="65" t="s">
        <v>2164</v>
      </c>
    </row>
    <row r="656" spans="19:19" x14ac:dyDescent="0.25">
      <c r="S656" s="65" t="s">
        <v>2166</v>
      </c>
    </row>
    <row r="657" spans="19:19" x14ac:dyDescent="0.25">
      <c r="S657" s="65" t="s">
        <v>2168</v>
      </c>
    </row>
    <row r="658" spans="19:19" x14ac:dyDescent="0.25">
      <c r="S658" s="65" t="s">
        <v>2169</v>
      </c>
    </row>
    <row r="659" spans="19:19" x14ac:dyDescent="0.25">
      <c r="S659" s="65" t="s">
        <v>2170</v>
      </c>
    </row>
    <row r="660" spans="19:19" x14ac:dyDescent="0.25">
      <c r="S660" s="65" t="s">
        <v>2171</v>
      </c>
    </row>
    <row r="661" spans="19:19" x14ac:dyDescent="0.25">
      <c r="S661" s="65" t="s">
        <v>2172</v>
      </c>
    </row>
    <row r="662" spans="19:19" x14ac:dyDescent="0.25">
      <c r="S662" s="65" t="s">
        <v>2173</v>
      </c>
    </row>
    <row r="663" spans="19:19" x14ac:dyDescent="0.25">
      <c r="S663" s="65" t="s">
        <v>2174</v>
      </c>
    </row>
    <row r="664" spans="19:19" x14ac:dyDescent="0.25">
      <c r="S664" s="65" t="s">
        <v>2175</v>
      </c>
    </row>
    <row r="665" spans="19:19" x14ac:dyDescent="0.25">
      <c r="S665" s="65" t="s">
        <v>2176</v>
      </c>
    </row>
    <row r="666" spans="19:19" x14ac:dyDescent="0.25">
      <c r="S666" s="65" t="s">
        <v>2177</v>
      </c>
    </row>
    <row r="667" spans="19:19" x14ac:dyDescent="0.25">
      <c r="S667" s="65" t="s">
        <v>2178</v>
      </c>
    </row>
    <row r="668" spans="19:19" x14ac:dyDescent="0.25">
      <c r="S668" s="65" t="s">
        <v>2179</v>
      </c>
    </row>
    <row r="669" spans="19:19" x14ac:dyDescent="0.25">
      <c r="S669" s="65" t="s">
        <v>2180</v>
      </c>
    </row>
    <row r="670" spans="19:19" x14ac:dyDescent="0.25">
      <c r="S670" s="65" t="s">
        <v>2181</v>
      </c>
    </row>
    <row r="671" spans="19:19" x14ac:dyDescent="0.25">
      <c r="S671" s="65" t="s">
        <v>2182</v>
      </c>
    </row>
    <row r="672" spans="19:19" x14ac:dyDescent="0.25">
      <c r="S672" s="65" t="s">
        <v>2183</v>
      </c>
    </row>
    <row r="673" spans="19:19" x14ac:dyDescent="0.25">
      <c r="S673" s="65" t="s">
        <v>2184</v>
      </c>
    </row>
    <row r="674" spans="19:19" x14ac:dyDescent="0.25">
      <c r="S674" s="65" t="s">
        <v>2185</v>
      </c>
    </row>
    <row r="675" spans="19:19" x14ac:dyDescent="0.25">
      <c r="S675" s="65" t="s">
        <v>2186</v>
      </c>
    </row>
    <row r="676" spans="19:19" x14ac:dyDescent="0.25">
      <c r="S676" s="65" t="s">
        <v>2187</v>
      </c>
    </row>
    <row r="677" spans="19:19" x14ac:dyDescent="0.25">
      <c r="S677" s="65" t="s">
        <v>2188</v>
      </c>
    </row>
    <row r="678" spans="19:19" x14ac:dyDescent="0.25">
      <c r="S678" s="65" t="s">
        <v>2189</v>
      </c>
    </row>
    <row r="679" spans="19:19" x14ac:dyDescent="0.25">
      <c r="S679" s="65" t="s">
        <v>2190</v>
      </c>
    </row>
    <row r="680" spans="19:19" x14ac:dyDescent="0.25">
      <c r="S680" s="65" t="s">
        <v>2191</v>
      </c>
    </row>
    <row r="681" spans="19:19" x14ac:dyDescent="0.25">
      <c r="S681" s="65" t="s">
        <v>2192</v>
      </c>
    </row>
    <row r="682" spans="19:19" x14ac:dyDescent="0.25">
      <c r="S682" s="65" t="s">
        <v>2193</v>
      </c>
    </row>
    <row r="683" spans="19:19" x14ac:dyDescent="0.25">
      <c r="S683" s="65" t="s">
        <v>2194</v>
      </c>
    </row>
    <row r="684" spans="19:19" x14ac:dyDescent="0.25">
      <c r="S684" s="65" t="s">
        <v>2195</v>
      </c>
    </row>
    <row r="685" spans="19:19" x14ac:dyDescent="0.25">
      <c r="S685" s="65" t="s">
        <v>2196</v>
      </c>
    </row>
    <row r="686" spans="19:19" x14ac:dyDescent="0.25">
      <c r="S686" s="65" t="s">
        <v>2197</v>
      </c>
    </row>
    <row r="687" spans="19:19" x14ac:dyDescent="0.25">
      <c r="S687" s="65" t="s">
        <v>2198</v>
      </c>
    </row>
    <row r="688" spans="19:19" x14ac:dyDescent="0.25">
      <c r="S688" s="65" t="s">
        <v>2199</v>
      </c>
    </row>
    <row r="689" spans="19:19" x14ac:dyDescent="0.25">
      <c r="S689" s="65" t="s">
        <v>2200</v>
      </c>
    </row>
    <row r="690" spans="19:19" x14ac:dyDescent="0.25">
      <c r="S690" s="65" t="s">
        <v>2201</v>
      </c>
    </row>
    <row r="691" spans="19:19" x14ac:dyDescent="0.25">
      <c r="S691" s="65" t="s">
        <v>2202</v>
      </c>
    </row>
    <row r="692" spans="19:19" x14ac:dyDescent="0.25">
      <c r="S692" s="65" t="s">
        <v>2203</v>
      </c>
    </row>
    <row r="693" spans="19:19" x14ac:dyDescent="0.25">
      <c r="S693" s="65" t="s">
        <v>2204</v>
      </c>
    </row>
    <row r="694" spans="19:19" x14ac:dyDescent="0.25">
      <c r="S694" s="65" t="s">
        <v>2205</v>
      </c>
    </row>
    <row r="695" spans="19:19" x14ac:dyDescent="0.25">
      <c r="S695" s="65" t="s">
        <v>2206</v>
      </c>
    </row>
    <row r="696" spans="19:19" x14ac:dyDescent="0.25">
      <c r="S696" s="65" t="s">
        <v>2207</v>
      </c>
    </row>
    <row r="697" spans="19:19" x14ac:dyDescent="0.25">
      <c r="S697" s="65" t="s">
        <v>2208</v>
      </c>
    </row>
    <row r="698" spans="19:19" x14ac:dyDescent="0.25">
      <c r="S698" s="65" t="s">
        <v>2209</v>
      </c>
    </row>
    <row r="699" spans="19:19" x14ac:dyDescent="0.25">
      <c r="S699" s="65" t="s">
        <v>2210</v>
      </c>
    </row>
    <row r="700" spans="19:19" x14ac:dyDescent="0.25">
      <c r="S700" s="65" t="s">
        <v>2211</v>
      </c>
    </row>
    <row r="701" spans="19:19" x14ac:dyDescent="0.25">
      <c r="S701" s="65" t="s">
        <v>2212</v>
      </c>
    </row>
    <row r="702" spans="19:19" x14ac:dyDescent="0.25">
      <c r="S702" s="65" t="s">
        <v>2213</v>
      </c>
    </row>
    <row r="703" spans="19:19" x14ac:dyDescent="0.25">
      <c r="S703" s="65" t="s">
        <v>2214</v>
      </c>
    </row>
    <row r="704" spans="19:19" x14ac:dyDescent="0.25">
      <c r="S704" s="65" t="s">
        <v>2215</v>
      </c>
    </row>
    <row r="705" spans="19:19" x14ac:dyDescent="0.25">
      <c r="S705" s="65" t="s">
        <v>2216</v>
      </c>
    </row>
    <row r="706" spans="19:19" x14ac:dyDescent="0.25">
      <c r="S706" s="65" t="s">
        <v>2217</v>
      </c>
    </row>
    <row r="707" spans="19:19" x14ac:dyDescent="0.25">
      <c r="S707" s="65" t="s">
        <v>2218</v>
      </c>
    </row>
    <row r="708" spans="19:19" x14ac:dyDescent="0.25">
      <c r="S708" s="65" t="s">
        <v>2219</v>
      </c>
    </row>
    <row r="709" spans="19:19" x14ac:dyDescent="0.25">
      <c r="S709" s="65" t="s">
        <v>2220</v>
      </c>
    </row>
    <row r="710" spans="19:19" x14ac:dyDescent="0.25">
      <c r="S710" s="65" t="s">
        <v>2221</v>
      </c>
    </row>
    <row r="711" spans="19:19" x14ac:dyDescent="0.25">
      <c r="S711" s="65" t="s">
        <v>2222</v>
      </c>
    </row>
    <row r="712" spans="19:19" x14ac:dyDescent="0.25">
      <c r="S712" s="65" t="s">
        <v>2223</v>
      </c>
    </row>
    <row r="713" spans="19:19" x14ac:dyDescent="0.25">
      <c r="S713" s="65" t="s">
        <v>2224</v>
      </c>
    </row>
    <row r="714" spans="19:19" x14ac:dyDescent="0.25">
      <c r="S714" s="65" t="s">
        <v>2225</v>
      </c>
    </row>
    <row r="715" spans="19:19" x14ac:dyDescent="0.25">
      <c r="S715" s="65" t="s">
        <v>2226</v>
      </c>
    </row>
    <row r="716" spans="19:19" x14ac:dyDescent="0.25">
      <c r="S716" s="65" t="s">
        <v>2227</v>
      </c>
    </row>
    <row r="717" spans="19:19" x14ac:dyDescent="0.25">
      <c r="S717" s="65" t="s">
        <v>2228</v>
      </c>
    </row>
    <row r="718" spans="19:19" x14ac:dyDescent="0.25">
      <c r="S718" s="65" t="s">
        <v>2229</v>
      </c>
    </row>
    <row r="719" spans="19:19" x14ac:dyDescent="0.25">
      <c r="S719" s="65" t="s">
        <v>2230</v>
      </c>
    </row>
    <row r="720" spans="19:19" x14ac:dyDescent="0.25">
      <c r="S720" s="65" t="s">
        <v>2231</v>
      </c>
    </row>
    <row r="721" spans="19:19" x14ac:dyDescent="0.25">
      <c r="S721" s="65" t="s">
        <v>2232</v>
      </c>
    </row>
    <row r="722" spans="19:19" x14ac:dyDescent="0.25">
      <c r="S722" s="65" t="s">
        <v>2233</v>
      </c>
    </row>
    <row r="723" spans="19:19" x14ac:dyDescent="0.25">
      <c r="S723" s="65" t="s">
        <v>2234</v>
      </c>
    </row>
    <row r="724" spans="19:19" x14ac:dyDescent="0.25">
      <c r="S724" s="65" t="s">
        <v>2235</v>
      </c>
    </row>
    <row r="725" spans="19:19" x14ac:dyDescent="0.25">
      <c r="S725" s="65" t="s">
        <v>2236</v>
      </c>
    </row>
    <row r="726" spans="19:19" x14ac:dyDescent="0.25">
      <c r="S726" s="65" t="s">
        <v>2237</v>
      </c>
    </row>
    <row r="727" spans="19:19" x14ac:dyDescent="0.25">
      <c r="S727" s="65" t="s">
        <v>2238</v>
      </c>
    </row>
    <row r="728" spans="19:19" x14ac:dyDescent="0.25">
      <c r="S728" s="65" t="s">
        <v>2239</v>
      </c>
    </row>
    <row r="729" spans="19:19" x14ac:dyDescent="0.25">
      <c r="S729" s="65" t="s">
        <v>2240</v>
      </c>
    </row>
    <row r="730" spans="19:19" x14ac:dyDescent="0.25">
      <c r="S730" s="65" t="s">
        <v>2241</v>
      </c>
    </row>
    <row r="731" spans="19:19" x14ac:dyDescent="0.25">
      <c r="S731" s="65" t="s">
        <v>2242</v>
      </c>
    </row>
    <row r="732" spans="19:19" x14ac:dyDescent="0.25">
      <c r="S732" s="65" t="s">
        <v>2244</v>
      </c>
    </row>
    <row r="733" spans="19:19" x14ac:dyDescent="0.25">
      <c r="S733" s="65" t="s">
        <v>2246</v>
      </c>
    </row>
    <row r="734" spans="19:19" x14ac:dyDescent="0.25">
      <c r="S734" s="65" t="s">
        <v>2248</v>
      </c>
    </row>
    <row r="735" spans="19:19" x14ac:dyDescent="0.25">
      <c r="S735" s="65" t="s">
        <v>2250</v>
      </c>
    </row>
    <row r="736" spans="19:19" x14ac:dyDescent="0.25">
      <c r="S736" s="65" t="s">
        <v>2252</v>
      </c>
    </row>
    <row r="737" spans="19:19" x14ac:dyDescent="0.25">
      <c r="S737" s="65" t="s">
        <v>2254</v>
      </c>
    </row>
    <row r="738" spans="19:19" x14ac:dyDescent="0.25">
      <c r="S738" s="65" t="s">
        <v>2256</v>
      </c>
    </row>
    <row r="739" spans="19:19" x14ac:dyDescent="0.25">
      <c r="S739" s="65" t="s">
        <v>2258</v>
      </c>
    </row>
    <row r="740" spans="19:19" x14ac:dyDescent="0.25">
      <c r="S740" s="65" t="s">
        <v>2260</v>
      </c>
    </row>
    <row r="741" spans="19:19" x14ac:dyDescent="0.25">
      <c r="S741" s="65" t="s">
        <v>2262</v>
      </c>
    </row>
    <row r="742" spans="19:19" x14ac:dyDescent="0.25">
      <c r="S742" s="65" t="s">
        <v>2264</v>
      </c>
    </row>
    <row r="743" spans="19:19" x14ac:dyDescent="0.25">
      <c r="S743" s="65" t="s">
        <v>2266</v>
      </c>
    </row>
    <row r="744" spans="19:19" x14ac:dyDescent="0.25">
      <c r="S744" s="65" t="s">
        <v>2268</v>
      </c>
    </row>
    <row r="745" spans="19:19" x14ac:dyDescent="0.25">
      <c r="S745" s="65" t="s">
        <v>2270</v>
      </c>
    </row>
    <row r="746" spans="19:19" x14ac:dyDescent="0.25">
      <c r="S746" s="65" t="s">
        <v>2272</v>
      </c>
    </row>
    <row r="747" spans="19:19" x14ac:dyDescent="0.25">
      <c r="S747" s="65" t="s">
        <v>2274</v>
      </c>
    </row>
    <row r="748" spans="19:19" x14ac:dyDescent="0.25">
      <c r="S748" s="65" t="s">
        <v>2276</v>
      </c>
    </row>
    <row r="749" spans="19:19" x14ac:dyDescent="0.25">
      <c r="S749" s="65" t="s">
        <v>2278</v>
      </c>
    </row>
    <row r="750" spans="19:19" x14ac:dyDescent="0.25">
      <c r="S750" s="65" t="s">
        <v>2280</v>
      </c>
    </row>
    <row r="751" spans="19:19" x14ac:dyDescent="0.25">
      <c r="S751" s="65" t="s">
        <v>2282</v>
      </c>
    </row>
    <row r="752" spans="19:19" x14ac:dyDescent="0.25">
      <c r="S752" s="65" t="s">
        <v>2284</v>
      </c>
    </row>
    <row r="753" spans="19:19" x14ac:dyDescent="0.25">
      <c r="S753" s="65" t="s">
        <v>2286</v>
      </c>
    </row>
    <row r="754" spans="19:19" x14ac:dyDescent="0.25">
      <c r="S754" s="65" t="s">
        <v>2288</v>
      </c>
    </row>
    <row r="755" spans="19:19" x14ac:dyDescent="0.25">
      <c r="S755" s="65" t="s">
        <v>2290</v>
      </c>
    </row>
    <row r="756" spans="19:19" x14ac:dyDescent="0.25">
      <c r="S756" s="65" t="s">
        <v>2292</v>
      </c>
    </row>
    <row r="757" spans="19:19" x14ac:dyDescent="0.25">
      <c r="S757" s="65" t="s">
        <v>2294</v>
      </c>
    </row>
    <row r="758" spans="19:19" x14ac:dyDescent="0.25">
      <c r="S758" s="65" t="s">
        <v>2296</v>
      </c>
    </row>
    <row r="759" spans="19:19" x14ac:dyDescent="0.25">
      <c r="S759" s="65" t="s">
        <v>2298</v>
      </c>
    </row>
    <row r="760" spans="19:19" x14ac:dyDescent="0.25">
      <c r="S760" s="65" t="s">
        <v>2300</v>
      </c>
    </row>
    <row r="761" spans="19:19" x14ac:dyDescent="0.25">
      <c r="S761" s="65" t="s">
        <v>2302</v>
      </c>
    </row>
    <row r="762" spans="19:19" x14ac:dyDescent="0.25">
      <c r="S762" s="65" t="s">
        <v>2304</v>
      </c>
    </row>
    <row r="763" spans="19:19" x14ac:dyDescent="0.25">
      <c r="S763" s="65" t="s">
        <v>2306</v>
      </c>
    </row>
    <row r="764" spans="19:19" x14ac:dyDescent="0.25">
      <c r="S764" s="65" t="s">
        <v>2308</v>
      </c>
    </row>
    <row r="765" spans="19:19" x14ac:dyDescent="0.25">
      <c r="S765" s="65" t="s">
        <v>2310</v>
      </c>
    </row>
    <row r="766" spans="19:19" x14ac:dyDescent="0.25">
      <c r="S766" s="65" t="s">
        <v>2312</v>
      </c>
    </row>
    <row r="767" spans="19:19" x14ac:dyDescent="0.25">
      <c r="S767" s="65" t="s">
        <v>2314</v>
      </c>
    </row>
    <row r="768" spans="19:19" x14ac:dyDescent="0.25">
      <c r="S768" s="65" t="s">
        <v>2316</v>
      </c>
    </row>
    <row r="769" spans="19:19" x14ac:dyDescent="0.25">
      <c r="S769" s="65" t="s">
        <v>2318</v>
      </c>
    </row>
    <row r="770" spans="19:19" x14ac:dyDescent="0.25">
      <c r="S770" s="65" t="s">
        <v>2320</v>
      </c>
    </row>
    <row r="771" spans="19:19" x14ac:dyDescent="0.25">
      <c r="S771" s="65" t="s">
        <v>2322</v>
      </c>
    </row>
    <row r="772" spans="19:19" x14ac:dyDescent="0.25">
      <c r="S772" s="65" t="s">
        <v>2324</v>
      </c>
    </row>
    <row r="773" spans="19:19" x14ac:dyDescent="0.25">
      <c r="S773" s="65" t="s">
        <v>2326</v>
      </c>
    </row>
    <row r="774" spans="19:19" x14ac:dyDescent="0.25">
      <c r="S774" s="65" t="s">
        <v>2328</v>
      </c>
    </row>
    <row r="775" spans="19:19" x14ac:dyDescent="0.25">
      <c r="S775" s="65" t="s">
        <v>2330</v>
      </c>
    </row>
    <row r="776" spans="19:19" x14ac:dyDescent="0.25">
      <c r="S776" s="65" t="s">
        <v>2332</v>
      </c>
    </row>
    <row r="777" spans="19:19" x14ac:dyDescent="0.25">
      <c r="S777" s="65" t="s">
        <v>2334</v>
      </c>
    </row>
    <row r="778" spans="19:19" x14ac:dyDescent="0.25">
      <c r="S778" s="65" t="s">
        <v>2336</v>
      </c>
    </row>
    <row r="779" spans="19:19" x14ac:dyDescent="0.25">
      <c r="S779" s="65" t="s">
        <v>2337</v>
      </c>
    </row>
    <row r="780" spans="19:19" x14ac:dyDescent="0.25">
      <c r="S780" s="65" t="s">
        <v>2339</v>
      </c>
    </row>
    <row r="781" spans="19:19" x14ac:dyDescent="0.25">
      <c r="S781" s="65" t="s">
        <v>2341</v>
      </c>
    </row>
    <row r="782" spans="19:19" x14ac:dyDescent="0.25">
      <c r="S782" s="65" t="s">
        <v>2343</v>
      </c>
    </row>
    <row r="783" spans="19:19" x14ac:dyDescent="0.25">
      <c r="S783" s="65" t="s">
        <v>2345</v>
      </c>
    </row>
    <row r="784" spans="19:19" x14ac:dyDescent="0.25">
      <c r="S784" s="65" t="s">
        <v>2347</v>
      </c>
    </row>
    <row r="785" spans="19:19" x14ac:dyDescent="0.25">
      <c r="S785" s="65" t="s">
        <v>2349</v>
      </c>
    </row>
    <row r="786" spans="19:19" x14ac:dyDescent="0.25">
      <c r="S786" s="65" t="s">
        <v>2351</v>
      </c>
    </row>
    <row r="787" spans="19:19" x14ac:dyDescent="0.25">
      <c r="S787" s="65" t="s">
        <v>2353</v>
      </c>
    </row>
    <row r="788" spans="19:19" x14ac:dyDescent="0.25">
      <c r="S788" s="65" t="s">
        <v>2355</v>
      </c>
    </row>
    <row r="789" spans="19:19" x14ac:dyDescent="0.25">
      <c r="S789" s="65" t="s">
        <v>2357</v>
      </c>
    </row>
    <row r="790" spans="19:19" x14ac:dyDescent="0.25">
      <c r="S790" s="65" t="s">
        <v>2359</v>
      </c>
    </row>
    <row r="791" spans="19:19" x14ac:dyDescent="0.25">
      <c r="S791" s="65" t="s">
        <v>2361</v>
      </c>
    </row>
    <row r="792" spans="19:19" x14ac:dyDescent="0.25">
      <c r="S792" s="65" t="s">
        <v>2363</v>
      </c>
    </row>
    <row r="793" spans="19:19" x14ac:dyDescent="0.25">
      <c r="S793" s="65" t="s">
        <v>2365</v>
      </c>
    </row>
    <row r="794" spans="19:19" x14ac:dyDescent="0.25">
      <c r="S794" s="65" t="s">
        <v>2367</v>
      </c>
    </row>
    <row r="795" spans="19:19" x14ac:dyDescent="0.25">
      <c r="S795" s="65" t="s">
        <v>2369</v>
      </c>
    </row>
    <row r="796" spans="19:19" x14ac:dyDescent="0.25">
      <c r="S796" s="65" t="s">
        <v>2371</v>
      </c>
    </row>
    <row r="797" spans="19:19" x14ac:dyDescent="0.25">
      <c r="S797" s="65" t="s">
        <v>2373</v>
      </c>
    </row>
    <row r="798" spans="19:19" x14ac:dyDescent="0.25">
      <c r="S798" s="65" t="s">
        <v>2375</v>
      </c>
    </row>
    <row r="799" spans="19:19" x14ac:dyDescent="0.25">
      <c r="S799" s="65" t="s">
        <v>2377</v>
      </c>
    </row>
    <row r="800" spans="19:19" x14ac:dyDescent="0.25">
      <c r="S800" s="65" t="s">
        <v>2378</v>
      </c>
    </row>
    <row r="801" spans="19:19" x14ac:dyDescent="0.25">
      <c r="S801" s="65" t="s">
        <v>2380</v>
      </c>
    </row>
    <row r="802" spans="19:19" x14ac:dyDescent="0.25">
      <c r="S802" s="65" t="s">
        <v>2381</v>
      </c>
    </row>
    <row r="803" spans="19:19" x14ac:dyDescent="0.25">
      <c r="S803" s="65" t="s">
        <v>2383</v>
      </c>
    </row>
    <row r="804" spans="19:19" x14ac:dyDescent="0.25">
      <c r="S804" s="65" t="s">
        <v>2385</v>
      </c>
    </row>
    <row r="805" spans="19:19" x14ac:dyDescent="0.25">
      <c r="S805" s="65" t="s">
        <v>2387</v>
      </c>
    </row>
  </sheetData>
  <dataConsolidate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/>
  <dimension ref="A1:J117"/>
  <sheetViews>
    <sheetView workbookViewId="0">
      <selection activeCell="D1" sqref="D1"/>
    </sheetView>
  </sheetViews>
  <sheetFormatPr defaultRowHeight="15.75" x14ac:dyDescent="0.25"/>
  <cols>
    <col min="3" max="3" width="48.875" customWidth="1"/>
  </cols>
  <sheetData>
    <row r="1" spans="1:3" x14ac:dyDescent="0.25">
      <c r="A1" s="65" t="s">
        <v>8222</v>
      </c>
      <c r="B1" s="65" t="s">
        <v>8223</v>
      </c>
      <c r="C1" s="65"/>
    </row>
    <row r="3" spans="1:3" x14ac:dyDescent="0.25">
      <c r="A3" s="65"/>
      <c r="B3" s="65">
        <v>1</v>
      </c>
      <c r="C3" s="65" t="s">
        <v>8224</v>
      </c>
    </row>
    <row r="4" spans="1:3" x14ac:dyDescent="0.25">
      <c r="A4" s="65"/>
      <c r="B4" s="65">
        <v>2</v>
      </c>
      <c r="C4" s="65" t="s">
        <v>8225</v>
      </c>
    </row>
    <row r="5" spans="1:3" x14ac:dyDescent="0.25">
      <c r="A5" s="65"/>
      <c r="B5" s="65"/>
      <c r="C5" s="65" t="s">
        <v>8226</v>
      </c>
    </row>
    <row r="6" spans="1:3" x14ac:dyDescent="0.25">
      <c r="A6" s="65"/>
      <c r="B6" s="65"/>
      <c r="C6" s="65" t="s">
        <v>8227</v>
      </c>
    </row>
    <row r="7" spans="1:3" x14ac:dyDescent="0.25">
      <c r="A7" s="65"/>
      <c r="B7" s="65">
        <v>3</v>
      </c>
      <c r="C7" s="65" t="s">
        <v>8228</v>
      </c>
    </row>
    <row r="8" spans="1:3" x14ac:dyDescent="0.25">
      <c r="A8" s="65"/>
      <c r="B8" s="65"/>
      <c r="C8" s="65" t="s">
        <v>8229</v>
      </c>
    </row>
    <row r="9" spans="1:3" x14ac:dyDescent="0.25">
      <c r="A9" s="65"/>
      <c r="B9" s="65"/>
      <c r="C9" s="65" t="s">
        <v>8230</v>
      </c>
    </row>
    <row r="10" spans="1:3" x14ac:dyDescent="0.25">
      <c r="A10" s="65"/>
      <c r="B10" s="65"/>
      <c r="C10" s="65" t="s">
        <v>8231</v>
      </c>
    </row>
    <row r="11" spans="1:3" x14ac:dyDescent="0.25">
      <c r="A11" s="65"/>
      <c r="B11" s="65"/>
      <c r="C11" s="65" t="s">
        <v>8232</v>
      </c>
    </row>
    <row r="12" spans="1:3" x14ac:dyDescent="0.25">
      <c r="A12" s="65"/>
      <c r="B12" s="65"/>
      <c r="C12" s="65" t="s">
        <v>8233</v>
      </c>
    </row>
    <row r="13" spans="1:3" x14ac:dyDescent="0.25">
      <c r="A13" s="65"/>
      <c r="B13" s="65"/>
      <c r="C13" s="65" t="s">
        <v>8234</v>
      </c>
    </row>
    <row r="14" spans="1:3" x14ac:dyDescent="0.25">
      <c r="A14" s="65"/>
      <c r="B14" s="65"/>
      <c r="C14" s="65" t="s">
        <v>8230</v>
      </c>
    </row>
    <row r="15" spans="1:3" x14ac:dyDescent="0.25">
      <c r="A15" s="65"/>
      <c r="B15" s="65"/>
      <c r="C15" s="65" t="s">
        <v>8231</v>
      </c>
    </row>
    <row r="16" spans="1:3" x14ac:dyDescent="0.25">
      <c r="A16" s="65"/>
      <c r="B16" s="65"/>
      <c r="C16" s="65" t="s">
        <v>8235</v>
      </c>
    </row>
    <row r="17" spans="2:3" x14ac:dyDescent="0.25">
      <c r="B17" s="65">
        <v>4</v>
      </c>
      <c r="C17" s="65" t="s">
        <v>8225</v>
      </c>
    </row>
    <row r="18" spans="2:3" x14ac:dyDescent="0.25">
      <c r="B18" s="65"/>
      <c r="C18" s="65" t="s">
        <v>8236</v>
      </c>
    </row>
    <row r="19" spans="2:3" x14ac:dyDescent="0.25">
      <c r="B19" s="65"/>
      <c r="C19" s="65" t="s">
        <v>8237</v>
      </c>
    </row>
    <row r="20" spans="2:3" x14ac:dyDescent="0.25">
      <c r="B20" s="65">
        <v>5</v>
      </c>
      <c r="C20" s="65" t="s">
        <v>8238</v>
      </c>
    </row>
    <row r="21" spans="2:3" x14ac:dyDescent="0.25">
      <c r="B21" s="65"/>
      <c r="C21" s="65" t="s">
        <v>8236</v>
      </c>
    </row>
    <row r="22" spans="2:3" x14ac:dyDescent="0.25">
      <c r="B22" s="65"/>
      <c r="C22" s="65" t="s">
        <v>8239</v>
      </c>
    </row>
    <row r="23" spans="2:3" x14ac:dyDescent="0.25">
      <c r="B23" s="65">
        <v>6</v>
      </c>
      <c r="C23" s="65" t="s">
        <v>8240</v>
      </c>
    </row>
    <row r="24" spans="2:3" x14ac:dyDescent="0.25">
      <c r="B24" s="65"/>
      <c r="C24" s="65" t="s">
        <v>8241</v>
      </c>
    </row>
    <row r="25" spans="2:3" x14ac:dyDescent="0.25">
      <c r="B25" s="65"/>
      <c r="C25" s="65" t="s">
        <v>8242</v>
      </c>
    </row>
    <row r="26" spans="2:3" x14ac:dyDescent="0.25">
      <c r="B26" s="65">
        <v>7</v>
      </c>
      <c r="C26" s="65" t="s">
        <v>8243</v>
      </c>
    </row>
    <row r="27" spans="2:3" x14ac:dyDescent="0.25">
      <c r="B27" s="65"/>
      <c r="C27" s="65" t="s">
        <v>8226</v>
      </c>
    </row>
    <row r="28" spans="2:3" x14ac:dyDescent="0.25">
      <c r="B28" s="65"/>
      <c r="C28" s="65" t="s">
        <v>8237</v>
      </c>
    </row>
    <row r="29" spans="2:3" x14ac:dyDescent="0.25">
      <c r="B29" s="65">
        <v>8</v>
      </c>
      <c r="C29" s="65" t="s">
        <v>8224</v>
      </c>
    </row>
    <row r="30" spans="2:3" x14ac:dyDescent="0.25">
      <c r="B30" s="65"/>
      <c r="C30" s="65" t="s">
        <v>8244</v>
      </c>
    </row>
    <row r="31" spans="2:3" x14ac:dyDescent="0.25">
      <c r="B31" s="65">
        <v>9</v>
      </c>
      <c r="C31" s="65" t="s">
        <v>8228</v>
      </c>
    </row>
    <row r="32" spans="2:3" x14ac:dyDescent="0.25">
      <c r="B32" s="65"/>
      <c r="C32" s="65" t="s">
        <v>8245</v>
      </c>
    </row>
    <row r="33" spans="2:3" x14ac:dyDescent="0.25">
      <c r="B33" s="65"/>
      <c r="C33" s="65" t="s">
        <v>8246</v>
      </c>
    </row>
    <row r="34" spans="2:3" x14ac:dyDescent="0.25">
      <c r="B34" s="65"/>
      <c r="C34" s="65" t="s">
        <v>8233</v>
      </c>
    </row>
    <row r="35" spans="2:3" x14ac:dyDescent="0.25">
      <c r="B35" s="65"/>
      <c r="C35" s="65" t="s">
        <v>8247</v>
      </c>
    </row>
    <row r="36" spans="2:3" x14ac:dyDescent="0.25">
      <c r="B36" s="65"/>
      <c r="C36" s="65" t="s">
        <v>8248</v>
      </c>
    </row>
    <row r="37" spans="2:3" x14ac:dyDescent="0.25">
      <c r="B37" s="65">
        <v>10</v>
      </c>
      <c r="C37" s="65" t="s">
        <v>8224</v>
      </c>
    </row>
    <row r="38" spans="2:3" x14ac:dyDescent="0.25">
      <c r="B38" s="65"/>
      <c r="C38" s="65" t="s">
        <v>8249</v>
      </c>
    </row>
    <row r="39" spans="2:3" x14ac:dyDescent="0.25">
      <c r="B39" s="65">
        <v>11</v>
      </c>
      <c r="C39" s="65" t="s">
        <v>8250</v>
      </c>
    </row>
    <row r="40" spans="2:3" x14ac:dyDescent="0.25">
      <c r="B40" s="65">
        <v>12</v>
      </c>
      <c r="C40" s="65" t="s">
        <v>8224</v>
      </c>
    </row>
    <row r="41" spans="2:3" x14ac:dyDescent="0.25">
      <c r="B41" s="65"/>
      <c r="C41" s="65" t="s">
        <v>8251</v>
      </c>
    </row>
    <row r="42" spans="2:3" x14ac:dyDescent="0.25">
      <c r="B42" s="65">
        <v>14</v>
      </c>
      <c r="C42" s="65" t="s">
        <v>8252</v>
      </c>
    </row>
    <row r="43" spans="2:3" x14ac:dyDescent="0.25">
      <c r="B43" s="65">
        <v>15</v>
      </c>
      <c r="C43" s="65" t="s">
        <v>8250</v>
      </c>
    </row>
    <row r="44" spans="2:3" x14ac:dyDescent="0.25">
      <c r="B44" s="65"/>
      <c r="C44" s="65" t="s">
        <v>8253</v>
      </c>
    </row>
    <row r="45" spans="2:3" x14ac:dyDescent="0.25">
      <c r="B45" s="65"/>
      <c r="C45" s="65" t="s">
        <v>8254</v>
      </c>
    </row>
    <row r="46" spans="2:3" x14ac:dyDescent="0.25">
      <c r="B46" s="65">
        <v>16</v>
      </c>
      <c r="C46" s="65" t="s">
        <v>8225</v>
      </c>
    </row>
    <row r="47" spans="2:3" x14ac:dyDescent="0.25">
      <c r="B47" s="65"/>
      <c r="C47" s="65" t="s">
        <v>8255</v>
      </c>
    </row>
    <row r="48" spans="2:3" x14ac:dyDescent="0.25">
      <c r="B48" s="65"/>
      <c r="C48" s="65" t="s">
        <v>8256</v>
      </c>
    </row>
    <row r="49" spans="2:3" x14ac:dyDescent="0.25">
      <c r="B49" s="65">
        <v>17</v>
      </c>
      <c r="C49" s="65" t="s">
        <v>8257</v>
      </c>
    </row>
    <row r="50" spans="2:3" x14ac:dyDescent="0.25">
      <c r="B50" s="65"/>
      <c r="C50" s="65" t="s">
        <v>8258</v>
      </c>
    </row>
    <row r="51" spans="2:3" x14ac:dyDescent="0.25">
      <c r="B51" s="65"/>
      <c r="C51" s="65" t="s">
        <v>8259</v>
      </c>
    </row>
    <row r="52" spans="2:3" x14ac:dyDescent="0.25">
      <c r="B52" s="65"/>
      <c r="C52" s="65" t="s">
        <v>8260</v>
      </c>
    </row>
    <row r="53" spans="2:3" x14ac:dyDescent="0.25">
      <c r="B53" s="65" t="s">
        <v>8261</v>
      </c>
      <c r="C53" s="65" t="s">
        <v>8262</v>
      </c>
    </row>
    <row r="54" spans="2:3" x14ac:dyDescent="0.25">
      <c r="B54" s="65" t="s">
        <v>8263</v>
      </c>
      <c r="C54" s="65" t="s">
        <v>8264</v>
      </c>
    </row>
    <row r="55" spans="2:3" x14ac:dyDescent="0.25">
      <c r="B55" s="65"/>
      <c r="C55" s="65" t="s">
        <v>8256</v>
      </c>
    </row>
    <row r="56" spans="2:3" x14ac:dyDescent="0.25">
      <c r="B56" s="65" t="s">
        <v>8265</v>
      </c>
      <c r="C56" s="65" t="s">
        <v>8256</v>
      </c>
    </row>
    <row r="57" spans="2:3" x14ac:dyDescent="0.25">
      <c r="B57" s="65" t="s">
        <v>8266</v>
      </c>
      <c r="C57" s="65" t="s">
        <v>8228</v>
      </c>
    </row>
    <row r="58" spans="2:3" x14ac:dyDescent="0.25">
      <c r="B58" s="65"/>
      <c r="C58" s="65" t="s">
        <v>8267</v>
      </c>
    </row>
    <row r="59" spans="2:3" x14ac:dyDescent="0.25">
      <c r="B59" s="65"/>
      <c r="C59" s="65" t="s">
        <v>8268</v>
      </c>
    </row>
    <row r="60" spans="2:3" x14ac:dyDescent="0.25">
      <c r="B60" s="65"/>
      <c r="C60" s="65" t="s">
        <v>8269</v>
      </c>
    </row>
    <row r="61" spans="2:3" x14ac:dyDescent="0.25">
      <c r="B61" s="65" t="s">
        <v>8270</v>
      </c>
      <c r="C61" s="65" t="s">
        <v>8271</v>
      </c>
    </row>
    <row r="62" spans="2:3" x14ac:dyDescent="0.25">
      <c r="B62" s="65"/>
      <c r="C62" s="65" t="s">
        <v>8256</v>
      </c>
    </row>
    <row r="63" spans="2:3" x14ac:dyDescent="0.25">
      <c r="B63" s="65" t="s">
        <v>8272</v>
      </c>
      <c r="C63" s="65" t="s">
        <v>8273</v>
      </c>
    </row>
    <row r="64" spans="2:3" x14ac:dyDescent="0.25">
      <c r="B64" s="65"/>
      <c r="C64" s="65" t="s">
        <v>8256</v>
      </c>
    </row>
    <row r="65" spans="2:3" x14ac:dyDescent="0.25">
      <c r="B65" s="65" t="s">
        <v>8274</v>
      </c>
      <c r="C65" s="65" t="s">
        <v>8275</v>
      </c>
    </row>
    <row r="66" spans="2:3" x14ac:dyDescent="0.25">
      <c r="B66" s="65" t="s">
        <v>8276</v>
      </c>
      <c r="C66" s="65" t="s">
        <v>8277</v>
      </c>
    </row>
    <row r="67" spans="2:3" x14ac:dyDescent="0.25">
      <c r="B67" s="65" t="s">
        <v>8278</v>
      </c>
      <c r="C67" s="65" t="s">
        <v>8262</v>
      </c>
    </row>
    <row r="68" spans="2:3" x14ac:dyDescent="0.25">
      <c r="B68" s="65" t="s">
        <v>8279</v>
      </c>
      <c r="C68" s="65" t="s">
        <v>8264</v>
      </c>
    </row>
    <row r="69" spans="2:3" x14ac:dyDescent="0.25">
      <c r="B69" s="65"/>
      <c r="C69" s="65" t="s">
        <v>8256</v>
      </c>
    </row>
    <row r="70" spans="2:3" x14ac:dyDescent="0.25">
      <c r="B70" s="65" t="s">
        <v>8280</v>
      </c>
      <c r="C70" s="65" t="s">
        <v>8228</v>
      </c>
    </row>
    <row r="71" spans="2:3" x14ac:dyDescent="0.25">
      <c r="B71" s="65"/>
      <c r="C71" s="65" t="s">
        <v>8267</v>
      </c>
    </row>
    <row r="72" spans="2:3" x14ac:dyDescent="0.25">
      <c r="B72" s="65"/>
      <c r="C72" s="65" t="s">
        <v>8268</v>
      </c>
    </row>
    <row r="73" spans="2:3" x14ac:dyDescent="0.25">
      <c r="B73" s="65"/>
      <c r="C73" s="65" t="s">
        <v>8269</v>
      </c>
    </row>
    <row r="74" spans="2:3" x14ac:dyDescent="0.25">
      <c r="B74" s="65" t="s">
        <v>8281</v>
      </c>
      <c r="C74" s="65" t="s">
        <v>8282</v>
      </c>
    </row>
    <row r="75" spans="2:3" x14ac:dyDescent="0.25">
      <c r="B75" s="65"/>
      <c r="C75" s="65" t="s">
        <v>8256</v>
      </c>
    </row>
    <row r="76" spans="2:3" x14ac:dyDescent="0.25">
      <c r="B76" s="65" t="s">
        <v>8283</v>
      </c>
      <c r="C76" s="65" t="s">
        <v>8284</v>
      </c>
    </row>
    <row r="77" spans="2:3" x14ac:dyDescent="0.25">
      <c r="B77" s="65"/>
      <c r="C77" s="65" t="s">
        <v>8256</v>
      </c>
    </row>
    <row r="78" spans="2:3" x14ac:dyDescent="0.25">
      <c r="B78" s="65" t="s">
        <v>8285</v>
      </c>
      <c r="C78" s="65" t="s">
        <v>8271</v>
      </c>
    </row>
    <row r="79" spans="2:3" x14ac:dyDescent="0.25">
      <c r="B79" s="65"/>
      <c r="C79" s="65" t="s">
        <v>8256</v>
      </c>
    </row>
    <row r="80" spans="2:3" x14ac:dyDescent="0.25">
      <c r="B80" s="65" t="s">
        <v>8286</v>
      </c>
      <c r="C80" s="65" t="s">
        <v>8287</v>
      </c>
    </row>
    <row r="81" spans="2:10" x14ac:dyDescent="0.25">
      <c r="B81" s="65"/>
      <c r="C81" s="65" t="s">
        <v>8256</v>
      </c>
      <c r="D81" s="65"/>
      <c r="E81" s="65"/>
      <c r="F81" s="65"/>
      <c r="G81" s="65"/>
      <c r="H81" s="65"/>
      <c r="I81" s="65"/>
      <c r="J81" s="65"/>
    </row>
    <row r="82" spans="2:10" x14ac:dyDescent="0.25">
      <c r="B82" s="65" t="s">
        <v>8288</v>
      </c>
      <c r="C82" s="65" t="s">
        <v>8238</v>
      </c>
      <c r="D82" s="65"/>
      <c r="E82" s="65"/>
      <c r="F82" s="65"/>
      <c r="G82" s="65"/>
      <c r="H82" s="65"/>
      <c r="I82" s="65"/>
      <c r="J82" s="65"/>
    </row>
    <row r="83" spans="2:10" x14ac:dyDescent="0.25">
      <c r="B83" s="65"/>
      <c r="C83" s="65" t="s">
        <v>8256</v>
      </c>
      <c r="D83" s="65"/>
      <c r="E83" s="65"/>
      <c r="F83" s="65"/>
      <c r="G83" s="65"/>
      <c r="H83" s="65"/>
      <c r="I83" s="65"/>
      <c r="J83" s="65"/>
    </row>
    <row r="84" spans="2:10" x14ac:dyDescent="0.25">
      <c r="B84" s="65" t="s">
        <v>8289</v>
      </c>
      <c r="C84" s="65" t="s">
        <v>8250</v>
      </c>
      <c r="D84" s="65"/>
      <c r="E84" s="65"/>
      <c r="F84" s="65"/>
      <c r="G84" s="65"/>
      <c r="H84" s="65"/>
      <c r="I84" s="65"/>
      <c r="J84" s="65"/>
    </row>
    <row r="85" spans="2:10" x14ac:dyDescent="0.25">
      <c r="B85" s="65"/>
      <c r="C85" s="65" t="s">
        <v>8256</v>
      </c>
      <c r="D85" s="65"/>
      <c r="E85" s="65"/>
      <c r="F85" s="65"/>
      <c r="G85" s="65"/>
      <c r="H85" s="65"/>
      <c r="I85" s="65"/>
      <c r="J85" s="65"/>
    </row>
    <row r="86" spans="2:10" x14ac:dyDescent="0.25">
      <c r="B86" s="65" t="s">
        <v>8290</v>
      </c>
      <c r="C86" s="65" t="s">
        <v>8291</v>
      </c>
      <c r="D86" s="65"/>
      <c r="E86" s="65"/>
      <c r="F86" s="65"/>
      <c r="G86" s="65"/>
      <c r="H86" s="65"/>
      <c r="I86" s="65"/>
      <c r="J86" s="65"/>
    </row>
    <row r="87" spans="2:10" x14ac:dyDescent="0.25">
      <c r="B87" s="65"/>
      <c r="C87" s="65" t="s">
        <v>8256</v>
      </c>
      <c r="D87" s="65"/>
      <c r="E87" s="65"/>
      <c r="F87" s="65"/>
      <c r="G87" s="65"/>
      <c r="H87" s="65"/>
      <c r="I87" s="65"/>
      <c r="J87" s="65"/>
    </row>
    <row r="88" spans="2:10" x14ac:dyDescent="0.25">
      <c r="B88" s="65" t="s">
        <v>8292</v>
      </c>
      <c r="C88" s="65" t="s">
        <v>8293</v>
      </c>
      <c r="D88" s="65"/>
      <c r="E88" s="65"/>
      <c r="F88" s="65"/>
      <c r="G88" s="65"/>
      <c r="H88" s="65"/>
      <c r="I88" s="65"/>
      <c r="J88" s="65"/>
    </row>
    <row r="89" spans="2:10" x14ac:dyDescent="0.25">
      <c r="B89" s="65"/>
      <c r="C89" s="65" t="s">
        <v>8256</v>
      </c>
      <c r="D89" s="65"/>
      <c r="E89" s="65"/>
      <c r="F89" s="65"/>
      <c r="G89" s="65"/>
      <c r="H89" s="65"/>
      <c r="I89" s="65"/>
      <c r="J89" s="65"/>
    </row>
    <row r="90" spans="2:10" x14ac:dyDescent="0.25">
      <c r="B90" s="65" t="s">
        <v>8294</v>
      </c>
      <c r="C90" s="65" t="s">
        <v>8295</v>
      </c>
      <c r="D90" s="65"/>
      <c r="E90" s="65"/>
      <c r="F90" s="65"/>
      <c r="G90" s="65"/>
      <c r="H90" s="65"/>
      <c r="I90" s="65"/>
      <c r="J90" s="65"/>
    </row>
    <row r="91" spans="2:10" x14ac:dyDescent="0.25">
      <c r="B91" s="65"/>
      <c r="C91" s="65" t="s">
        <v>8256</v>
      </c>
      <c r="D91" s="65"/>
      <c r="E91" s="65"/>
      <c r="F91" s="65"/>
      <c r="G91" s="65"/>
      <c r="H91" s="65"/>
      <c r="I91" s="65"/>
      <c r="J91" s="65"/>
    </row>
    <row r="92" spans="2:10" x14ac:dyDescent="0.25">
      <c r="B92" s="65" t="s">
        <v>8296</v>
      </c>
      <c r="C92" s="65" t="s">
        <v>8297</v>
      </c>
      <c r="D92" s="65"/>
      <c r="E92" s="65"/>
      <c r="F92" s="65"/>
      <c r="G92" s="65"/>
      <c r="H92" s="65"/>
      <c r="I92" s="65"/>
      <c r="J92" s="65"/>
    </row>
    <row r="93" spans="2:10" x14ac:dyDescent="0.25">
      <c r="B93" s="65"/>
      <c r="C93" s="65" t="s">
        <v>8256</v>
      </c>
      <c r="D93" s="65"/>
      <c r="E93" s="65"/>
      <c r="F93" s="65"/>
      <c r="G93" s="65"/>
      <c r="H93" s="65"/>
      <c r="I93" s="65"/>
      <c r="J93" s="65"/>
    </row>
    <row r="94" spans="2:10" x14ac:dyDescent="0.25">
      <c r="B94" s="65" t="s">
        <v>8298</v>
      </c>
      <c r="C94" s="65" t="s">
        <v>8253</v>
      </c>
      <c r="D94" s="65"/>
      <c r="E94" s="65"/>
      <c r="F94" s="65"/>
      <c r="G94" s="65"/>
      <c r="H94" s="65"/>
      <c r="I94" s="65"/>
      <c r="J94" s="65"/>
    </row>
    <row r="95" spans="2:10" x14ac:dyDescent="0.25">
      <c r="B95" s="65"/>
      <c r="C95" s="65" t="s">
        <v>8256</v>
      </c>
      <c r="D95" s="65"/>
      <c r="E95" s="65"/>
      <c r="F95" s="65"/>
      <c r="G95" s="65"/>
      <c r="H95" s="65"/>
      <c r="I95" s="65"/>
      <c r="J95" s="65"/>
    </row>
    <row r="96" spans="2:10" x14ac:dyDescent="0.25">
      <c r="B96" s="65" t="s">
        <v>8299</v>
      </c>
      <c r="C96" s="65" t="s">
        <v>8300</v>
      </c>
      <c r="D96" s="65" t="str">
        <f>B96&amp;" "&amp;C96</f>
        <v>Z000 Up-front payment</v>
      </c>
      <c r="E96" s="65"/>
      <c r="F96" s="65"/>
      <c r="G96" s="65"/>
      <c r="H96" s="65"/>
      <c r="I96" s="65"/>
      <c r="J96" s="65" t="s">
        <v>8301</v>
      </c>
    </row>
    <row r="97" spans="2:10" x14ac:dyDescent="0.25">
      <c r="B97" s="65" t="s">
        <v>6958</v>
      </c>
      <c r="C97" s="65" t="s">
        <v>8302</v>
      </c>
      <c r="D97" s="65" t="str">
        <f t="shared" ref="D97:D117" si="0">B97&amp;" "&amp;C97</f>
        <v>Z002 (4) equal quarterly payments</v>
      </c>
      <c r="E97" s="65"/>
      <c r="F97" s="65"/>
      <c r="G97" s="65"/>
      <c r="H97" s="65"/>
      <c r="I97" s="65"/>
      <c r="J97" s="65" t="s">
        <v>8303</v>
      </c>
    </row>
    <row r="98" spans="2:10" x14ac:dyDescent="0.25">
      <c r="B98" s="65" t="s">
        <v>8304</v>
      </c>
      <c r="C98" s="65" t="s">
        <v>8305</v>
      </c>
      <c r="D98" s="65" t="str">
        <f t="shared" si="0"/>
        <v>Z003 Reimbursement of expenses</v>
      </c>
      <c r="E98" s="65"/>
      <c r="F98" s="65"/>
      <c r="G98" s="65"/>
      <c r="H98" s="65"/>
      <c r="I98" s="65"/>
      <c r="J98" s="65" t="s">
        <v>8306</v>
      </c>
    </row>
    <row r="99" spans="2:10" x14ac:dyDescent="0.25">
      <c r="B99" s="65" t="s">
        <v>8307</v>
      </c>
      <c r="C99" s="65" t="s">
        <v>8308</v>
      </c>
      <c r="D99" s="65" t="str">
        <f t="shared" si="0"/>
        <v>Z004 (2) six-months payment</v>
      </c>
      <c r="E99" s="65"/>
      <c r="F99" s="65"/>
      <c r="G99" s="65"/>
      <c r="H99" s="65"/>
      <c r="I99" s="65"/>
      <c r="J99" s="65" t="s">
        <v>8309</v>
      </c>
    </row>
    <row r="100" spans="2:10" x14ac:dyDescent="0.25">
      <c r="B100" s="65" t="s">
        <v>8310</v>
      </c>
      <c r="C100" s="65" t="s">
        <v>8311</v>
      </c>
      <c r="D100" s="65" t="str">
        <f t="shared" si="0"/>
        <v>Z005 ECHO: (2) instalments</v>
      </c>
      <c r="E100" s="65"/>
      <c r="F100" s="65"/>
      <c r="G100" s="65"/>
      <c r="H100" s="65"/>
      <c r="I100" s="65"/>
      <c r="J100" s="65" t="s">
        <v>83</v>
      </c>
    </row>
    <row r="101" spans="2:10" x14ac:dyDescent="0.25">
      <c r="B101" s="65" t="s">
        <v>8312</v>
      </c>
      <c r="C101" s="65" t="s">
        <v>8313</v>
      </c>
      <c r="D101" s="65" t="str">
        <f t="shared" si="0"/>
        <v>Z006 ECHO (80% advance)</v>
      </c>
      <c r="E101" s="65"/>
      <c r="F101" s="65"/>
      <c r="G101" s="65"/>
      <c r="H101" s="65"/>
      <c r="I101" s="65"/>
      <c r="J101" s="65" t="s">
        <v>8314</v>
      </c>
    </row>
    <row r="102" spans="2:10" x14ac:dyDescent="0.25">
      <c r="B102" s="65" t="s">
        <v>8315</v>
      </c>
      <c r="C102" s="65" t="s">
        <v>8316</v>
      </c>
      <c r="D102" s="65" t="str">
        <f t="shared" si="0"/>
        <v>Z010 Automatic payment block;pay immediately - NY</v>
      </c>
      <c r="E102" s="65"/>
      <c r="F102" s="65"/>
      <c r="G102" s="65"/>
      <c r="H102" s="65"/>
      <c r="I102" s="65"/>
      <c r="J102" s="65" t="s">
        <v>8317</v>
      </c>
    </row>
    <row r="103" spans="2:10" x14ac:dyDescent="0.25">
      <c r="B103" s="65" t="s">
        <v>8318</v>
      </c>
      <c r="C103" s="65" t="s">
        <v>8319</v>
      </c>
      <c r="D103" s="65" t="str">
        <f t="shared" si="0"/>
        <v>Z020 Within 30 days Due net - NY</v>
      </c>
      <c r="E103" s="65"/>
      <c r="F103" s="65"/>
      <c r="G103" s="65"/>
      <c r="H103" s="65"/>
      <c r="I103" s="65"/>
      <c r="J103" s="65" t="s">
        <v>8320</v>
      </c>
    </row>
    <row r="104" spans="2:10" x14ac:dyDescent="0.25">
      <c r="B104" s="65" t="s">
        <v>8321</v>
      </c>
      <c r="C104" s="65" t="s">
        <v>8322</v>
      </c>
      <c r="D104" s="65" t="str">
        <f t="shared" si="0"/>
        <v>Z110 Automatic payment block;pay immediately - CPH</v>
      </c>
      <c r="E104" s="65"/>
      <c r="F104" s="65"/>
      <c r="G104" s="65"/>
      <c r="H104" s="65"/>
      <c r="I104" s="65"/>
      <c r="J104" s="65" t="s">
        <v>8323</v>
      </c>
    </row>
    <row r="105" spans="2:10" x14ac:dyDescent="0.25">
      <c r="B105" s="65" t="s">
        <v>8324</v>
      </c>
      <c r="C105" s="65" t="s">
        <v>8325</v>
      </c>
      <c r="D105" s="65" t="str">
        <f t="shared" si="0"/>
        <v>Z120 Within 30 days Due net</v>
      </c>
      <c r="E105" s="65"/>
      <c r="F105" s="65"/>
      <c r="G105" s="65"/>
      <c r="H105" s="65"/>
      <c r="I105" s="65"/>
      <c r="J105" s="65"/>
    </row>
    <row r="106" spans="2:10" x14ac:dyDescent="0.25">
      <c r="B106" s="65" t="s">
        <v>8326</v>
      </c>
      <c r="C106" s="65" t="s">
        <v>8327</v>
      </c>
      <c r="D106" s="65" t="str">
        <f t="shared" si="0"/>
        <v>Z121 3% 15 days, Within 30 days Due net</v>
      </c>
      <c r="E106" s="65"/>
      <c r="F106" s="65"/>
      <c r="G106" s="65"/>
      <c r="H106" s="65"/>
      <c r="I106" s="65"/>
      <c r="J106" s="65"/>
    </row>
    <row r="107" spans="2:10" x14ac:dyDescent="0.25">
      <c r="B107" s="65" t="s">
        <v>8328</v>
      </c>
      <c r="C107" s="65" t="s">
        <v>8329</v>
      </c>
      <c r="D107" s="65" t="str">
        <f t="shared" si="0"/>
        <v>Z122 Within 10 days 3 % cash discount</v>
      </c>
      <c r="E107" s="65"/>
      <c r="F107" s="65"/>
      <c r="G107" s="65"/>
      <c r="H107" s="65"/>
      <c r="I107" s="65"/>
      <c r="J107" s="65"/>
    </row>
    <row r="108" spans="2:10" x14ac:dyDescent="0.25">
      <c r="B108" s="65" t="s">
        <v>8330</v>
      </c>
      <c r="C108" s="65" t="s">
        <v>8331</v>
      </c>
      <c r="D108" s="65" t="str">
        <f t="shared" si="0"/>
        <v>Z123 Within 15 days 2.5% cash discount</v>
      </c>
      <c r="E108" s="65"/>
      <c r="F108" s="65"/>
      <c r="G108" s="65"/>
      <c r="H108" s="65"/>
      <c r="I108" s="65"/>
      <c r="J108" s="65"/>
    </row>
    <row r="109" spans="2:10" x14ac:dyDescent="0.25">
      <c r="B109" s="65" t="s">
        <v>8332</v>
      </c>
      <c r="C109" s="65" t="s">
        <v>8333</v>
      </c>
      <c r="D109" s="65" t="str">
        <f t="shared" si="0"/>
        <v>Z124 Within 20 days 2% cash discount</v>
      </c>
      <c r="E109" s="65"/>
      <c r="F109" s="65"/>
      <c r="G109" s="65"/>
      <c r="H109" s="65"/>
      <c r="I109" s="65"/>
      <c r="J109" s="65"/>
    </row>
    <row r="110" spans="2:10" x14ac:dyDescent="0.25">
      <c r="B110" s="65" t="s">
        <v>8334</v>
      </c>
      <c r="C110" s="65" t="s">
        <v>8335</v>
      </c>
      <c r="D110" s="65" t="str">
        <f t="shared" si="0"/>
        <v>Z125 10 days 3%, 15 days 2.5%, 30 days net</v>
      </c>
      <c r="E110" s="65"/>
      <c r="F110" s="65"/>
      <c r="G110" s="65"/>
      <c r="H110" s="65"/>
      <c r="I110" s="65"/>
      <c r="J110" s="65"/>
    </row>
    <row r="111" spans="2:10" x14ac:dyDescent="0.25">
      <c r="B111" s="65" t="s">
        <v>8336</v>
      </c>
      <c r="C111" s="65" t="s">
        <v>8337</v>
      </c>
      <c r="D111" s="65" t="str">
        <f t="shared" si="0"/>
        <v>Z126 15 days 2.5%, 20 days 2%, 30 days net</v>
      </c>
      <c r="E111" s="65"/>
      <c r="F111" s="65"/>
      <c r="G111" s="65"/>
      <c r="H111" s="65"/>
      <c r="I111" s="65"/>
      <c r="J111" s="65"/>
    </row>
    <row r="112" spans="2:10" x14ac:dyDescent="0.25">
      <c r="B112" s="65" t="s">
        <v>8338</v>
      </c>
      <c r="C112" s="65" t="s">
        <v>8339</v>
      </c>
      <c r="D112" s="65" t="str">
        <f t="shared" si="0"/>
        <v>Z127 10 days 3%, 20 days 2%, 30 days net</v>
      </c>
      <c r="E112" s="65"/>
      <c r="F112" s="65"/>
      <c r="G112" s="65"/>
      <c r="H112" s="65"/>
      <c r="I112" s="65"/>
      <c r="J112" s="65"/>
    </row>
    <row r="113" spans="2:4" x14ac:dyDescent="0.25">
      <c r="B113" s="65" t="s">
        <v>8340</v>
      </c>
      <c r="C113" s="65" t="s">
        <v>8341</v>
      </c>
      <c r="D113" s="65" t="str">
        <f t="shared" si="0"/>
        <v>Z910 30 days net (direct disbursement by partner)</v>
      </c>
    </row>
    <row r="114" spans="2:4" x14ac:dyDescent="0.25">
      <c r="B114" s="65" t="s">
        <v>8342</v>
      </c>
      <c r="C114" s="65" t="s">
        <v>8343</v>
      </c>
      <c r="D114" s="65" t="str">
        <f t="shared" si="0"/>
        <v>Z911 Donations - Not for disbursement</v>
      </c>
    </row>
    <row r="115" spans="2:4" x14ac:dyDescent="0.25">
      <c r="B115" s="65" t="s">
        <v>8344</v>
      </c>
      <c r="C115" s="65" t="s">
        <v>8345</v>
      </c>
      <c r="D115" s="65" t="str">
        <f t="shared" si="0"/>
        <v>Z913 Prepaid</v>
      </c>
    </row>
    <row r="116" spans="2:4" x14ac:dyDescent="0.25">
      <c r="B116" s="65" t="s">
        <v>8346</v>
      </c>
      <c r="C116" s="65" t="s">
        <v>8347</v>
      </c>
      <c r="D116" s="65" t="str">
        <f t="shared" si="0"/>
        <v>Z914 For Pre-payments</v>
      </c>
    </row>
    <row r="117" spans="2:4" x14ac:dyDescent="0.25">
      <c r="B117" s="65" t="s">
        <v>8348</v>
      </c>
      <c r="C117" s="65" t="s">
        <v>8349</v>
      </c>
      <c r="D117" s="65" t="str">
        <f t="shared" si="0"/>
        <v>Z915 30 days net (direct disbursement by KfW)</v>
      </c>
    </row>
  </sheetData>
  <sheetProtection algorithmName="SHA-512" hashValue="75oa7Y5J1q3EcSGvAdkBHW+d1ChddZmzE+I2APqY+V7UzrKsXxYdOxzfJ2vzmmNPMTm+WWxAgpeZAxNFuWJjkg==" saltValue="tdTN+P4UBOOdRTSdcSTU1g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3BA69-7E44-4C25-A523-D091D6D96090}">
  <sheetPr codeName="Sheet2"/>
  <dimension ref="A1:N82"/>
  <sheetViews>
    <sheetView zoomScale="85" zoomScaleNormal="85" workbookViewId="0">
      <selection activeCell="C57" sqref="C57"/>
    </sheetView>
  </sheetViews>
  <sheetFormatPr defaultRowHeight="15.75" x14ac:dyDescent="0.25"/>
  <cols>
    <col min="1" max="1" width="2.125" customWidth="1"/>
    <col min="2" max="2" width="40.25" style="1" customWidth="1"/>
    <col min="3" max="3" width="39" style="1" customWidth="1"/>
    <col min="4" max="4" width="40.25" style="1" customWidth="1"/>
    <col min="5" max="5" width="39" style="1" customWidth="1"/>
    <col min="6" max="6" width="1.875" customWidth="1"/>
    <col min="8" max="8" width="30" bestFit="1" customWidth="1"/>
    <col min="9" max="9" width="14.5" bestFit="1" customWidth="1"/>
    <col min="10" max="10" width="20" bestFit="1" customWidth="1"/>
    <col min="11" max="11" width="22.375" bestFit="1" customWidth="1"/>
    <col min="13" max="13" width="24.625" customWidth="1"/>
    <col min="14" max="14" width="10.375" bestFit="1" customWidth="1"/>
    <col min="15" max="15" width="9.375" bestFit="1" customWidth="1"/>
  </cols>
  <sheetData>
    <row r="1" spans="1:9" ht="16.5" customHeight="1" x14ac:dyDescent="0.25">
      <c r="A1" s="72"/>
      <c r="B1" s="73"/>
      <c r="C1" s="73"/>
      <c r="D1" s="73"/>
      <c r="E1" s="74"/>
      <c r="F1" s="72"/>
      <c r="G1" s="65"/>
      <c r="H1" s="65"/>
      <c r="I1" s="78"/>
    </row>
    <row r="2" spans="1:9" s="16" customFormat="1" ht="29.25" customHeight="1" x14ac:dyDescent="0.25">
      <c r="A2" s="81"/>
      <c r="B2" s="113" t="s">
        <v>0</v>
      </c>
      <c r="C2" s="113"/>
      <c r="D2" s="113"/>
      <c r="E2" s="114"/>
      <c r="F2" s="81"/>
      <c r="G2" s="82"/>
      <c r="H2" s="82"/>
      <c r="I2" s="78"/>
    </row>
    <row r="3" spans="1:9" ht="16.5" customHeight="1" x14ac:dyDescent="0.25">
      <c r="A3" s="75"/>
      <c r="B3" s="67"/>
      <c r="C3" s="67"/>
      <c r="D3" s="67"/>
      <c r="E3" s="76"/>
      <c r="F3" s="75"/>
      <c r="G3" s="65"/>
      <c r="H3" s="65"/>
      <c r="I3" s="78"/>
    </row>
    <row r="4" spans="1:9" ht="15.75" customHeight="1" x14ac:dyDescent="0.3">
      <c r="A4" s="104" t="s">
        <v>1</v>
      </c>
      <c r="B4" s="104"/>
      <c r="C4" s="104"/>
      <c r="D4" s="104"/>
      <c r="E4" s="115"/>
      <c r="F4" s="75"/>
      <c r="G4" s="65"/>
      <c r="H4" s="65"/>
      <c r="I4" s="78"/>
    </row>
    <row r="5" spans="1:9" ht="15.75" customHeight="1" x14ac:dyDescent="0.25">
      <c r="A5" s="75"/>
      <c r="B5" s="87" t="s">
        <v>2</v>
      </c>
      <c r="C5" s="31"/>
      <c r="D5" s="87" t="s">
        <v>3</v>
      </c>
      <c r="E5" s="31"/>
      <c r="F5" s="80"/>
      <c r="G5" s="65"/>
      <c r="H5" s="65"/>
      <c r="I5" s="78"/>
    </row>
    <row r="6" spans="1:9" ht="15.75" customHeight="1" x14ac:dyDescent="0.25">
      <c r="A6" s="75"/>
      <c r="B6" s="88" t="s">
        <v>4</v>
      </c>
      <c r="C6" s="31" t="str">
        <f>IF(INSTITUTIONAL!C6&lt;&gt;"",INSTITUTIONAL!C6,"")</f>
        <v>… Select</v>
      </c>
      <c r="D6" s="89" t="s">
        <v>6</v>
      </c>
      <c r="E6" s="31" t="str">
        <f>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6,40),"-"," "),"/",""),",",""),"á","a"),"č","c"),"ñ","n"),"ë","e"),"(",""),")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Œ","OE"),"Ć","C"),"Ő","O"),"Ű","U"),"'"," "),"&amp;","and"),".",""))</f>
        <v/>
      </c>
      <c r="F6" s="80"/>
      <c r="G6" s="65"/>
      <c r="H6" s="65"/>
      <c r="I6" s="78"/>
    </row>
    <row r="7" spans="1:9" ht="15.75" customHeight="1" x14ac:dyDescent="0.25">
      <c r="A7" s="75"/>
      <c r="B7" s="88" t="s">
        <v>7</v>
      </c>
      <c r="C7" s="30" t="str">
        <f>IF(INSTITUTIONAL!C7="Create ","Create ","Request type is not Create, script can’t be run!")</f>
        <v xml:space="preserve">Create </v>
      </c>
      <c r="D7" s="89" t="s">
        <v>9</v>
      </c>
      <c r="E7" s="31" t="str">
        <f>IF(NOT(ISBLANK(INSTITUTIONAL!E7)),LEFT(TRIM(INSTITUTIONAL!E7),20),"")</f>
        <v/>
      </c>
      <c r="F7" s="80"/>
      <c r="G7" s="65"/>
      <c r="H7" s="65"/>
      <c r="I7" s="78"/>
    </row>
    <row r="8" spans="1:9" ht="15.75" customHeight="1" x14ac:dyDescent="0.25">
      <c r="A8" s="75"/>
      <c r="B8" s="88" t="s">
        <v>10</v>
      </c>
      <c r="C8" s="31" t="str">
        <f>IF(INSTITUTIONAL!C8&lt;&gt;"",INSTITUTIONAL!C8,"")</f>
        <v/>
      </c>
      <c r="D8" s="89" t="s">
        <v>11</v>
      </c>
      <c r="E8" s="100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8,10),"-"," "),".",""),"/",""),","," "),"°",""),"º",""),"˚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8" s="80"/>
      <c r="G8" s="65"/>
      <c r="H8" s="65"/>
      <c r="I8" s="78"/>
    </row>
    <row r="9" spans="1:9" ht="15.75" customHeight="1" x14ac:dyDescent="0.25">
      <c r="A9" s="75"/>
      <c r="B9" s="88" t="s">
        <v>12</v>
      </c>
      <c r="C9" s="30" t="str">
        <f>IF(ISERROR(VLOOKUP(INSTITUTIONAL!C9,Vendor_account_group,1,0)),"Invalid account group!",
IF(AND(INSTITUTIONAL!C9="ZUN UN Agencies",OR(NOT(LEFT(C8,1)="U"),NOT(LEN(SUBSTITUTE(TRIM(C8)," ",""))=6))),"Incorrect or Missing UN Vendor Number!",
IF(AND(INSTITUTIONAL!C9="ZFO UNICEF Field Offices",OR(NOT(LEFT(C8,1)="F"),NOT(LEN(SUBSTITUTE(TRIM(C8)," ",""))=6))),"Incorrect or Missing Field Office Vendor Number!",
IF(AND(INSTITUTIONAL!C9="ZNC National Committees",OR(NOT(LEFT(C8,1)="C"),NOT(LEN(SUBSTITUTE(TRIM(C8)," ",""))=6))),"Incorrect or Missing Nat Committee Vendor Number!",
IF(AND(INSTITUTIONAL!C9="ZTVA Travel Agency",OR(NOT(LEFT(C8,2)="TV"),NOT(LEN(SUBSTITUTE(TRIM(C8)," ",""))&gt;=6))),"Incorrect or Missing Travel Agency Vendor Number!",
IF(AND(OR(INSTITUTIONAL!C9="ZCNT Institutional Contractors",INSTITUTIONAL!C9="ZFV Field Office Vendors",INSTITUTIONAL!C9="PRG2 Implementing Partners"),NOT(ISBLANK(INSTITUTIONAL!C8))),"Vendor Number is not empty!",
IF(AND(INSTITUTIONAL!C9="… Select",C7="Create "),"Missing Vendor Account Group!",
INSTITUTIONAL!C9)))))))</f>
        <v>Missing Vendor Account Group!</v>
      </c>
      <c r="D9" s="89" t="s">
        <v>13</v>
      </c>
      <c r="E9" s="100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9,60),"-"," "),".",""),"/",""),","," "),"°",""),"º",""),"˚",""),"á","a"),"č","c"),"ñ","n"),"ë","e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9" s="80"/>
      <c r="G9" s="65"/>
      <c r="H9" s="65"/>
      <c r="I9" s="78"/>
    </row>
    <row r="10" spans="1:9" ht="15.75" customHeight="1" x14ac:dyDescent="0.25">
      <c r="A10" s="75"/>
      <c r="B10" s="89" t="s">
        <v>14</v>
      </c>
      <c r="C10" s="31" t="str">
        <f>IF(INSTITUTIONAL!C10="","",
IF(OR(INSTITUTIONAL!C10="… Select",INSTITUTIONAL!C10="Yes",INSTITUTIONAL!C10="No"),INSTITUTIONAL!C10,""))</f>
        <v>… Select</v>
      </c>
      <c r="D10" s="89" t="s">
        <v>15</v>
      </c>
      <c r="E10" s="100" t="str">
        <f>IF(INSTITUTIONAL!E12="345 Poland",IF(AND(ISNUMBER(VALUE(LEFT(INSTITUTIONAL!E10,2))),ISNUMBER(SEARCH("-",INSTITUTIONAL!E10,3)),ISNUMBER(VALUE(RIGHT(INSTITUTIONAL!E10,3)))),LEFT(INSTITUTIONAL!E10,6),""),IF(INSTITUTIONAL!E12="072 Canada",IF(AND(NOT(ISNUMBER(VALUE(LEFT(INSTITUTIONAL!E10,1)))),ISNUMBER(VALUE(MID(INSTITUTIONAL!E10,2,1))),NOT(ISNUMBER(VALUE(LEFT(INSTITUTIONAL!E10,3)))),ISNUMBER(SEARCH(" ",INSTITUTIONAL!E10,4)),ISNUMBER(VALUE(MID(INSTITUTIONAL!E10,5,1))),NOT(ISNUMBER(VALUE(LEFT(INSTITUTIONAL!E10,6)))),ISNUMBER(VALUE(MID(INSTITUTIONAL!E10,7,1)))),LEFT(INSTITUTIONAL!E10,7),""),IF(VLOOKUP(LEFT(E12,3),'Zip Postal Code'!A:D,4,FALSE)="4",IF(ISNUMBER(VALUE(TRIM(SUBSTITUTE(INSTITUTIONAL!E10," ","")))),IF(VALUE(VLOOKUP(LEFT(E12,3),'Zip Postal Code'!A:D,2,FALSE))=LEN(TRIM(SUBSTITUTE(INSTITUTIONAL!E10," ",""))),TRIM(SUBSTITUTE(INSTITUTIONAL!E10," ","")),""),""),IF(VLOOKUP(LEFT(E12,3),'Zip Postal Code'!A:D,4,FALSE)="3",IF(VALUE(VLOOKUP(LEFT(E12,3),'Zip Postal Code'!A:D,2,FALSE))=LEN(TRIM(SUBSTITUTE(INSTITUTIONAL!E10," ",""))),TRIM(SUBSTITUTE(INSTITUTIONAL!E10," ","")),""),IF(VLOOKUP(LEFT(E12,3),'Zip Postal Code'!A:D,4,FALSE)="2",IF(ISNUMBER(VALUE(TRIM(SUBSTITUTE(INSTITUTIONAL!E10," ","")))),IF(VALUE(VLOOKUP(LEFT(E12,3),'Zip Postal Code'!A:D,2,FALSE))&gt;=LEN(TRIM(SUBSTITUTE(INSTITUTIONAL!E10," ",""))),TRIM(SUBSTITUTE(INSTITUTIONAL!E10," ","")),""),""),IF(VLOOKUP(LEFT(E12,3),'Zip Postal Code'!A:D,4,FALSE)="1",IF(VALUE(VLOOKUP(LEFT(E12,3),'Zip Postal Code'!A:D,2,FALSE))&gt;=LEN(TRIM(SUBSTITUTE(INSTITUTIONAL!E10," ",""))),TRIM(SUBSTITUTE(INSTITUTIONAL!E10," ","")),""),IF(VLOOKUP(LEFT(E12,3),'Zip Postal Code'!A:D,4,FALSE)="5",IF(VALUE(VLOOKUP(LEFT(E12,3),'Zip Postal Code'!A:D,2,FALSE))&gt;=LEN(INSTITUTIONAL!E10),(INSTITUTIONAL!E10),LEFT(INSTITUTIONAL!E10,7)),LEFT(INSTITUTIONAL!E10,10))))))))</f>
        <v/>
      </c>
      <c r="F10" s="80"/>
      <c r="G10" s="65"/>
      <c r="H10" s="65"/>
      <c r="I10" s="78"/>
    </row>
    <row r="11" spans="1:9" ht="15.75" customHeight="1" x14ac:dyDescent="0.25">
      <c r="A11" s="75"/>
      <c r="B11" s="89" t="s">
        <v>16</v>
      </c>
      <c r="C11" s="31" t="str">
        <f>IF(INSTITUTIONAL!C11&lt;&gt;"",
IF(AND(ISNUMBER(VALUE(SUBSTITUTE(TRIM(INSTITUTIONAL!C11)," ",""))),LEN(SUBSTITUTE(TRIM(INSTITUTIONAL!C11)," ",""))=6),SUBSTITUTE(TRIM(INSTITUTIONAL!C11)," ",""),"Invalid UNGM number, please correct!"),
"")</f>
        <v/>
      </c>
      <c r="D11" s="89" t="s">
        <v>17</v>
      </c>
      <c r="E11" s="100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11,40),"-"," "),".",""),"/",""),",","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11" s="80"/>
      <c r="G11" s="65"/>
      <c r="H11" s="65"/>
      <c r="I11" s="78"/>
    </row>
    <row r="12" spans="1:9" ht="15.75" customHeight="1" x14ac:dyDescent="0.25">
      <c r="A12" s="75"/>
      <c r="B12" s="106" t="s">
        <v>18</v>
      </c>
      <c r="C12" s="124" t="str">
        <f>IF(INSTITUTIONAL!C12&lt;&gt;"",INSTITUTIONAL!C12,"")</f>
        <v>… Select</v>
      </c>
      <c r="D12" s="89" t="s">
        <v>19</v>
      </c>
      <c r="E12" s="100" t="str">
        <f>IF(INSTITUTIONAL!E12&lt;&gt;"",INSTITUTIONAL!E12,"Country is missing!")</f>
        <v>… Select</v>
      </c>
      <c r="F12" s="80"/>
      <c r="G12" s="65"/>
      <c r="H12" s="65"/>
      <c r="I12" s="17"/>
    </row>
    <row r="13" spans="1:9" ht="15.75" customHeight="1" x14ac:dyDescent="0.25">
      <c r="A13" s="75"/>
      <c r="B13" s="107"/>
      <c r="C13" s="125"/>
      <c r="D13" s="89" t="s">
        <v>20</v>
      </c>
      <c r="E13" s="100" t="str">
        <f>IFERROR(IF(VLOOKUP(INSTITUTIONAL!$E$12,Region_Required_Table,2,0)="Yes",
IF(OR(ISERROR(VLOOKUP(INSTITUTIONAL!$E$12&amp;" "&amp;INSTITUTIONAL!$E$13,Region!A:A,1,0)),ISERROR(VLOOKUP(INSTITUTIONAL!$E$13,Region_Codes_List,1,0))),"Mandatory Region code is missing or incorrect!",VLOOKUP(INSTITUTIONAL!$E$13,Region_Codes_List,2,0)),
IF(OR(ISERROR(VLOOKUP(INSTITUTIONAL!$E$12&amp;" "&amp;INSTITUTIONAL!$E$13,Region!A:A,1,0)),ISERROR(VLOOKUP(INSTITUTIONAL!$E$13,Region_Codes_List,1,0))),"",VLOOKUP(INSTITUTIONAL!$E$13,Region_Codes_List,2,0))),
"")</f>
        <v/>
      </c>
      <c r="F13" s="80"/>
      <c r="G13" s="65"/>
      <c r="H13" s="65"/>
      <c r="I13" s="78"/>
    </row>
    <row r="14" spans="1:9" ht="15.75" customHeight="1" x14ac:dyDescent="0.25">
      <c r="A14" s="75"/>
      <c r="B14" s="87" t="s">
        <v>21</v>
      </c>
      <c r="C14" s="31"/>
      <c r="D14" s="89"/>
      <c r="E14" s="31"/>
      <c r="F14" s="80"/>
      <c r="G14" s="65"/>
      <c r="H14" s="65"/>
      <c r="I14" s="78"/>
    </row>
    <row r="15" spans="1:9" ht="15.75" customHeight="1" x14ac:dyDescent="0.25">
      <c r="A15" s="75"/>
      <c r="B15" s="89" t="s">
        <v>22</v>
      </c>
      <c r="C15" s="29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15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5" s="89"/>
      <c r="E15" s="31"/>
      <c r="F15" s="80"/>
      <c r="G15" s="65"/>
      <c r="H15" s="65"/>
      <c r="I15" s="78"/>
    </row>
    <row r="16" spans="1:9" ht="15.75" customHeight="1" x14ac:dyDescent="0.25">
      <c r="A16" s="75"/>
      <c r="B16" s="89" t="s">
        <v>23</v>
      </c>
      <c r="C16" s="29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16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6" s="89"/>
      <c r="E16" s="31"/>
      <c r="F16" s="80"/>
      <c r="G16" s="65"/>
      <c r="H16" s="65"/>
      <c r="I16" s="78"/>
    </row>
    <row r="17" spans="1:11" ht="15.75" customHeight="1" x14ac:dyDescent="0.25">
      <c r="A17" s="75"/>
      <c r="B17" s="89" t="s">
        <v>24</v>
      </c>
      <c r="C17" s="31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17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7" s="89"/>
      <c r="E17" s="31"/>
      <c r="F17" s="80"/>
      <c r="G17" s="65"/>
      <c r="H17" s="65"/>
      <c r="I17" s="78"/>
      <c r="J17" s="65"/>
      <c r="K17" s="65"/>
    </row>
    <row r="18" spans="1:11" ht="15.75" customHeight="1" x14ac:dyDescent="0.25">
      <c r="A18" s="75"/>
      <c r="B18" s="89" t="s">
        <v>25</v>
      </c>
      <c r="C18" s="32" t="str">
        <f>TRIM(PROPER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18,35),"-"," "),"/",""),",",""),"&amp;","and"),"ñ","n"),"Dr.",""),"Mr.",""),"Ms.",""),"Mrs.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Ý","Y"),"Œ","OE"),"Ć","C"),"Ő","O"),"Ű","U"),"'"," "),".","")))</f>
        <v/>
      </c>
      <c r="D18" s="89"/>
      <c r="E18" s="31"/>
      <c r="F18" s="80"/>
      <c r="G18" s="65"/>
      <c r="H18" s="65"/>
      <c r="I18" s="78"/>
      <c r="J18" s="65"/>
      <c r="K18" s="65"/>
    </row>
    <row r="19" spans="1:11" ht="15.75" customHeight="1" x14ac:dyDescent="0.25">
      <c r="A19" s="75"/>
      <c r="B19" s="89" t="s">
        <v>26</v>
      </c>
      <c r="C19" s="33" t="str">
        <f>IF(INSTITUTIONAL!C19="","",
IF(ISNUMBER(SEARCH("@",INSTITUTIONAL!C19)),IF(ISNUMBER(SEARCH(".",INSTITUTIONAL!C19)),IF(NOT(ISNUMBER(SEARCH(",",INSTITUTIONAL!C19))),IF(NOT(ISNUMBER(SEARCH(" ",TRIM(INSTITUTIONAL!C19)))),TRIM(SUBSTITUTE(SUBSTITUTE(INSTITUTIONAL!C19,"ë","e"),"ñ","n")),
"Incorrect domain!"),"Incorrect domain!"),"Incorrect domain!"),"Incorrect domain!"))</f>
        <v/>
      </c>
      <c r="D19" s="89"/>
      <c r="E19" s="31"/>
      <c r="F19" s="80"/>
      <c r="G19" s="65"/>
      <c r="H19" s="65"/>
      <c r="I19" s="78"/>
      <c r="J19" s="65"/>
      <c r="K19" s="65"/>
    </row>
    <row r="20" spans="1:11" ht="15.75" customHeight="1" x14ac:dyDescent="0.25">
      <c r="A20" s="75"/>
      <c r="B20" s="88" t="s">
        <v>27</v>
      </c>
      <c r="C20" s="33" t="str">
        <f>IF(INSTITUTIONAL!C20="","",
IF(ISNUMBER(SEARCH("@",INSTITUTIONAL!C20)),IF(ISNUMBER(SEARCH(".",INSTITUTIONAL!C20)),IF(NOT(ISNUMBER(SEARCH(",",INSTITUTIONAL!C20))),IF(NOT(ISNUMBER(SEARCH("  ",TRIM(INSTITUTIONAL!C20)))),TRIM(SUBSTITUTE(SUBSTITUTE(INSTITUTIONAL!C20,"ñ","n"),"ë","e")),
"Incorrect domain!"),"Incorrect domain!"),"Incorrect domain!"),"Incorrect domain!"))</f>
        <v/>
      </c>
      <c r="D20" s="89"/>
      <c r="E20" s="31"/>
      <c r="F20" s="80"/>
      <c r="G20" s="65"/>
      <c r="H20" s="65"/>
      <c r="I20" s="78"/>
      <c r="J20" s="65"/>
      <c r="K20" s="65"/>
    </row>
    <row r="21" spans="1:11" ht="15.75" customHeight="1" x14ac:dyDescent="0.25">
      <c r="A21" s="75"/>
      <c r="B21" s="89" t="s">
        <v>28</v>
      </c>
      <c r="C21" s="31" t="str">
        <f>IF(INSTITUTIONAL!C21="","",IF(LEN(TRIM(INSTITUTIONAL!C21))&gt;50,LEFT(TRIM(INSTITUTIONAL!C21),50),INSTITUTIONAL!C21))</f>
        <v/>
      </c>
      <c r="D21" s="89" t="s">
        <v>29</v>
      </c>
      <c r="E21" s="100" t="str">
        <f>IF(INSTITUTIONAL!E21=0,IF(NOT(ISERROR(VLOOKUP(INSTITUTIONAL!C35,Mandatory_Tax_countries,1,0))),"Mandatory Tax ID Missing!",""),IF(VLOOKUP(LEFT(INSTITUTIONAL!E12,3),Tax_Number!A:C,3,FALSE)="4",IF(ISNUMBER(VALUE(TRIM(SUBSTITUTE(INSTITUTIONAL!E21," ","")))),IF(VALUE(VLOOKUP(LEFT(INSTITUTIONAL!E12,3),Tax_Number!A:C,2,FALSE))=LEN(TRIM(SUBSTITUTE(INSTITUTIONAL!E21," ",""))),TRIM(SUBSTITUTE(INSTITUTIONAL!E21," ","")),""),""),IF(VLOOKUP(LEFT(INSTITUTIONAL!E12,3),Tax_Number!A:C,3,FALSE)="3",IF(VALUE(VLOOKUP(LEFT(INSTITUTIONAL!E12,3),Tax_Number!A:C,2,FALSE))=LEN(TRIM(SUBSTITUTE(INSTITUTIONAL!E21," ",""))),TRIM(SUBSTITUTE(INSTITUTIONAL!E21," ","")),""),IF(VLOOKUP(LEFT(INSTITUTIONAL!E12,3),Tax_Number!A:C,3,FALSE)="2",IF(ISNUMBER(VALUE(TRIM(SUBSTITUTE(INSTITUTIONAL!E21," ","")))),IF(VALUE(VLOOKUP(LEFT(INSTITUTIONAL!E12,3),Tax_Number!A:C,2,FALSE))&gt;=LEN(TRIM(SUBSTITUTE(INSTITUTIONAL!E21," ",""))),TRIM(SUBSTITUTE(INSTITUTIONAL!E21," ","")),""),""),IF(VLOOKUP(LEFT(INSTITUTIONAL!E12,3),Tax_Number!A:C,3,FALSE)="1",IF(VALUE(VLOOKUP(LEFT(INSTITUTIONAL!E12,3),Tax_Number!A:C,2,FALSE))&gt;=LEN(TRIM(SUBSTITUTE(INSTITUTIONAL!E21," ",""))),TRIM(SUBSTITUTE(INSTITUTIONAL!E21," ","")),""),IF(VLOOKUP(LEFT(INSTITUTIONAL!E12,3),Tax_Number!A:C,3,FALSE)="5",IF(VALUE(VLOOKUP(LEFT(INSTITUTIONAL!E12,3),Tax_Number!A:C,2,FALSE))&gt;=LEN(INSTITUTIONAL!E21),IF(INSTITUTIONAL!E21="","",(INSTITUTIONAL!E21)),LEFT(INSTITUTIONAL!E21,16)),LEFT(SUBSTITUTE(TRIM(INSTITUTIONAL!E21)," ",""),16)))))))</f>
        <v/>
      </c>
      <c r="F21" s="80"/>
      <c r="G21" s="65"/>
      <c r="H21" s="65"/>
      <c r="I21" s="78"/>
      <c r="J21" s="65"/>
      <c r="K21" s="65"/>
    </row>
    <row r="22" spans="1:11" ht="15.75" customHeight="1" x14ac:dyDescent="0.25">
      <c r="A22" s="75"/>
      <c r="B22" s="89"/>
      <c r="C22" s="31"/>
      <c r="D22" s="89"/>
      <c r="E22" s="31"/>
      <c r="F22" s="80"/>
      <c r="G22" s="65"/>
      <c r="H22" s="65"/>
      <c r="I22" s="78"/>
      <c r="J22" s="65"/>
      <c r="K22" s="65"/>
    </row>
    <row r="23" spans="1:11" ht="15.75" customHeight="1" x14ac:dyDescent="0.3">
      <c r="A23" s="104" t="s">
        <v>30</v>
      </c>
      <c r="B23" s="104"/>
      <c r="C23" s="104"/>
      <c r="D23" s="104"/>
      <c r="E23" s="115"/>
      <c r="F23" s="75"/>
      <c r="G23" s="65"/>
      <c r="H23" s="65"/>
      <c r="I23" s="78"/>
      <c r="J23" s="65"/>
      <c r="K23" s="65"/>
    </row>
    <row r="24" spans="1:11" ht="15.75" customHeight="1" x14ac:dyDescent="0.25">
      <c r="A24" s="75"/>
      <c r="B24" s="116" t="s">
        <v>31</v>
      </c>
      <c r="C24" s="117"/>
      <c r="D24" s="117"/>
      <c r="E24" s="118"/>
      <c r="F24" s="80"/>
      <c r="G24" s="15"/>
      <c r="H24" s="65"/>
      <c r="I24" s="78"/>
      <c r="J24" s="65"/>
      <c r="K24" s="65"/>
    </row>
    <row r="25" spans="1:11" ht="15.75" customHeight="1" x14ac:dyDescent="0.25">
      <c r="A25" s="75"/>
      <c r="B25" s="119"/>
      <c r="C25" s="120"/>
      <c r="D25" s="120"/>
      <c r="E25" s="121"/>
      <c r="F25" s="80"/>
      <c r="G25" s="65"/>
      <c r="H25" s="65"/>
      <c r="I25" s="78"/>
      <c r="J25" s="65"/>
      <c r="K25" s="65"/>
    </row>
    <row r="26" spans="1:11" ht="15.75" customHeight="1" x14ac:dyDescent="0.25">
      <c r="A26" s="75"/>
      <c r="B26" s="87" t="s">
        <v>32</v>
      </c>
      <c r="C26" s="31" t="str">
        <f>IF(AND(COUNTA(INSTITUTIONAL!C28:C30,INSTITUTIONAL!C34)&lt;&gt;0,C12="Bidding"), "Banking Information must be empty in case of Bidding!","")</f>
        <v/>
      </c>
      <c r="D26" s="87"/>
      <c r="E26" s="31"/>
      <c r="F26" s="80"/>
      <c r="G26" s="65"/>
      <c r="H26" s="65"/>
      <c r="I26" s="78"/>
      <c r="J26" s="65"/>
      <c r="K26" s="65"/>
    </row>
    <row r="27" spans="1:11" ht="15.75" customHeight="1" x14ac:dyDescent="0.25">
      <c r="A27" s="75"/>
      <c r="B27" s="89" t="s">
        <v>33</v>
      </c>
      <c r="C27" s="32" t="str">
        <f>IF(OR(AND(INSTITUTIONAL!C35="689 Mozambique",INSTITUTIONAL!C34&lt;&gt;"SBICMZMXXXX"),INSTITUTIONAL!C35="681 Angola"),RIGHT(TRIM(INSTITUTIONAL!C28),2),
IF(INSTITUTIONAL!C35="370 Russian Fed.",LEFT(TRIM(SUBSTITUTE(INSTITUTIONAL!C27," ","")),2),
IF(AND(NOT(OR(INSTITUTIONAL!C27="01 - Current/Checking account",INSTITUTIONAL!C27="02 - Saving account")),OR(INSTITUTIONAL!C35="138 El Salvador",INSTITUTIONAL!C35="093 Colombia")),"Mandatory Account type is missing!",
IF(INSTITUTIONAL!C27&lt;&gt;"",INSTITUTIONAL!C27,""))))</f>
        <v>… Select</v>
      </c>
      <c r="D27" s="89"/>
      <c r="E27" s="31"/>
      <c r="F27" s="80"/>
      <c r="G27" s="65"/>
      <c r="H27" s="65"/>
      <c r="I27" s="78"/>
      <c r="J27" s="65"/>
      <c r="K27" s="65"/>
    </row>
    <row r="28" spans="1:11" ht="15.75" customHeight="1" x14ac:dyDescent="0.25">
      <c r="A28" s="75"/>
      <c r="B28" s="89" t="s">
        <v>34</v>
      </c>
      <c r="C28" s="101" t="str">
        <f>IF(INSTITUTIONAL!$C$28="","",
IF(INSTITUTIONAL!$C$35="142 Eritrea",INSTITUTIONAL!C28,
IF(INSTITUTIONAL!$C$35="414 Syria, Arab Rep",INSTITUTIONAL!C28,
IF(AND(INSTITUTIONAL!$C$35="399 Spain",LEN(INSTITUTIONAL!C28)&lt;&gt;10),"Spanish account number must be 10 digits!",
IF(AND(INSTITUTIONAL!$C$35="348 Portugal",LEN(INSTITUTIONAL!C28)&gt;11),"Portuguese account number must be 11 digits or less!",
IF(OR(AND(INSTITUTIONAL!C35="689 Mozambique",INSTITUTIONAL!C34&lt;&gt;"SBICMZMXXXX"),INSTITUTIONAL!C35="681 Angola"),LEFT(SUBSTITUTE(TRIM(INSTITUTIONAL!C28)," ",""),LEN(SUBSTITUTE(TRIM(INSTITUTIONAL!C28)," ",""))-2),
IF(INSTITUTIONAL!C35="370 Russian Fed.",RIGHT(SUBSTITUTE(TRIM(INSTITUTIONAL!C28)," ",""),LEN(SUBSTITUTE(TRIM(INSTITUTIONAL!C28)," ",""))-2),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28,"-",""),".","")," 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)))))))</f>
        <v/>
      </c>
      <c r="D28" s="89"/>
      <c r="E28" s="31"/>
      <c r="F28" s="80"/>
      <c r="G28" s="65"/>
      <c r="H28" s="65"/>
      <c r="I28" s="78"/>
      <c r="J28" s="65"/>
      <c r="K28" s="65"/>
    </row>
    <row r="29" spans="1:11" ht="15.75" customHeight="1" x14ac:dyDescent="0.25">
      <c r="A29" s="75"/>
      <c r="B29" s="89" t="s">
        <v>35</v>
      </c>
      <c r="C29" s="101" t="str">
        <f>IF(INSTITUTIONAL!$C$35="207 Indonesia",INSTITUTIONAL!C29,IF(INSTITUTIONAL!$C$35="520 Vietnam",INSTITUTIONAL!C29,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29,60),"-"," "),"/",""),",",""),"  "," "),"&amp;","and"),"ñ","n"),"č","c"),"á","a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(",""),"Ó","O"),"Ö","O"),"Ú","U"),"Û","U"),"Ü","U"),")",""),"Œ","OE"),"Ć","C"),"Ő","O"),"Ű","U"),"'"," "),".",""))))</f>
        <v/>
      </c>
      <c r="D29" s="89"/>
      <c r="E29" s="31"/>
      <c r="F29" s="80"/>
      <c r="G29" s="65"/>
      <c r="H29" s="82" t="s">
        <v>71</v>
      </c>
      <c r="I29" s="78" t="s">
        <v>72</v>
      </c>
      <c r="J29" s="65" t="s">
        <v>73</v>
      </c>
      <c r="K29" s="65" t="s">
        <v>74</v>
      </c>
    </row>
    <row r="30" spans="1:11" ht="15.75" customHeight="1" x14ac:dyDescent="0.25">
      <c r="A30" s="75"/>
      <c r="B30" s="89" t="s">
        <v>36</v>
      </c>
      <c r="C30" s="101" t="str">
        <f>IF($C$12="Bidding",IF(ISBLANK(INSTITUTIONAL!$C$30),"",INSTITUTIONAL!$C$30),
IFERROR(IF(VLOOKUP(INSTITUTIONAL!$C$35,IBAN_requirments!A2:B234,2,0)="NO",IF(INSTITUTIONAL!$C$30="","","Not IBAN country!"),
IF(VLOOKUP(INSTITUTIONAL!$C$35,IBAN_requirments!A2:B234,2,0)="DO NOT USE",IF(INSTITUTIONAL!$C$30="","","Do not use IBAN for this country!"),
IF(AND(VLOOKUP(INSTITUTIONAL!$C$35,IBAN_requirments!A2:B234,2,0)="YES",INSTITUTIONAL!$C$30=""),"",
IF(LEN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)&lt;&gt;VALUE(VLOOKUP(INSTITUTIONAL!$C$35,IBAN_requirments!$A:$C,3,0)),"IBAN missing or incorrect length!",
IF(LEFT(SUBSTITUTE(INSTITUTIONAL!$C$30," ",""),2)=VLOOKUP(INSTITUTIONAL!$C$35,IBAN_requirments!A:D,4,0),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,
"First two digits of the IBAN are incorrect!"))))),
"Bank country is missing!"))</f>
        <v>Bank country is missing!</v>
      </c>
      <c r="D30" s="89"/>
      <c r="E30" s="31"/>
      <c r="F30" s="80"/>
      <c r="G30" s="42" t="b">
        <f>AND(C30&lt;&gt;"",ISERROR(FIND("!",C30)))</f>
        <v>0</v>
      </c>
      <c r="H30" s="102" t="str">
        <f>HYPERLINK("https://www.globalpaymentsresource.com/accuity-webapp/search.html#iban/validate/"&amp;C30,"Link")</f>
        <v>Link</v>
      </c>
      <c r="I30" s="103" t="str">
        <f>HYPERLINK("https://www.globalpaymentsresource.com/accuity-webapp/search.html#search/swift/"&amp;C34&amp;"/1","Link")</f>
        <v>Link</v>
      </c>
      <c r="J30" s="103" t="str">
        <f>HYPERLINK("https://www.globalpaymentsresource.com/accuity-webapp/search.html#search/code/"&amp;C34&amp;"/1","Link")</f>
        <v>Link</v>
      </c>
      <c r="K30" s="103" t="str">
        <f>HYPERLINK("https://www.globalpaymentsresource.com/accuity-webapp/search.html#search/name/asd"&amp;C33&amp;"/1","Link")</f>
        <v>Link</v>
      </c>
    </row>
    <row r="31" spans="1:11" x14ac:dyDescent="0.25">
      <c r="A31" s="75"/>
      <c r="B31" s="89" t="s">
        <v>37</v>
      </c>
      <c r="C31" s="31" t="str">
        <f>IF(INSTITUTIONAL!C31="KPW01 KPWIF","",IF(INSTITUTIONAL!C31&lt;&gt;"",INSTITUTIONAL!C31,""))</f>
        <v>… Select</v>
      </c>
      <c r="D31" s="89"/>
      <c r="E31" s="31"/>
      <c r="F31" s="80"/>
      <c r="G31" s="65"/>
      <c r="H31" s="65"/>
      <c r="I31" s="78"/>
      <c r="J31" s="65"/>
      <c r="K31" s="65"/>
    </row>
    <row r="32" spans="1:11" x14ac:dyDescent="0.25">
      <c r="A32" s="75"/>
      <c r="B32" s="87" t="s">
        <v>38</v>
      </c>
      <c r="C32" s="31"/>
      <c r="D32" s="89"/>
      <c r="E32" s="31"/>
      <c r="F32" s="80"/>
      <c r="G32" s="65"/>
      <c r="H32" s="65"/>
      <c r="I32" s="78"/>
      <c r="J32" s="65"/>
      <c r="K32" s="65"/>
    </row>
    <row r="33" spans="1:14" x14ac:dyDescent="0.25">
      <c r="A33" s="75"/>
      <c r="B33" s="89" t="s">
        <v>39</v>
      </c>
      <c r="C33" s="31" t="str">
        <f>IF(INSTITUTIONAL!C33&lt;&gt;"",INSTITUTIONAL!C33,"")</f>
        <v/>
      </c>
      <c r="D33" s="89"/>
      <c r="E33" s="31"/>
      <c r="F33" s="80"/>
      <c r="G33" s="65"/>
      <c r="H33" s="65"/>
      <c r="I33" s="17"/>
      <c r="J33" s="65"/>
      <c r="K33" s="65"/>
      <c r="L33" s="65"/>
      <c r="M33" s="65"/>
      <c r="N33" s="65"/>
    </row>
    <row r="34" spans="1:14" x14ac:dyDescent="0.25">
      <c r="A34" s="75"/>
      <c r="B34" s="89" t="str">
        <f>IF(INSTITUTIONAL!B34&lt;&gt;"",INSTITUTIONAL!B34,"")</f>
        <v>Bank key</v>
      </c>
      <c r="C34" s="31" t="str">
        <f>TRIM(IF(INSTITUTIONAL!C34="","",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34,"-",""),".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," ",""))))</f>
        <v/>
      </c>
      <c r="D34" s="89"/>
      <c r="E34" s="31"/>
      <c r="F34" s="80"/>
      <c r="G34" s="65"/>
      <c r="H34" s="65"/>
      <c r="I34" s="78"/>
      <c r="J34" s="65"/>
      <c r="K34" s="65"/>
      <c r="L34" s="65"/>
      <c r="M34" s="65"/>
      <c r="N34" s="65"/>
    </row>
    <row r="35" spans="1:14" x14ac:dyDescent="0.25">
      <c r="A35" s="75"/>
      <c r="B35" s="89" t="s">
        <v>40</v>
      </c>
      <c r="C35" s="31" t="str">
        <f>IF(INSTITUTIONAL!C35&lt;&gt;"",INSTITUTIONAL!C35,"")</f>
        <v>… Select</v>
      </c>
      <c r="D35" s="89"/>
      <c r="E35" s="31"/>
      <c r="F35" s="80"/>
      <c r="G35" s="65"/>
      <c r="H35" s="65"/>
      <c r="I35" s="78"/>
      <c r="J35" s="65"/>
      <c r="K35" s="65"/>
      <c r="L35" s="65"/>
      <c r="M35" s="65"/>
      <c r="N35" s="65"/>
    </row>
    <row r="36" spans="1:14" x14ac:dyDescent="0.25">
      <c r="A36" s="75"/>
      <c r="B36" s="89" t="s">
        <v>41</v>
      </c>
      <c r="C36" s="31" t="str">
        <f>IF(INSTITUTIONAL!C36&lt;&gt;"",INSTITUTIONAL!C36,"")</f>
        <v>… Select</v>
      </c>
      <c r="D36" s="89"/>
      <c r="E36" s="31"/>
      <c r="F36" s="80"/>
      <c r="G36" s="65"/>
      <c r="H36" s="65"/>
      <c r="I36" s="78"/>
      <c r="J36" s="65"/>
      <c r="K36" s="65"/>
      <c r="L36" s="65"/>
      <c r="M36" s="65"/>
      <c r="N36" s="65"/>
    </row>
    <row r="37" spans="1:14" ht="18.75" customHeight="1" x14ac:dyDescent="0.3">
      <c r="A37" s="75"/>
      <c r="B37" s="104" t="s">
        <v>42</v>
      </c>
      <c r="C37" s="104"/>
      <c r="D37" s="104"/>
      <c r="E37" s="104"/>
      <c r="F37" s="80"/>
      <c r="G37" s="65"/>
      <c r="H37" s="65"/>
      <c r="I37" s="78"/>
      <c r="J37" s="65"/>
      <c r="K37" s="65"/>
      <c r="L37" s="78"/>
      <c r="M37" s="65"/>
      <c r="N37" s="65"/>
    </row>
    <row r="38" spans="1:14" ht="25.5" x14ac:dyDescent="0.25">
      <c r="A38" s="75"/>
      <c r="B38" s="21" t="s">
        <v>43</v>
      </c>
      <c r="C38" s="24" t="str">
        <f>IF(AND(C9="PRG2 Implementing Partners",ISERROR(VLOOKUP(INSTITUTIONAL!C38,Partner_Type,1,0))),"Partner Type is missing or invalid!",
IF(AND(C9="PRG2 Implementing Partners",OR(INSTITUTIONAL!C38="UN - UN Agency",INSTITUTIONAL!C38="Bilateral/Multilateral",INSTITUTIONAL!C39="Intenational NGO")),"Vendors with parent organizations can't be created via WinShuttle!",
INSTITUTIONAL!C38))</f>
        <v>… Select</v>
      </c>
      <c r="D38" s="21" t="s">
        <v>75</v>
      </c>
      <c r="E38" s="46" t="str">
        <f ca="1">IFERROR(IF(AND(C9="PRG2 Implementing Partners",OR(C38="CSO - Civil Society Organisations",C38="GOVT - Government"),C39&lt;&gt;"International NGO",INSTITUTIONAL!E38="",INSTITUTIONAL!E41="5 - Not Required"),TODAY(),
IF(AND(C9="PRG2 Implementing Partners",OR(C38="CSO - Civil Society Organisations",C38="GOVT - Government"),C39&lt;&gt;"International NGO",INSTITUTIONAL!E38="",AND(OR(INSTITUTIONAL!E40="High Risk Assumed",INSTITUTIONAL!E40="Low Risk Assumed"),AND(INSTITUTIONAL!E41&lt;&gt;"3 - Medium",INSTITUTIONAL!E41&lt;&gt;"2 - Significant"))),TODAY(),
IF(AND(C9="PRG2 Implementing Partners",C38="GOVT - Government",INSTITUTIONAL!E38="",AND(OR(INSTITUTIONAL!E40="",INSTITUTIONAL!E40="… Select"),OR(INSTITUTIONAL!E41="5 - High",INSTITUTIONAL!E41="",INSTITUTIONAL!E41="… Select"))),TODAY(),
IF(AND(C9="PRG2 Implementing Partners",OR(C38="CSO - Civil Society Organisations",C38="GOVT - Government"),C39&lt;&gt;"International NGO",INSTITUTIONAL!E38=""),"Mandatory HACT Assessment Date Missing!",
IF(ISBLANK(INSTITUTIONAL!E38),"",
IF(AND(C9="PRG2 Implementing Partners",OR(C38="CSO - Civil Society Organisations",C38="GOVT - Government"),C39&lt;&gt;"International NGO",DATEVALUE(SUBSTITUTE(MID(INSTITUTIONAL!E38,4,2)&amp;"."&amp;LEFT(INSTITUTIONAL!E38,2)&amp;RIGHT(INSTITUTIONAL!E38,5),".","/"))&gt;TODAY()),"Assessment date can't be future date!",
IF(AND(C9="PRG2 Implementing Partners",OR(C38="CSO - Civil Society Organisations",C38="GOVT - Government"),C39&lt;&gt;"International NGO",DATEVALUE(SUBSTITUTE(MID(INSTITUTIONAL!E38,4,2)&amp;"."&amp;LEFT(INSTITUTIONAL!E38,2)&amp;RIGHT(INSTITUTIONAL!E38,5),".","/"))&lt;DATE(YEAR(TODAY())-5,MONTH(TODAY()),DAY(TODAY()))),"Assessment date can't be more than 5 years ago!",
INSTITUTIONAL!E38))))))),"Invalid Date Format!")</f>
        <v/>
      </c>
      <c r="F38" s="80"/>
      <c r="G38" s="65"/>
      <c r="H38" s="65"/>
      <c r="I38" s="17"/>
      <c r="J38" s="65"/>
      <c r="K38" s="65"/>
      <c r="L38" s="65"/>
      <c r="M38" s="65"/>
      <c r="N38" s="65"/>
    </row>
    <row r="39" spans="1:14" ht="51" x14ac:dyDescent="0.25">
      <c r="A39" s="75"/>
      <c r="B39" s="21" t="s">
        <v>45</v>
      </c>
      <c r="C39" s="24" t="str">
        <f>IF(OR(C38="CSO - Civil Society Organisations",INSTITUTIONAL!C39="… Select"),INSTITUTIONAL!C39,"")</f>
        <v>… Select</v>
      </c>
      <c r="D39" s="21" t="s">
        <v>76</v>
      </c>
      <c r="E39" s="27" t="str">
        <f ca="1">IFERROR(IF(AND(C9="PRG2 Implementing Partners",C38="CSO - Civil Society Organisations",C39&lt;&gt;"International NGO",INSTITUTIONAL!E39=""),"Mandatory Core Assessment Date Missing!",
IF(ISBLANK(INSTITUTIONAL!E39),"",
IF(AND(C9="PRG2 Implementing Partners",C38="CSO - Civil Society Organisations",C39&lt;&gt;"International NGO",DATEVALUE(SUBSTITUTE(MID(INSTITUTIONAL!E39,4,2)&amp;"."&amp;LEFT(INSTITUTIONAL!E39,2)&amp;RIGHT(INSTITUTIONAL!E39,5),".","/"))&gt;TODAY()),"Assessment date can't be future date!",
IF(AND(C9="PRG2 Implementing Partners",C38="CSO - Civil Society Organisations",C39&lt;&gt;"International NGO",DATEVALUE(SUBSTITUTE(MID(INSTITUTIONAL!E39,4,2)&amp;"."&amp;LEFT(INSTITUTIONAL!E39,2)&amp;RIGHT(INSTITUTIONAL!E39,5),".","/"))&lt;DATE(YEAR(TODAY())-5,MONTH(TODAY()),DAY(TODAY()))),"Assessment date can't be more than 5 years ago!",
IF(AND(C9="PRG2 Implementing Partners",C38="GOVT - Government",INSTITUTIONAL!C38&lt;&gt;""),"",
INSTITUTIONAL!E39))))),"Invalid Date Format!")</f>
        <v/>
      </c>
      <c r="F39" s="80"/>
      <c r="G39" s="65"/>
      <c r="H39" s="82" t="s">
        <v>77</v>
      </c>
      <c r="I39" s="82" t="s">
        <v>78</v>
      </c>
      <c r="J39" s="65"/>
      <c r="K39" s="65"/>
      <c r="L39" s="78"/>
      <c r="M39" s="52"/>
      <c r="N39" s="65"/>
    </row>
    <row r="40" spans="1:14" ht="27" customHeight="1" x14ac:dyDescent="0.25">
      <c r="A40" s="75"/>
      <c r="B40" s="21"/>
      <c r="C40" s="24"/>
      <c r="D40" s="21" t="s">
        <v>47</v>
      </c>
      <c r="E40" s="24" t="str">
        <f>IF(AND(C9="PRG2 Implementing Partners",OR(C38="CSO - Civil Society Organisations",C38="GOVT - Government"),C39&lt;&gt;"International NGO",INSTITUTIONAL!E40="Low Risk Assumed",VLOOKUP(INSTITUTIONAL!E12,Programme_countries,2,0)&lt;&gt;"No",INSTITUTIONAL!E41="5 - Not Required"),"Micro Assessment",
IF(AND(C9="PRG2 Implementing Partners",OR(C38="CSO - Civil Society Organisations",C38="GOVT - Government"),C39&lt;&gt;"International NGO",INSTITUTIONAL!E40="Low Risk Assumed",VLOOKUP(INSTITUTIONAL!E12,Programme_countries,2,0)&lt;&gt;"No"),"Low Risk Assumed not applicable!",
IF(AND(C9="PRG2 Implementing Partners",OR(C38="CSO - Civil Society Organisations",C38="GOVT - Government"),C39&lt;&gt;"International NGO",OR(INSTITUTIONAL!E40="",INSTITUTIONAL!E40="… Select",INSTITUTIONAL!E40="Audit Results",INSTITUTIONAL!E40="Others"),INSTITUTIONAL!E41="5 - Not Required"),"Micro Assessment",
IF(AND(C9="PRG2 Implementing Partners",C38="GOVT - Government",OR(INSTITUTIONAL!E40="",INSTITUTIONAL!E40="… Select"),OR(INSTITUTIONAL!E41="",INSTITUTIONAL!E41="… Select",INSTITUTIONAL!E41="1 - High")),"High Risk Assumed",
IF(AND(C9="PRG2 Implementing Partners",C38="CSO - Civil Society Organisations",C39&lt;&gt;"International NGO",INSTITUTIONAL!E40="High Risk Assumed",INSTITUTIONAL!E41="5 - Not Required"),"Micro Assessment",
IF(AND(C9="PRG2 Implementing Partners",OR(C38="CSO - Civil Society Organisations",C38="GOVT - Government"),C39&lt;&gt;"International NGO",ISERROR(VLOOKUP(INSTITUTIONAL!E40,HACT_Assessment_Types,1,0))),"Assessment type is invalid or missing!",
INSTITUTIONAL!E40))))))</f>
        <v>… Select</v>
      </c>
      <c r="F40" s="80"/>
      <c r="G40" s="42"/>
      <c r="H40" s="102" t="str">
        <f>HYPERLINK("https://www.unpartnerportal.org/partner?legal_name="&amp;E7&amp;"&amp;page=1&amp;page_size=20","LINK")</f>
        <v>LINK</v>
      </c>
      <c r="I40" s="102" t="str">
        <f>HYPERLINK("https://www.unpartnerportal.org/partner?legal_name="&amp;E6&amp;"&amp;page=1&amp;page_size=20","LINK")</f>
        <v>LINK</v>
      </c>
      <c r="J40" s="65"/>
      <c r="K40" s="65"/>
      <c r="L40" s="65"/>
      <c r="M40" s="65"/>
      <c r="N40" s="65"/>
    </row>
    <row r="41" spans="1:14" ht="25.5" x14ac:dyDescent="0.25">
      <c r="A41" s="75"/>
      <c r="B41" s="22" t="s">
        <v>79</v>
      </c>
      <c r="C41" s="25"/>
      <c r="D41" s="21" t="s">
        <v>49</v>
      </c>
      <c r="E41" s="24" t="str">
        <f>IF(AND(C9="PRG2 Implementing Partners",OR(C38="CSO - Civil Society Organisations",C38="GOVT - Government"),C39&lt;&gt;"International NGO",E40="High Risk Assumed",OR(INSTITUTIONAL!E41="",INSTITUTIONAL!E41="… Select")),"1 - High",
IF(AND(C9="PRG2 Implementing Partners",OR(C38="CSO - Civil Society Organisations",C38="GOVT - Government"),C39&lt;&gt;"International NGO",E40="Low Risk Assumed",OR(INSTITUTIONAL!E41="",INSTITUTIONAL!E41="… Select")),"4 - Low",
IF(AND(C9="PRG2 Implementing Partners",C38="GOVT - Government",OR(E40="",E40="… Select"),OR(INSTITUTIONAL!E41="",INSTITUTIONAL!E41="… Select")),"1 - High",
IF(AND(C9="PRG2 Implementing Partners",C38="GOVT - Government",E40="High Risk Assumed",INSTITUTIONAL!E41="5 - Not Required"),"1 - High",
IF(AND(C9="PRG2 Implementing Partners",OR(C38="CSO - Civil Society Organisations",C38="GOVT - Government"),OR(E40="Audit Results",E40="Others",E40="Micro Assessment"),OR(INSTITUTIONAL!E41="",INSTITUTIONAL!E41="… Select")),"Missing Assessment rating!",
IF(AND(C9="PRG2 Implementing Partners",OR(C38="CSO - Civil Society Organisations",C38="GOVT - Government"),E40="High Risk Assumed",OR(INSTITUTIONAL!E41="4 - Low",INSTITUTIONAL!E41="3 - Medium",INSTITUTIONAL!E41="2 - Significant")),"Invalid Assessment+Risk rating!",
IF(AND(C9="PRG2 Implementing Partners",OR(C38="CSO - Civil Society Organisations",C38="GOVT - Government"),E40="Low Risk Assumed",OR(INSTITUTIONAL!E41="1 - High",INSTITUTIONAL!E41="3 - Medium",INSTITUTIONAL!E41="2 - Significant")),"Invalid Assessment+Risk rating!",
IF(AND(C9="PRG2 Implementing Partners",OR(C38="CSO - Civil Society Organisations",C38="GOVT - Government"),ISERROR(VLOOKUP(INSTITUTIONAL!E41,HACT_Assessment_Ratings,1,0))),"Invalid Risk rating Value!",
INSTITUTIONAL!E41))))))))</f>
        <v>… Select</v>
      </c>
      <c r="F41" s="80"/>
      <c r="G41" s="65"/>
      <c r="H41" s="65"/>
      <c r="I41" s="78"/>
      <c r="J41" s="65"/>
      <c r="K41" s="65"/>
      <c r="L41" s="65"/>
      <c r="M41" s="44"/>
      <c r="N41" s="65"/>
    </row>
    <row r="42" spans="1:14" x14ac:dyDescent="0.25">
      <c r="A42" s="75"/>
      <c r="B42" s="22" t="s">
        <v>80</v>
      </c>
      <c r="C42" s="24"/>
      <c r="D42" s="21" t="s">
        <v>51</v>
      </c>
      <c r="E42" s="26" t="str">
        <f>IF(INSTITUTIONAL!E42&lt;&gt;"",INSTITUTIONAL!E42,"")</f>
        <v/>
      </c>
      <c r="F42" s="80"/>
      <c r="G42" s="65"/>
      <c r="H42" s="65"/>
      <c r="I42" s="78"/>
      <c r="J42" s="65"/>
      <c r="K42" s="65"/>
      <c r="L42" s="65"/>
      <c r="M42" s="65"/>
      <c r="N42" s="65"/>
    </row>
    <row r="43" spans="1:14" ht="38.25" x14ac:dyDescent="0.25">
      <c r="A43" s="75"/>
      <c r="B43" s="23" t="s">
        <v>52</v>
      </c>
      <c r="C43" s="26" t="str">
        <f>IF(INSTITUTIONAL!C43&lt;&gt;"",INSTITUTIONAL!C43,"")</f>
        <v/>
      </c>
      <c r="D43" s="21" t="s">
        <v>53</v>
      </c>
      <c r="E43" s="24"/>
      <c r="F43" s="80"/>
      <c r="G43" s="65"/>
      <c r="H43" s="65"/>
      <c r="I43" s="78"/>
      <c r="J43" s="65"/>
      <c r="K43" s="65"/>
      <c r="L43" s="65"/>
      <c r="M43" s="65"/>
      <c r="N43" s="65"/>
    </row>
    <row r="44" spans="1:14" ht="63.75" x14ac:dyDescent="0.25">
      <c r="A44" s="75"/>
      <c r="B44" s="21" t="s">
        <v>81</v>
      </c>
      <c r="C44" s="46" t="str">
        <f ca="1">IFERROR(IF(AND(C9="PRG2 Implementing Partners",OR(C38="CSO - Civil Society Organisations",C38="GOVT - Government"),INSTITUTIONAL!C44=""),TODAY(),
IF(AND(C9="PRG2 Implementing Partners",C38="GOVT - Government",INSTITUTIONAL!C44&lt;&gt;TODAY()),TODAY(),
IF(AND(C9="PRG2 Implementing Partners",C38="CSO - Civil Society Organisations",C39="Intenational NGO",INSTITUTIONAL!C44&lt;&gt;TODAY(),C45="6 - Not Assessed"),TODAY(),
IF(AND(C9="PRG2 Implementing Partners",AND(C38&lt;&gt;"CSO - Civil Society Organisations",C38&lt;&gt;"GOVT - Government"),INSTITUTIONAL!C44&lt;&gt;""),"",
IF(ISBLANK(INSTITUTIONAL!C44),"",
IF(AND(C9="PRG2 Implementing Partners",C38="CSO - Civil Society Organisations",C39&lt;&gt;"International NGO",DATEVALUE(SUBSTITUTE(MID(INSTITUTIONAL!C44,4,2)&amp;"."&amp;LEFT(INSTITUTIONAL!C44,2)&amp;RIGHT(INSTITUTIONAL!C44,5),".","/"))&gt;TODAY()),"Assessment date can't be future date!",
IF(AND(C9="PRG2 Implementing Partners",C38="CSO - Civil Society Organisations",C39&lt;&gt;"International NGO",DATEVALUE(SUBSTITUTE(MID(INSTITUTIONAL!C44,4,2)&amp;"."&amp;LEFT(INSTITUTIONAL!C44,2)&amp;RIGHT(INSTITUTIONAL!C44,5),".","/"))&lt;DATE(YEAR(TODAY())-5,MONTH(TODAY()),DAY(TODAY()))),"Assessment date can't be more than 5 years ago!",
IF(AND(C9="PRG2 Implementing Partners",C38="GOVT - Government",INSTITUTIONAL!C38&lt;&gt;""),"",
INSTITUTIONAL!C44)))))))),"Invalid Date Format!")</f>
        <v/>
      </c>
      <c r="D44" s="21" t="s">
        <v>55</v>
      </c>
      <c r="E44" s="24" t="str">
        <f>IF(ISERROR(VLOOKUP(INSTITUTIONAL!E44,Payment_methods,0)),"",INSTITUTIONAL!E44)</f>
        <v/>
      </c>
      <c r="F44" s="80"/>
      <c r="G44" s="65"/>
      <c r="H44" s="65"/>
      <c r="I44" s="78"/>
      <c r="J44" s="65"/>
      <c r="K44" s="65"/>
      <c r="L44" s="65"/>
      <c r="M44" s="65"/>
      <c r="N44" s="65"/>
    </row>
    <row r="45" spans="1:14" ht="25.5" x14ac:dyDescent="0.25">
      <c r="A45" s="75"/>
      <c r="B45" s="21" t="s">
        <v>56</v>
      </c>
      <c r="C45" s="24" t="str">
        <f>IF(AND(C9="PRG2 Implementing Partners",AND(C38&lt;&gt;"CSO - Civil Society Organisations",C38&lt;&gt;"Govt - Government")),"",
IF(AND(C9="PRG2 Implementing Partners",C38="Govt - Government"),"6 - Not Assessed",
IF(AND(C9="PRG2 Implementing Partners",C38="CSO - Civil Society Organisations",C39&lt;&gt;"Intenational NGO",INSTITUTIONAL!C45="6 - Not Assessed"),"4 - High Risk Assumed",
IF(AND(C9="PRG2 Implementing Partners",C38="CSO - Civil Society Organisations",OR(INSTITUTIONAL!C45="",INSTITUTIONAL!C45="… Select")),"4 - High Risk Assumed",
IF(INSTITUTIONAL!C45&lt;&gt;"",INSTITUTIONAL!C45,
"")))))</f>
        <v>… Select</v>
      </c>
      <c r="D45" s="21"/>
      <c r="E45" s="26"/>
      <c r="F45" s="80"/>
      <c r="G45" s="65"/>
      <c r="H45" s="65"/>
      <c r="I45" s="78"/>
      <c r="J45" s="65"/>
      <c r="K45" s="65"/>
      <c r="L45" s="65"/>
      <c r="M45" s="65"/>
      <c r="N45" s="65"/>
    </row>
    <row r="46" spans="1:14" ht="18.75" customHeight="1" x14ac:dyDescent="0.3">
      <c r="A46" s="75"/>
      <c r="B46" s="104" t="s">
        <v>82</v>
      </c>
      <c r="C46" s="104"/>
      <c r="D46" s="104"/>
      <c r="E46" s="104"/>
      <c r="F46" s="80"/>
      <c r="G46" s="65"/>
      <c r="H46" s="65"/>
      <c r="I46" s="78"/>
      <c r="J46" s="65"/>
      <c r="K46" s="65"/>
      <c r="L46" s="65"/>
      <c r="M46" s="65"/>
      <c r="N46" s="65"/>
    </row>
    <row r="47" spans="1:14" ht="16.5" thickBot="1" x14ac:dyDescent="0.3">
      <c r="A47" s="77"/>
      <c r="B47" s="21" t="s">
        <v>58</v>
      </c>
      <c r="C47" s="28" t="str">
        <f>IF(INSTITUTIONAL!C47&lt;&gt;"",INSTITUTIONAL!C47,"")</f>
        <v xml:space="preserve">Create </v>
      </c>
      <c r="D47" s="21" t="s">
        <v>59</v>
      </c>
      <c r="E47" s="24" t="str">
        <f>IF(INSTITUTIONAL!E47&lt;&gt;"",INSTITUTIONAL!C47,"")</f>
        <v xml:space="preserve">Create </v>
      </c>
      <c r="F47" s="80"/>
      <c r="G47" s="65"/>
      <c r="H47" s="65"/>
      <c r="I47" s="78"/>
      <c r="J47" s="65"/>
      <c r="K47" s="65"/>
      <c r="L47" s="65"/>
      <c r="M47" s="65"/>
      <c r="N47" s="65"/>
    </row>
    <row r="48" spans="1:14" ht="19.5" thickBot="1" x14ac:dyDescent="0.35">
      <c r="A48" s="77"/>
      <c r="B48" s="128"/>
      <c r="C48" s="128"/>
      <c r="D48" s="128"/>
      <c r="E48" s="128"/>
      <c r="F48" s="80"/>
      <c r="G48" s="65"/>
      <c r="H48" s="65"/>
      <c r="I48" s="78"/>
      <c r="J48" s="65"/>
      <c r="K48" s="65"/>
      <c r="L48" s="65"/>
      <c r="M48" s="65"/>
      <c r="N48" s="65"/>
    </row>
    <row r="49" spans="1:9" x14ac:dyDescent="0.25">
      <c r="A49" s="75"/>
      <c r="B49" s="111" t="s">
        <v>60</v>
      </c>
      <c r="C49" s="129" t="str">
        <f>IF(INSTITUTIONAL!C49&lt;&gt;"",INSTITUTIONAL!C49,"")</f>
        <v/>
      </c>
      <c r="D49" s="129"/>
      <c r="E49" s="129"/>
      <c r="F49" s="80"/>
      <c r="G49" s="65"/>
      <c r="H49" s="65"/>
      <c r="I49" s="78"/>
    </row>
    <row r="50" spans="1:9" ht="16.5" thickBot="1" x14ac:dyDescent="0.3">
      <c r="A50" s="77"/>
      <c r="B50" s="111"/>
      <c r="C50" s="129"/>
      <c r="D50" s="129"/>
      <c r="E50" s="129"/>
      <c r="F50" s="80"/>
      <c r="G50" s="65"/>
      <c r="H50" s="65"/>
      <c r="I50" s="78"/>
    </row>
    <row r="51" spans="1:9" ht="21" customHeight="1" thickBot="1" x14ac:dyDescent="0.35">
      <c r="A51" s="77"/>
      <c r="B51" s="104"/>
      <c r="C51" s="104"/>
      <c r="D51" s="104"/>
      <c r="E51" s="105"/>
      <c r="F51" s="75"/>
      <c r="G51" s="65"/>
      <c r="H51" s="65"/>
      <c r="I51" s="78"/>
    </row>
    <row r="52" spans="1:9" ht="11.45" customHeight="1" thickBot="1" x14ac:dyDescent="0.3">
      <c r="A52" s="65"/>
      <c r="B52" s="79"/>
      <c r="C52" s="68"/>
      <c r="D52" s="69"/>
      <c r="E52" s="69"/>
      <c r="F52" s="65"/>
      <c r="G52" s="65"/>
      <c r="H52" s="65"/>
      <c r="I52" s="78"/>
    </row>
    <row r="53" spans="1:9" ht="16.5" thickBot="1" x14ac:dyDescent="0.3">
      <c r="A53" s="66"/>
      <c r="B53" s="71" t="s">
        <v>61</v>
      </c>
      <c r="C53" s="126"/>
      <c r="D53" s="126"/>
      <c r="E53" s="127"/>
      <c r="F53" s="65"/>
      <c r="G53" s="65"/>
      <c r="H53" s="65"/>
      <c r="I53" s="78"/>
    </row>
    <row r="54" spans="1:9" ht="18" customHeight="1" thickBot="1" x14ac:dyDescent="0.3">
      <c r="A54" s="66"/>
      <c r="B54" s="71" t="s">
        <v>62</v>
      </c>
      <c r="C54" s="126"/>
      <c r="D54" s="126"/>
      <c r="E54" s="127"/>
      <c r="F54" s="65"/>
      <c r="G54" s="65"/>
      <c r="H54" s="65"/>
      <c r="I54" s="78"/>
    </row>
    <row r="55" spans="1:9" x14ac:dyDescent="0.25">
      <c r="A55" s="65"/>
      <c r="B55" s="70"/>
      <c r="C55" s="70"/>
      <c r="D55" s="70"/>
      <c r="E55" s="70"/>
      <c r="F55" s="65"/>
      <c r="G55" s="65"/>
      <c r="H55" s="65"/>
      <c r="I55" s="78"/>
    </row>
    <row r="56" spans="1:9" ht="18.75" x14ac:dyDescent="0.3">
      <c r="A56" s="75"/>
      <c r="B56" s="104" t="s">
        <v>63</v>
      </c>
      <c r="C56" s="104"/>
      <c r="D56" s="104"/>
      <c r="E56" s="104"/>
      <c r="F56" s="75"/>
      <c r="G56" s="65"/>
      <c r="H56" s="65"/>
      <c r="I56" s="78"/>
    </row>
    <row r="57" spans="1:9" x14ac:dyDescent="0.25">
      <c r="A57" s="75"/>
      <c r="B57" s="18" t="s">
        <v>64</v>
      </c>
      <c r="C57" s="90" t="s">
        <v>83</v>
      </c>
      <c r="D57" s="83"/>
      <c r="E57" s="83"/>
      <c r="F57" s="75"/>
      <c r="G57" s="65"/>
      <c r="H57" s="65"/>
      <c r="I57" s="78"/>
    </row>
    <row r="58" spans="1:9" x14ac:dyDescent="0.25">
      <c r="A58" s="75"/>
      <c r="B58" s="19" t="s">
        <v>65</v>
      </c>
      <c r="C58" s="90"/>
      <c r="D58" s="84"/>
      <c r="E58" s="84"/>
      <c r="F58" s="75"/>
      <c r="G58" s="65"/>
      <c r="H58" s="65"/>
      <c r="I58" s="78"/>
    </row>
    <row r="59" spans="1:9" x14ac:dyDescent="0.25">
      <c r="A59" s="75"/>
      <c r="B59" s="18" t="s">
        <v>66</v>
      </c>
      <c r="C59" s="83" t="s">
        <v>67</v>
      </c>
      <c r="D59" s="83"/>
      <c r="E59" s="83"/>
      <c r="F59" s="75"/>
      <c r="G59" s="65"/>
      <c r="H59" s="65"/>
      <c r="I59" s="78"/>
    </row>
    <row r="60" spans="1:9" x14ac:dyDescent="0.25">
      <c r="A60" s="75"/>
      <c r="B60" s="19" t="s">
        <v>68</v>
      </c>
      <c r="C60" s="84" t="s">
        <v>69</v>
      </c>
      <c r="D60" s="20" t="s">
        <v>70</v>
      </c>
      <c r="E60" s="85">
        <f ca="1">TODAY()</f>
        <v>45083</v>
      </c>
      <c r="F60" s="75"/>
      <c r="G60" s="65"/>
      <c r="H60" s="65"/>
      <c r="I60" s="78"/>
    </row>
    <row r="61" spans="1:9" ht="14.25" customHeight="1" x14ac:dyDescent="0.3">
      <c r="A61" s="75"/>
      <c r="B61" s="104"/>
      <c r="C61" s="104"/>
      <c r="D61" s="104"/>
      <c r="E61" s="104"/>
      <c r="F61" s="75"/>
      <c r="G61" s="65"/>
      <c r="H61" s="65"/>
      <c r="I61" s="78"/>
    </row>
    <row r="62" spans="1:9" x14ac:dyDescent="0.25">
      <c r="A62" s="65"/>
      <c r="B62" s="70"/>
      <c r="C62" s="70"/>
      <c r="D62" s="70"/>
      <c r="E62" s="70"/>
      <c r="F62" s="65"/>
      <c r="G62" s="65"/>
      <c r="H62" s="65"/>
      <c r="I62" s="78"/>
    </row>
    <row r="63" spans="1:9" x14ac:dyDescent="0.25">
      <c r="A63" s="65"/>
      <c r="B63" s="70"/>
      <c r="C63" s="70"/>
      <c r="D63" s="70"/>
      <c r="E63" s="70"/>
      <c r="F63" s="65"/>
      <c r="G63" s="65"/>
      <c r="H63" s="65"/>
      <c r="I63" s="78"/>
    </row>
    <row r="64" spans="1:9" x14ac:dyDescent="0.25">
      <c r="A64" s="65"/>
      <c r="B64" s="70"/>
      <c r="C64" s="70"/>
      <c r="D64" s="70"/>
      <c r="E64" s="70"/>
      <c r="F64" s="65"/>
      <c r="G64" s="65"/>
      <c r="H64" s="65"/>
      <c r="I64" s="78"/>
    </row>
    <row r="65" spans="9:9" x14ac:dyDescent="0.25">
      <c r="I65" s="78"/>
    </row>
    <row r="66" spans="9:9" x14ac:dyDescent="0.25">
      <c r="I66" s="78"/>
    </row>
    <row r="67" spans="9:9" x14ac:dyDescent="0.25">
      <c r="I67" s="78"/>
    </row>
    <row r="68" spans="9:9" x14ac:dyDescent="0.25">
      <c r="I68" s="78"/>
    </row>
    <row r="69" spans="9:9" x14ac:dyDescent="0.25">
      <c r="I69" s="78"/>
    </row>
    <row r="70" spans="9:9" x14ac:dyDescent="0.25">
      <c r="I70" s="78"/>
    </row>
    <row r="71" spans="9:9" x14ac:dyDescent="0.25">
      <c r="I71" s="78"/>
    </row>
    <row r="72" spans="9:9" x14ac:dyDescent="0.25">
      <c r="I72" s="78"/>
    </row>
    <row r="73" spans="9:9" x14ac:dyDescent="0.25">
      <c r="I73" s="78"/>
    </row>
    <row r="74" spans="9:9" x14ac:dyDescent="0.25">
      <c r="I74" s="78"/>
    </row>
    <row r="75" spans="9:9" x14ac:dyDescent="0.25">
      <c r="I75" s="78"/>
    </row>
    <row r="77" spans="9:9" x14ac:dyDescent="0.25">
      <c r="I77" s="78"/>
    </row>
    <row r="78" spans="9:9" x14ac:dyDescent="0.25">
      <c r="I78" s="78"/>
    </row>
    <row r="79" spans="9:9" x14ac:dyDescent="0.25">
      <c r="I79" s="78"/>
    </row>
    <row r="80" spans="9:9" x14ac:dyDescent="0.25">
      <c r="I80" s="78"/>
    </row>
    <row r="82" spans="9:9" x14ac:dyDescent="0.25">
      <c r="I82" s="78"/>
    </row>
  </sheetData>
  <sheetProtection algorithmName="SHA-512" hashValue="iRlIm799b6HLkereJMH44gAzysqgLqGLqi/BahZ4H7QMBGj3PYjiA2+Kwer1n7MUpkbfCAZDw0dlkBPm4k2hcQ==" saltValue="gH5CwZstNH3NzbDyc2HOyA==" spinCount="100000" sheet="1" objects="1" scenarios="1" selectLockedCells="1"/>
  <protectedRanges>
    <protectedRange sqref="C40:C42 C49:E50 C53:E54 E47:E48 C47:C48 C59:C60 E21 E57:E59 C29 C13:C14 E44 C44:C45 E5:E7 C6:C11 E14:E19 C17 C21:C22 C35:C36 C33 E27:E28 C31 B34" name="Range1"/>
    <protectedRange sqref="E46 C46" name="Range1_1"/>
    <protectedRange sqref="C38:C39 C43 E45 E38:E43" name="Range2"/>
    <protectedRange sqref="C12 C26:C27 C30 C34 E26 E20 E22 E29:E36" name="Range1_3"/>
    <protectedRange sqref="C24:C25 E24:E25" name="Range1_3_1_1"/>
    <protectedRange sqref="C57:C58" name="Range2_1"/>
    <protectedRange sqref="E60" name="Range1_1_1"/>
    <protectedRange sqref="E8:E13" name="Range1_4"/>
    <protectedRange sqref="C15:C16" name="Range1_5"/>
    <protectedRange sqref="C18:C20" name="Range1_2"/>
  </protectedRanges>
  <mergeCells count="16">
    <mergeCell ref="C53:E53"/>
    <mergeCell ref="C54:E54"/>
    <mergeCell ref="B56:E56"/>
    <mergeCell ref="B61:E61"/>
    <mergeCell ref="B37:E37"/>
    <mergeCell ref="B46:E46"/>
    <mergeCell ref="B48:E48"/>
    <mergeCell ref="B49:B50"/>
    <mergeCell ref="C49:E50"/>
    <mergeCell ref="B51:E51"/>
    <mergeCell ref="B24:E25"/>
    <mergeCell ref="B2:E2"/>
    <mergeCell ref="A4:E4"/>
    <mergeCell ref="B12:B13"/>
    <mergeCell ref="C12:C13"/>
    <mergeCell ref="A23:E23"/>
  </mergeCells>
  <conditionalFormatting sqref="B38:B45 D38:D39 D41:D45">
    <cfRule type="expression" dxfId="68" priority="71">
      <formula>$C$9="PRG2 Implementing Partners"</formula>
    </cfRule>
  </conditionalFormatting>
  <conditionalFormatting sqref="D47 B47">
    <cfRule type="expression" dxfId="67" priority="67">
      <formula>$C$7= "Block"</formula>
    </cfRule>
    <cfRule type="expression" dxfId="66" priority="68">
      <formula>$C$7= "Unblock"</formula>
    </cfRule>
    <cfRule type="expression" dxfId="65" priority="69">
      <formula>$C$7= "Mark for Deletion"</formula>
    </cfRule>
    <cfRule type="expression" dxfId="64" priority="70">
      <formula>$C$7="Unmark for Deletion"</formula>
    </cfRule>
  </conditionalFormatting>
  <conditionalFormatting sqref="C47 E47">
    <cfRule type="expression" dxfId="63" priority="63">
      <formula>$C$7= "Block"</formula>
    </cfRule>
    <cfRule type="expression" dxfId="62" priority="64">
      <formula>$C$7= "Unblock"</formula>
    </cfRule>
    <cfRule type="expression" dxfId="61" priority="65">
      <formula>$C$7= "Mark for Deletion"</formula>
    </cfRule>
    <cfRule type="expression" dxfId="60" priority="66">
      <formula>$C$7= "Unmark for Deletion"</formula>
    </cfRule>
  </conditionalFormatting>
  <conditionalFormatting sqref="C38:C45 E38:E39 E41 E43">
    <cfRule type="expression" dxfId="59" priority="62">
      <formula>$C$9="PRG2 Implementing Partners"</formula>
    </cfRule>
  </conditionalFormatting>
  <conditionalFormatting sqref="D38">
    <cfRule type="expression" dxfId="58" priority="61">
      <formula>$C$9="PRG2 Implementing Partners"</formula>
    </cfRule>
  </conditionalFormatting>
  <conditionalFormatting sqref="E38">
    <cfRule type="containsText" dxfId="57" priority="17" operator="containsText" text="Assessment date can't be future date!">
      <formula>NOT(ISERROR(SEARCH("Assessment date can't be future date!",E38)))</formula>
    </cfRule>
    <cfRule type="containsText" dxfId="56" priority="18" operator="containsText" text="Mandatory HACT Assessment Date Missing!">
      <formula>NOT(ISERROR(SEARCH("Mandatory HACT Assessment Date Missing!",E38)))</formula>
    </cfRule>
    <cfRule type="expression" dxfId="55" priority="60">
      <formula>$C$9="PRG2 Implementing Partners"</formula>
    </cfRule>
  </conditionalFormatting>
  <conditionalFormatting sqref="D40">
    <cfRule type="expression" dxfId="54" priority="59">
      <formula>$C$9="PRG2 Implementing Partners"</formula>
    </cfRule>
  </conditionalFormatting>
  <conditionalFormatting sqref="E40">
    <cfRule type="containsText" dxfId="53" priority="8" operator="containsText" text="Assessment type is invalid or missing!">
      <formula>NOT(ISERROR(SEARCH("Assessment type is invalid or missing!",E40)))</formula>
    </cfRule>
    <cfRule type="containsText" dxfId="52" priority="9" operator="containsText" text="Low Risk Assumed not applicable!">
      <formula>NOT(ISERROR(SEARCH("Low Risk Assumed not applicable!",E40)))</formula>
    </cfRule>
    <cfRule type="containsText" dxfId="51" priority="10" operator="containsText" text="Not Required rating is not applicable due to expenditure!">
      <formula>NOT(ISERROR(SEARCH("Not Required rating is not applicable due to expenditure!",E40)))</formula>
    </cfRule>
    <cfRule type="expression" dxfId="50" priority="58">
      <formula>$C$9="PRG2 Implementing Partners"</formula>
    </cfRule>
  </conditionalFormatting>
  <conditionalFormatting sqref="D41">
    <cfRule type="expression" dxfId="49" priority="57">
      <formula>$C$9="PRG2 Implementing Partners"</formula>
    </cfRule>
  </conditionalFormatting>
  <conditionalFormatting sqref="E41">
    <cfRule type="containsText" dxfId="48" priority="5" operator="containsText" text="Invalid Assessment+Risk rating!">
      <formula>NOT(ISERROR(SEARCH("Invalid Assessment+Risk rating!",E41)))</formula>
    </cfRule>
    <cfRule type="containsText" dxfId="47" priority="6" operator="containsText" text="Missing Assessment rating!">
      <formula>NOT(ISERROR(SEARCH("Missing Assessment rating!",E41)))</formula>
    </cfRule>
    <cfRule type="containsText" dxfId="46" priority="7" operator="containsText" text="Invalid Risk rating Value!">
      <formula>NOT(ISERROR(SEARCH("Invalid Risk rating Value!",E41)))</formula>
    </cfRule>
    <cfRule type="expression" dxfId="45" priority="56">
      <formula>$C$9="PRG2 Implementing Partners"</formula>
    </cfRule>
  </conditionalFormatting>
  <conditionalFormatting sqref="D39">
    <cfRule type="expression" dxfId="44" priority="55">
      <formula>$C$9="PRG2 Implementing Partners"</formula>
    </cfRule>
  </conditionalFormatting>
  <conditionalFormatting sqref="E39">
    <cfRule type="containsText" dxfId="43" priority="11" operator="containsText" text="Invalid Date Format!">
      <formula>NOT(ISERROR(SEARCH("Invalid Date Format!",E39)))</formula>
    </cfRule>
    <cfRule type="containsText" dxfId="42" priority="12" operator="containsText" text="Assessment date can't be more than 5 years ago!">
      <formula>NOT(ISERROR(SEARCH("Assessment date can't be more than 5 years ago!",E39)))</formula>
    </cfRule>
    <cfRule type="containsText" dxfId="41" priority="13" operator="containsText" text="Assessment date can't be future date!">
      <formula>NOT(ISERROR(SEARCH("Assessment date can't be future date!",E39)))</formula>
    </cfRule>
    <cfRule type="containsText" dxfId="40" priority="14" operator="containsText" text="Mandatory Core Assessment Date Missing!">
      <formula>NOT(ISERROR(SEARCH("Mandatory Core Assessment Date Missing!",E39)))</formula>
    </cfRule>
    <cfRule type="expression" dxfId="39" priority="54">
      <formula>$C$9="PRG2 Implementing Partners"</formula>
    </cfRule>
  </conditionalFormatting>
  <conditionalFormatting sqref="D40">
    <cfRule type="expression" dxfId="38" priority="53">
      <formula>$C$9="PRG2 Implementing Partners"</formula>
    </cfRule>
  </conditionalFormatting>
  <conditionalFormatting sqref="E40">
    <cfRule type="expression" dxfId="37" priority="52">
      <formula>$C$9="PRG2 Implementing Partners"</formula>
    </cfRule>
  </conditionalFormatting>
  <conditionalFormatting sqref="E44">
    <cfRule type="expression" dxfId="36" priority="51">
      <formula>$C$9="PRG2 Implementing Partners"</formula>
    </cfRule>
  </conditionalFormatting>
  <conditionalFormatting sqref="C19:C20">
    <cfRule type="containsText" dxfId="35" priority="50" operator="containsText" text="Incorrect domain!">
      <formula>NOT(ISERROR(SEARCH("Incorrect domain!",C19)))</formula>
    </cfRule>
  </conditionalFormatting>
  <conditionalFormatting sqref="E45">
    <cfRule type="expression" dxfId="34" priority="49">
      <formula>$C$9="PRG2 Implementing Partners"</formula>
    </cfRule>
  </conditionalFormatting>
  <conditionalFormatting sqref="E42">
    <cfRule type="expression" dxfId="33" priority="48">
      <formula>$C$9="PRG2 Implementing Partners"</formula>
    </cfRule>
  </conditionalFormatting>
  <conditionalFormatting sqref="C30">
    <cfRule type="containsText" dxfId="32" priority="42" operator="containsText" text="First two digits of the IBAN are incorrect!">
      <formula>NOT(ISERROR(SEARCH("First two digits of the IBAN are incorrect!",C30)))</formula>
    </cfRule>
    <cfRule type="containsText" dxfId="31" priority="43" operator="containsText" text="Do not use IBAN for this country!">
      <formula>NOT(ISERROR(SEARCH("Do not use IBAN for this country!",C30)))</formula>
    </cfRule>
    <cfRule type="containsText" dxfId="30" priority="44" operator="containsText" text="IBAN missing or incorrect length!">
      <formula>NOT(ISERROR(SEARCH("IBAN missing or incorrect length!",C30)))</formula>
    </cfRule>
    <cfRule type="containsText" dxfId="29" priority="45" operator="containsText" text="Bank country is missing!">
      <formula>NOT(ISERROR(SEARCH("Bank country is missing!",C30)))</formula>
    </cfRule>
    <cfRule type="containsText" dxfId="28" priority="46" operator="containsText" text="Not IBAN country!">
      <formula>NOT(ISERROR(SEARCH("Not IBAN country!",C30)))</formula>
    </cfRule>
  </conditionalFormatting>
  <conditionalFormatting sqref="C28">
    <cfRule type="containsText" dxfId="27" priority="39" operator="containsText" text="Spanish account number must be 10 digits!">
      <formula>NOT(ISERROR(SEARCH("Spanish account number must be 10 digits!",C28)))</formula>
    </cfRule>
    <cfRule type="containsText" dxfId="26" priority="40" operator="containsText" text="Portuguese account number must be 11 digits or less!">
      <formula>NOT(ISERROR(SEARCH("Portuguese account number must be 11 digits or less!",C28)))</formula>
    </cfRule>
  </conditionalFormatting>
  <conditionalFormatting sqref="C27">
    <cfRule type="containsText" dxfId="25" priority="38" operator="containsText" text="Mandatory Account type is missing!">
      <formula>NOT(ISERROR(SEARCH("Mandatory Account type is missing!",C27)))</formula>
    </cfRule>
  </conditionalFormatting>
  <conditionalFormatting sqref="E21">
    <cfRule type="containsText" dxfId="24" priority="37" operator="containsText" text="Mandatory Tax ID Missing!">
      <formula>NOT(ISERROR(SEARCH("Mandatory Tax ID Missing!",E21)))</formula>
    </cfRule>
  </conditionalFormatting>
  <conditionalFormatting sqref="E12">
    <cfRule type="containsText" dxfId="23" priority="36" operator="containsText" text="Country is missing">
      <formula>NOT(ISERROR(SEARCH("Country is missing",E12)))</formula>
    </cfRule>
  </conditionalFormatting>
  <conditionalFormatting sqref="E13">
    <cfRule type="containsText" dxfId="22" priority="35" operator="containsText" text="Mandatory Region code is missing or incorrect!">
      <formula>NOT(ISERROR(SEARCH("Mandatory Region code is missing or incorrect!",E13)))</formula>
    </cfRule>
  </conditionalFormatting>
  <conditionalFormatting sqref="C9">
    <cfRule type="containsText" dxfId="21" priority="28" operator="containsText" text="Missing Vendor Account Group!">
      <formula>NOT(ISERROR(SEARCH("Missing Vendor Account Group!",C9)))</formula>
    </cfRule>
    <cfRule type="containsText" dxfId="20" priority="29" operator="containsText" text="Vendor Number is not empty!">
      <formula>NOT(ISERROR(SEARCH("Vendor Number is not empty!",C9)))</formula>
    </cfRule>
    <cfRule type="containsText" dxfId="19" priority="30" operator="containsText" text="Incorrect or Missing Travel Agency Vendor Number!">
      <formula>NOT(ISERROR(SEARCH("Incorrect or Missing Travel Agency Vendor Number!",C9)))</formula>
    </cfRule>
    <cfRule type="containsText" dxfId="18" priority="31" operator="containsText" text="Incorrect or Missing Nat Committee Vendor Number!">
      <formula>NOT(ISERROR(SEARCH("Incorrect or Missing Nat Committee Vendor Number!",C9)))</formula>
    </cfRule>
    <cfRule type="containsText" dxfId="17" priority="32" operator="containsText" text="Incorrect or Missing Field Office Vendor Number!">
      <formula>NOT(ISERROR(SEARCH("Incorrect or Missing Field Office Vendor Number!",C9)))</formula>
    </cfRule>
    <cfRule type="containsText" dxfId="16" priority="33" operator="containsText" text="Incorrect or Missing UN Vendor Number!">
      <formula>NOT(ISERROR(SEARCH("Incorrect or Missing UN Vendor Number!",C9)))</formula>
    </cfRule>
    <cfRule type="containsText" dxfId="15" priority="34" operator="containsText" text="Invalid account group!">
      <formula>NOT(ISERROR(SEARCH("Invalid account group!",C9)))</formula>
    </cfRule>
  </conditionalFormatting>
  <conditionalFormatting sqref="C7">
    <cfRule type="containsText" dxfId="14" priority="27" operator="containsText" text="Request type is not Create, script can’t be run!">
      <formula>NOT(ISERROR(SEARCH("Request type is not Create, script can’t be run!",C7)))</formula>
    </cfRule>
  </conditionalFormatting>
  <conditionalFormatting sqref="C11">
    <cfRule type="containsText" dxfId="13" priority="26" operator="containsText" text="Invalid UNGM number, please correct!">
      <formula>NOT(ISERROR(SEARCH("Invalid UNGM number, please correct!",C11)))</formula>
    </cfRule>
  </conditionalFormatting>
  <conditionalFormatting sqref="C38">
    <cfRule type="containsText" dxfId="12" priority="24" operator="containsText" text="Vendors with parent organizations can't be created via WinShuttle!">
      <formula>NOT(ISERROR(SEARCH("Vendors with parent organizations can't be created via WinShuttle!",C38)))</formula>
    </cfRule>
    <cfRule type="containsText" dxfId="11" priority="25" operator="containsText" text="Partner Type is missing or invalid!">
      <formula>NOT(ISERROR(SEARCH("Partner Type is missing or invalid!",C38)))</formula>
    </cfRule>
  </conditionalFormatting>
  <conditionalFormatting sqref="C44">
    <cfRule type="containsText" dxfId="10" priority="20" operator="containsText" text="Invalid Date Format!">
      <formula>NOT(ISERROR(SEARCH("Invalid Date Format!",C44)))</formula>
    </cfRule>
    <cfRule type="containsText" dxfId="9" priority="23" operator="containsText" text="Mandatory PSEA Assessment Date Missing!">
      <formula>NOT(ISERROR(SEARCH("Mandatory PSEA Assessment Date Missing!",C44)))</formula>
    </cfRule>
  </conditionalFormatting>
  <conditionalFormatting sqref="B44:C44">
    <cfRule type="containsText" dxfId="8" priority="21" operator="containsText" text="Assessment date can't be more than 5 years ago!">
      <formula>NOT(ISERROR(SEARCH("Assessment date can't be more than 5 years ago!",B44)))</formula>
    </cfRule>
    <cfRule type="containsText" dxfId="7" priority="22" operator="containsText" text="Assessment date can't be future date!">
      <formula>NOT(ISERROR(SEARCH("Assessment date can't be future date!",B44)))</formula>
    </cfRule>
  </conditionalFormatting>
  <conditionalFormatting sqref="C45">
    <cfRule type="containsText" dxfId="6" priority="19" operator="containsText" text="Missing PSEA Assessment rating!">
      <formula>NOT(ISERROR(SEARCH("Missing PSEA Assessment rating!",C45)))</formula>
    </cfRule>
  </conditionalFormatting>
  <conditionalFormatting sqref="D38:E38">
    <cfRule type="containsText" dxfId="5" priority="15" operator="containsText" text="Invalid Date Format!">
      <formula>NOT(ISERROR(SEARCH("Invalid Date Format!",D38)))</formula>
    </cfRule>
    <cfRule type="containsText" dxfId="4" priority="16" operator="containsText" text="Assessment date can't be more than 5 years ago!">
      <formula>NOT(ISERROR(SEARCH("Assessment date can't be more than 5 years ago!",D38)))</formula>
    </cfRule>
  </conditionalFormatting>
  <conditionalFormatting sqref="C26">
    <cfRule type="containsText" dxfId="3" priority="1" operator="containsText" text="Banking Information must be empty in case of Bidding!">
      <formula>NOT(ISERROR(SEARCH("Banking Information must be empty in case of Bidding!",C26)))</formula>
    </cfRule>
  </conditionalFormatting>
  <dataValidations count="15">
    <dataValidation allowBlank="1" showErrorMessage="1" prompt="In case of update, Vendor #, Vendor name and only those fields have to be filled in that need to be updated." sqref="C7" xr:uid="{0303AB77-6E98-48AF-A169-DCECC209D000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EE2B3B64-F204-4160-B55F-99178FA1C673}"/>
    <dataValidation allowBlank="1" showInputMessage="1" showErrorMessage="1" prompt="Enter with no punctuation – no dots, dashes or spaces." sqref="C28" xr:uid="{F146A22E-0375-472A-8BD8-892808FCE4F8}"/>
    <dataValidation allowBlank="1" showErrorMessage="1" prompt="No future date is allowed. _x000a_" sqref="E38:E39" xr:uid="{7E2733C3-E876-475F-A149-997AC4F3895C}"/>
    <dataValidation allowBlank="1" showInputMessage="1" sqref="B58 B44:B45 D38:D41" xr:uid="{D2E6547B-7957-4B10-BA4E-64A6D37AB34D}"/>
    <dataValidation type="list" allowBlank="1" showInput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2" xr:uid="{2FE16A7E-6FB1-4A4F-B724-F8ED6C421EE7}">
      <formula1>Validation_CountryCodes</formula1>
    </dataValidation>
    <dataValidation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only the fields that need to be updated should be filled. _x000a_In case of Unblock, please select Update." sqref="C18" xr:uid="{1870271D-AC06-4EA4-86ED-8BEEF808039B}"/>
    <dataValidation allowBlank="1" showErrorMessage="1" prompt="e.g. vendor to be created for long term agreement, for tendering, for low value procurement, for office rent etc." sqref="C12:C13" xr:uid="{BF097F22-36E9-4FE7-9D25-B857EEC9D3DB}"/>
    <dataValidation type="list" allowBlank="1" showInputMessage="1" showErrorMessage="1" sqref="C57" xr:uid="{AAD95D5E-FD75-4B3D-A53A-D4B5D693090D}">
      <formula1>MDM_Processor_User_IDs</formula1>
    </dataValidation>
    <dataValidation allowBlank="1" showInputMessage="1" showErrorMessage="1" prompt="Only if Partner type is CSO" sqref="C39" xr:uid="{5AD4B810-FDF8-4DD7-A6CD-49975245478B}"/>
    <dataValidation errorStyle="information" allowBlank="1" prompt="default setting of the payment method is BCLNTU" sqref="E44" xr:uid="{8F2BB379-C200-43E4-8CA3-BBE483477433}"/>
    <dataValidation errorStyle="information" allowBlank="1" showInputMessage="1" prompt="default setting of the payment method is BCLNTU" sqref="C59" xr:uid="{0B09CF61-260E-430E-AF6C-62FAAC182B3F}"/>
    <dataValidation type="list" allowBlank="1" showInputMessage="1" showErrorMessage="1" sqref="C35" xr:uid="{4E050553-7076-43FD-8DB8-B2D0FF051FBD}">
      <formula1>Validation_Bank_Country</formula1>
    </dataValidation>
    <dataValidation type="list" allowBlank="1" showInputMessage="1" showErrorMessage="1" sqref="C31" xr:uid="{BD5A2A5C-9617-458C-83FE-DB947A900A66}">
      <formula1>Validation_Currency</formula1>
    </dataValidation>
    <dataValidation type="list" allowBlank="1" showInputMessage="1" showErrorMessage="1" sqref="C6" xr:uid="{D5ECED9B-5E21-4144-9AB8-B5525FCA0A86}">
      <formula1>Validation_BA</formula1>
    </dataValidation>
  </dataValidations>
  <hyperlinks>
    <hyperlink ref="B41" r:id="rId1" display="https://intranet.unicef.org/pd/csp.nsf/Site Pages/page01040701" xr:uid="{FD426A5F-343D-4F7F-B9B5-574F188B212A}"/>
    <hyperlink ref="B42" r:id="rId2" display="https://unicef.sharepoint.com/teams/OED/PPPManual/CSO/Shared Documents/IP Parent List.xlsx" xr:uid="{B6B958A8-6F84-4C77-AA0D-F81C54CD355B}"/>
  </hyperlinks>
  <pageMargins left="0.7" right="0.7" top="0.75" bottom="0.75" header="0.3" footer="0.3"/>
  <pageSetup paperSize="9" orientation="portrait" r:id="rId3"/>
  <ignoredErrors>
    <ignoredError sqref="H40:I4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8CCD-3525-4308-A9F5-759BCBB8F4B3}">
  <dimension ref="A1:O47"/>
  <sheetViews>
    <sheetView topLeftCell="E1" workbookViewId="0">
      <selection activeCell="J1" sqref="J1"/>
    </sheetView>
  </sheetViews>
  <sheetFormatPr defaultRowHeight="15.75" x14ac:dyDescent="0.25"/>
  <cols>
    <col min="1" max="1" width="11.75" hidden="1" customWidth="1"/>
    <col min="2" max="2" width="56.75" hidden="1" customWidth="1"/>
    <col min="3" max="3" width="23.25" hidden="1" customWidth="1"/>
    <col min="4" max="4" width="26.75" hidden="1" customWidth="1"/>
    <col min="5" max="5" width="33.75" bestFit="1" customWidth="1"/>
    <col min="6" max="6" width="21.5" bestFit="1" customWidth="1"/>
    <col min="7" max="7" width="30.875" bestFit="1" customWidth="1"/>
    <col min="8" max="8" width="53.25" bestFit="1" customWidth="1"/>
    <col min="9" max="9" width="44.875" bestFit="1" customWidth="1"/>
    <col min="10" max="10" width="12.5" bestFit="1" customWidth="1"/>
    <col min="13" max="13" width="53.25" bestFit="1" customWidth="1"/>
    <col min="14" max="14" width="48.25" bestFit="1" customWidth="1"/>
  </cols>
  <sheetData>
    <row r="1" spans="1:15" x14ac:dyDescent="0.25">
      <c r="A1" s="60" t="s">
        <v>84</v>
      </c>
      <c r="B1" s="60" t="s">
        <v>85</v>
      </c>
      <c r="C1" s="60" t="s">
        <v>86</v>
      </c>
      <c r="D1" s="60" t="s">
        <v>87</v>
      </c>
      <c r="E1" s="60" t="s">
        <v>85</v>
      </c>
      <c r="F1" s="60" t="s">
        <v>88</v>
      </c>
      <c r="G1" s="60" t="s">
        <v>89</v>
      </c>
      <c r="H1" s="60" t="s">
        <v>90</v>
      </c>
      <c r="I1" s="60" t="s">
        <v>91</v>
      </c>
      <c r="J1" s="65"/>
      <c r="K1" s="65"/>
      <c r="L1" s="65"/>
      <c r="M1" s="60" t="s">
        <v>90</v>
      </c>
      <c r="N1" s="60" t="s">
        <v>91</v>
      </c>
      <c r="O1" s="65"/>
    </row>
    <row r="2" spans="1:15" x14ac:dyDescent="0.25">
      <c r="A2" s="65">
        <f>IF(C2&lt;&gt;D2,MAX(A$1:$A1)+1,0)</f>
        <v>0</v>
      </c>
      <c r="B2" s="65" t="s">
        <v>4</v>
      </c>
      <c r="C2" s="65" t="str">
        <f>IF(ISBLANK(INSTITUTIONAL!C7),"",INSTITUTIONAL!C7)</f>
        <v xml:space="preserve">Create </v>
      </c>
      <c r="D2" s="65" t="str">
        <f>IF(ISBLANK('INSTITUTIONAL VENDOR'!C7),"",'INSTITUTIONAL VENDOR'!C7)</f>
        <v xml:space="preserve">Create </v>
      </c>
      <c r="E2" s="65" t="str">
        <f>IFERROR(VLOOKUP(ROWS($F$1:F1),A:D,2,0),"")</f>
        <v>Vendor Account Group</v>
      </c>
      <c r="F2" s="65" t="str">
        <f>IFERROR(VLOOKUP(ROWS($F$1:F1),A:D,3,0),"")</f>
        <v>… Select</v>
      </c>
      <c r="G2" s="65" t="str">
        <f>IFERROR(VLOOKUP(ROWS($F$1:F1),A:D,4,0),"")</f>
        <v>Missing Vendor Account Group!</v>
      </c>
      <c r="H2" s="65" t="str">
        <f>IF($F2&lt;&gt;$G2,
IF(NOT(ISERROR(SEARCH("!",G2))),"Error message, original field contained incorrect value",
IF(AND($E2="Company Name",LEN($F2)&gt;40),"Name is too long",
IF(AND($E2="Region",ISERROR(VLOOKUP('INSTITUTIONAL VENDOR'!$E$12,List_of_Region_Countries,1,0))),"Not a region country, field removed",
IF(AND(ISERROR(VLOOKUP($F2,List_of_Dropdown_list_Values,1,0)),NOT(ISERROR(VLOOKUP($G2,List_of_Dropdown_list_Values,1,0)))),"Original Value was not from dropdown list, has been corrected",
IF(AND($E2="Account type",OR('INSTITUTIONAL VENDOR'!$C$35="370 Russian Fed.",'INSTITUTIONAL VENDOR'!$C$35="681 Angola",'INSTITUTIONAL VENDOR'!$C$35="689 Mozambique")),"Digits must be moved to account number as per country specifics",
IF(AND($E2="Vendor's Bank Account Number",OR('INSTITUTIONAL VENDOR'!$C$35="370 Russian Fed.",'INSTITUTIONAL VENDOR'!$C$35="681 Angola",'INSTITUTIONAL VENDOR'!$C$35="689 Mozambique"),LEN(Log_file!$F2)&gt;LEN(Log_file!$G2)),"Digits moved to account key as per country specifics",
IF(AND(LEN(SUBSTITUTE(TRIM($F2)," ",""))=LEN(SUBSTITUTE(TRIM($G2)," ","")),LEN($F2)&gt;LEN($G2)),"Spaces removed",
IF(LEN($F2)&gt;VLOOKUP($E2,SAP_fields_MAX_length,2,0),"Original value length was over SAP limit",
"Number Format/Special characters substituted or Unknown Reason")))))))),
"")</f>
        <v>Error message, original field contained incorrect value</v>
      </c>
      <c r="I2" s="65" t="str">
        <f>IF($H2="","",VLOOKUP($H2,M:N,2,0))</f>
        <v>Processor - Investigate original field and correct the error</v>
      </c>
      <c r="J2" s="61"/>
      <c r="K2" s="65"/>
      <c r="L2" s="65"/>
      <c r="M2" s="65" t="s">
        <v>92</v>
      </c>
      <c r="N2" s="65" t="s">
        <v>93</v>
      </c>
      <c r="O2" s="82"/>
    </row>
    <row r="3" spans="1:15" x14ac:dyDescent="0.25">
      <c r="A3" s="65">
        <f>IF(C3&lt;&gt;D3,MAX(A$1:$A2)+1,0)</f>
        <v>0</v>
      </c>
      <c r="B3" s="65" t="s">
        <v>7</v>
      </c>
      <c r="C3" s="65" t="str">
        <f>IF(ISBLANK(INSTITUTIONAL!C6),"",INSTITUTIONAL!C6)</f>
        <v>… Select</v>
      </c>
      <c r="D3" s="65" t="str">
        <f>IF(ISBLANK('INSTITUTIONAL VENDOR'!C6),"",'INSTITUTIONAL VENDOR'!C6)</f>
        <v>… Select</v>
      </c>
      <c r="E3" s="65" t="str">
        <f>IFERROR(VLOOKUP(ROWS($F$1:F2),A:D,2,0),"")</f>
        <v>Region</v>
      </c>
      <c r="F3" s="65" t="str">
        <f>IFERROR(VLOOKUP(ROWS($F$1:F2),A:D,3,0),"")</f>
        <v>… Select</v>
      </c>
      <c r="G3" s="65" t="str">
        <f>IFERROR(VLOOKUP(ROWS($F$1:F2),A:D,4,0),"")</f>
        <v/>
      </c>
      <c r="H3" s="65" t="str">
        <f>IF($F3&lt;&gt;$G3,
IF(NOT(ISERROR(SEARCH("!",G3))),"Error message, original field contained incorrect value",
IF(AND($E3="Company Name",LEN($F3)&gt;40),"Name is too long",
IF(AND($E3="Region",ISERROR(VLOOKUP('INSTITUTIONAL VENDOR'!$E$12,List_of_Region_Countries,1,0))),"Not a region country, field removed",
IF(AND(ISERROR(VLOOKUP($F3,List_of_Dropdown_list_Values,1,0)),NOT(ISERROR(VLOOKUP($G3,List_of_Dropdown_list_Values,1,0)))),"Original Value was not from dropdown list, has been corrected",
IF(AND($E3="Account type",OR('INSTITUTIONAL VENDOR'!$C$35="370 Russian Fed.",'INSTITUTIONAL VENDOR'!$C$35="681 Angola",'INSTITUTIONAL VENDOR'!$C$35="689 Mozambique")),"Digits must be moved to account number as per country specifics",
IF(AND($E3="Vendor's Bank Account Number",OR('INSTITUTIONAL VENDOR'!$C$35="370 Russian Fed.",'INSTITUTIONAL VENDOR'!$C$35="681 Angola",'INSTITUTIONAL VENDOR'!$C$35="689 Mozambique"),LEN(Log_file!$F3)&gt;LEN(Log_file!$G3)),"Digits moved to account key as per country specifics",
IF(AND(LEN(SUBSTITUTE(TRIM($F3)," ",""))=LEN(SUBSTITUTE(TRIM($G3)," ","")),LEN($F3)&gt;LEN($G3)),"Spaces removed",
IF(LEN($F3)&gt;VLOOKUP($E3,SAP_fields_MAX_length,2,0),"Original value length was over SAP limit",
"Number Format/Special characters substituted or Unknown Reason")))))))),
"")</f>
        <v>Not a region country, field removed</v>
      </c>
      <c r="I3" s="65" t="str">
        <f>IF($H3="","",VLOOKUP($H3,M:N,2,0))</f>
        <v>No Action Required</v>
      </c>
      <c r="J3" s="61"/>
      <c r="K3" s="65"/>
      <c r="L3" s="65"/>
      <c r="M3" s="65" t="s">
        <v>94</v>
      </c>
      <c r="N3" s="65" t="s">
        <v>95</v>
      </c>
      <c r="O3" s="82"/>
    </row>
    <row r="4" spans="1:15" x14ac:dyDescent="0.25">
      <c r="A4" s="65">
        <f>IF(C4&lt;&gt;D4,MAX(A$1:$A3)+1,0)</f>
        <v>0</v>
      </c>
      <c r="B4" s="65" t="s">
        <v>10</v>
      </c>
      <c r="C4" s="65" t="str">
        <f>IF(ISBLANK(INSTITUTIONAL!C8),"",INSTITUTIONAL!C8)</f>
        <v/>
      </c>
      <c r="D4" s="65" t="str">
        <f>IF(ISBLANK('INSTITUTIONAL VENDOR'!C8),"",'INSTITUTIONAL VENDOR'!C8)</f>
        <v/>
      </c>
      <c r="E4" s="65" t="str">
        <f>IFERROR(VLOOKUP(ROWS($F$1:F3),A:D,2,0),"")</f>
        <v>IBAN</v>
      </c>
      <c r="F4" s="65" t="str">
        <f>IFERROR(VLOOKUP(ROWS($F$1:F3),A:D,3,0),"")</f>
        <v/>
      </c>
      <c r="G4" s="65" t="str">
        <f>IFERROR(VLOOKUP(ROWS($F$1:F3),A:D,4,0),"")</f>
        <v>Bank country is missing!</v>
      </c>
      <c r="H4" s="65" t="str">
        <f>IF($F4&lt;&gt;$G4,
IF(NOT(ISERROR(SEARCH("!",G4))),"Error message, original field contained incorrect value",
IF(AND($E4="Company Name",LEN($F4)&gt;40),"Name is too long",
IF(AND($E4="Region",ISERROR(VLOOKUP('INSTITUTIONAL VENDOR'!$E$12,List_of_Region_Countries,1,0))),"Not a region country, field removed",
IF(AND(ISERROR(VLOOKUP($F4,List_of_Dropdown_list_Values,1,0)),NOT(ISERROR(VLOOKUP($G4,List_of_Dropdown_list_Values,1,0)))),"Original Value was not from dropdown list, has been corrected",
IF(AND($E4="Account type",OR('INSTITUTIONAL VENDOR'!$C$35="370 Russian Fed.",'INSTITUTIONAL VENDOR'!$C$35="681 Angola",'INSTITUTIONAL VENDOR'!$C$35="689 Mozambique")),"Digits must be moved to account number as per country specifics",
IF(AND($E4="Vendor's Bank Account Number",OR('INSTITUTIONAL VENDOR'!$C$35="370 Russian Fed.",'INSTITUTIONAL VENDOR'!$C$35="681 Angola",'INSTITUTIONAL VENDOR'!$C$35="689 Mozambique"),LEN(Log_file!$F4)&gt;LEN(Log_file!$G4)),"Digits moved to account key as per country specifics",
IF(AND(LEN(SUBSTITUTE(TRIM($F4)," ",""))=LEN(SUBSTITUTE(TRIM($G4)," ","")),LEN($F4)&gt;LEN($G4)),"Spaces removed",
IF(LEN($F4)&gt;VLOOKUP($E4,SAP_fields_MAX_length,2,0),"Original value length was over SAP limit",
"Number Format/Special characters substituted or Unknown Reason")))))))),
"")</f>
        <v>Error message, original field contained incorrect value</v>
      </c>
      <c r="I4" s="65" t="str">
        <f t="shared" ref="I4:I20" si="0">IF($H4="","",VLOOKUP($H4,M:N,2,0))</f>
        <v>Processor - Investigate original field and correct the error</v>
      </c>
      <c r="J4" s="65"/>
      <c r="K4" s="65"/>
      <c r="L4" s="65"/>
      <c r="M4" s="65" t="s">
        <v>96</v>
      </c>
      <c r="N4" s="65" t="s">
        <v>97</v>
      </c>
      <c r="O4" s="82"/>
    </row>
    <row r="5" spans="1:15" x14ac:dyDescent="0.25">
      <c r="A5" s="65">
        <f>IF(C5&lt;&gt;D5,MAX(A$1:$A4)+1,0)</f>
        <v>1</v>
      </c>
      <c r="B5" s="65" t="s">
        <v>12</v>
      </c>
      <c r="C5" s="65" t="str">
        <f>IF(ISBLANK(INSTITUTIONAL!C9),"",INSTITUTIONAL!C9)</f>
        <v>… Select</v>
      </c>
      <c r="D5" s="65" t="str">
        <f>IF(ISBLANK('INSTITUTIONAL VENDOR'!C9),"",'INSTITUTIONAL VENDOR'!C9)</f>
        <v>Missing Vendor Account Group!</v>
      </c>
      <c r="E5" s="65" t="str">
        <f ca="1">IFERROR(VLOOKUP(ROWS($F$1:F4),A:D,2,0),"")</f>
        <v>Payment method</v>
      </c>
      <c r="F5" s="65" t="str">
        <f ca="1">IFERROR(VLOOKUP(ROWS($F$1:F4),A:D,3,0),"")</f>
        <v>… Select</v>
      </c>
      <c r="G5" s="65" t="str">
        <f ca="1">IFERROR(VLOOKUP(ROWS($F$1:F4),A:D,4,0),"")</f>
        <v/>
      </c>
      <c r="H5" s="65" t="str">
        <f ca="1">IF($F5&lt;&gt;$G5,
IF(NOT(ISERROR(SEARCH("!",G5))),"Error message, original field contained incorrect value",
IF(AND($E5="Company Name",LEN($F5)&gt;40),"Name is too long",
IF(AND($E5="Region",ISERROR(VLOOKUP('INSTITUTIONAL VENDOR'!$E$12,List_of_Region_Countries,1,0))),"Not a region country, field removed",
IF(AND(ISERROR(VLOOKUP($F5,List_of_Dropdown_list_Values,1,0)),NOT(ISERROR(VLOOKUP($G5,List_of_Dropdown_list_Values,1,0)))),"Original Value was not from dropdown list, has been corrected",
IF(AND($E5="Account type",OR('INSTITUTIONAL VENDOR'!$C$35="370 Russian Fed.",'INSTITUTIONAL VENDOR'!$C$35="681 Angola",'INSTITUTIONAL VENDOR'!$C$35="689 Mozambique")),"Digits must be moved to account number as per country specifics",
IF(AND($E5="Vendor's Bank Account Number",OR('INSTITUTIONAL VENDOR'!$C$35="370 Russian Fed.",'INSTITUTIONAL VENDOR'!$C$35="681 Angola",'INSTITUTIONAL VENDOR'!$C$35="689 Mozambique"),LEN(Log_file!$F5)&gt;LEN(Log_file!$G5)),"Digits moved to account key as per country specifics",
IF(AND(LEN(SUBSTITUTE(TRIM($F5)," ",""))=LEN(SUBSTITUTE(TRIM($G5)," ","")),LEN($F5)&gt;LEN($G5)),"Spaces removed",
IF(LEN($F5)&gt;VLOOKUP($E5,SAP_fields_MAX_length,2,0),"Original value length was over SAP limit",
"Number Format/Special characters substituted or Unknown Reason")))))))),
"")</f>
        <v>Number Format/Special characters substituted or Unknown Reason</v>
      </c>
      <c r="I5" s="65" t="str">
        <f t="shared" ca="1" si="0"/>
        <v>Processor - Investigate if correction is required</v>
      </c>
      <c r="J5" s="65"/>
      <c r="K5" s="65"/>
      <c r="L5" s="65"/>
      <c r="M5" s="65" t="s">
        <v>98</v>
      </c>
      <c r="N5" s="65" t="s">
        <v>99</v>
      </c>
      <c r="O5" s="82"/>
    </row>
    <row r="6" spans="1:15" x14ac:dyDescent="0.25">
      <c r="A6" s="65">
        <f>IF(C6&lt;&gt;D6,MAX(A$1:$A5)+1,0)</f>
        <v>0</v>
      </c>
      <c r="B6" s="65" t="s">
        <v>14</v>
      </c>
      <c r="C6" s="65" t="str">
        <f>IF(ISBLANK(INSTITUTIONAL!C10),"",INSTITUTIONAL!C10)</f>
        <v>… Select</v>
      </c>
      <c r="D6" s="65" t="str">
        <f>IF(ISBLANK('INSTITUTIONAL VENDOR'!C10),"",'INSTITUTIONAL VENDOR'!C10)</f>
        <v>… Select</v>
      </c>
      <c r="E6" s="65" t="str">
        <f ca="1">IFERROR(VLOOKUP(ROWS($F$1:F5),A:D,2,0),"")</f>
        <v/>
      </c>
      <c r="F6" s="65" t="str">
        <f ca="1">IFERROR(VLOOKUP(ROWS($F$1:F5),A:D,3,0),"")</f>
        <v/>
      </c>
      <c r="G6" s="65" t="str">
        <f ca="1">IFERROR(VLOOKUP(ROWS($F$1:F5),A:D,4,0),"")</f>
        <v/>
      </c>
      <c r="H6" s="65" t="str">
        <f ca="1">IF($F6&lt;&gt;$G6,
IF(NOT(ISERROR(SEARCH("!",G6))),"Error message, original field contained incorrect value",
IF(AND($E6="Company Name",LEN($F6)&gt;40),"Name is too long",
IF(AND($E6="Region",ISERROR(VLOOKUP('INSTITUTIONAL VENDOR'!$E$12,List_of_Region_Countries,1,0))),"Not a region country, field removed",
IF(AND(ISERROR(VLOOKUP($F6,List_of_Dropdown_list_Values,1,0)),NOT(ISERROR(VLOOKUP($G6,List_of_Dropdown_list_Values,1,0)))),"Original Value was not from dropdown list, has been corrected",
IF(AND($E6="Account type",OR('INSTITUTIONAL VENDOR'!$C$35="370 Russian Fed.",'INSTITUTIONAL VENDOR'!$C$35="681 Angola",'INSTITUTIONAL VENDOR'!$C$35="689 Mozambique")),"Digits must be moved to account number as per country specifics",
IF(AND($E6="Vendor's Bank Account Number",OR('INSTITUTIONAL VENDOR'!$C$35="370 Russian Fed.",'INSTITUTIONAL VENDOR'!$C$35="681 Angola",'INSTITUTIONAL VENDOR'!$C$35="689 Mozambique"),LEN(Log_file!$F6)&gt;LEN(Log_file!$G6)),"Digits moved to account key as per country specifics",
IF(AND(LEN(SUBSTITUTE(TRIM($F6)," ",""))=LEN(SUBSTITUTE(TRIM($G6)," ","")),LEN($F6)&gt;LEN($G6)),"Spaces removed",
IF(LEN($F6)&gt;VLOOKUP($E6,SAP_fields_MAX_length,2,0),"Original value length was over SAP limit",
"Number Format/Special characters substituted or Unknown Reason")))))))),
"")</f>
        <v/>
      </c>
      <c r="I6" s="65" t="str">
        <f t="shared" ca="1" si="0"/>
        <v/>
      </c>
      <c r="J6" s="65"/>
      <c r="K6" s="65"/>
      <c r="L6" s="65"/>
      <c r="M6" s="65" t="s">
        <v>100</v>
      </c>
      <c r="N6" s="65" t="s">
        <v>99</v>
      </c>
      <c r="O6" s="82"/>
    </row>
    <row r="7" spans="1:15" x14ac:dyDescent="0.25">
      <c r="A7" s="65">
        <f>IF(C7&lt;&gt;D7,MAX(A$1:$A6)+1,0)</f>
        <v>0</v>
      </c>
      <c r="B7" s="65" t="s">
        <v>16</v>
      </c>
      <c r="C7" s="65" t="str">
        <f>IF(ISBLANK(INSTITUTIONAL!C11),"",INSTITUTIONAL!C11)</f>
        <v/>
      </c>
      <c r="D7" s="65" t="str">
        <f>IF(ISBLANK('INSTITUTIONAL VENDOR'!C11),"",'INSTITUTIONAL VENDOR'!C11)</f>
        <v/>
      </c>
      <c r="E7" s="65" t="str">
        <f ca="1">IFERROR(VLOOKUP(ROWS($F$1:F6),A:D,2,0),"")</f>
        <v/>
      </c>
      <c r="F7" s="65" t="str">
        <f ca="1">IFERROR(VLOOKUP(ROWS($F$1:F6),A:D,3,0),"")</f>
        <v/>
      </c>
      <c r="G7" s="65" t="str">
        <f ca="1">IFERROR(VLOOKUP(ROWS($F$1:F6),A:D,4,0),"")</f>
        <v/>
      </c>
      <c r="H7" s="65" t="str">
        <f ca="1">IF($F7&lt;&gt;$G7,
IF(NOT(ISERROR(SEARCH("!",G7))),"Error message, original field contained incorrect value",
IF(AND($E7="Company Name",LEN($F7)&gt;40),"Name is too long",
IF(AND($E7="Region",ISERROR(VLOOKUP('INSTITUTIONAL VENDOR'!$E$12,List_of_Region_Countries,1,0))),"Not a region country, field removed",
IF(AND(ISERROR(VLOOKUP($F7,List_of_Dropdown_list_Values,1,0)),NOT(ISERROR(VLOOKUP($G7,List_of_Dropdown_list_Values,1,0)))),"Original Value was not from dropdown list, has been corrected",
IF(AND($E7="Account type",OR('INSTITUTIONAL VENDOR'!$C$35="370 Russian Fed.",'INSTITUTIONAL VENDOR'!$C$35="681 Angola",'INSTITUTIONAL VENDOR'!$C$35="689 Mozambique")),"Digits must be moved to account number as per country specifics",
IF(AND($E7="Vendor's Bank Account Number",OR('INSTITUTIONAL VENDOR'!$C$35="370 Russian Fed.",'INSTITUTIONAL VENDOR'!$C$35="681 Angola",'INSTITUTIONAL VENDOR'!$C$35="689 Mozambique"),LEN(Log_file!$F7)&gt;LEN(Log_file!$G7)),"Digits moved to account key as per country specifics",
IF(AND(LEN(SUBSTITUTE(TRIM($F7)," ",""))=LEN(SUBSTITUTE(TRIM($G7)," ","")),LEN($F7)&gt;LEN($G7)),"Spaces removed",
IF(LEN($F7)&gt;VLOOKUP($E7,SAP_fields_MAX_length,2,0),"Original value length was over SAP limit",
"Number Format/Special characters substituted or Unknown Reason")))))))),
"")</f>
        <v/>
      </c>
      <c r="I7" s="65" t="str">
        <f t="shared" ca="1" si="0"/>
        <v/>
      </c>
      <c r="J7" s="65"/>
      <c r="K7" s="65"/>
      <c r="L7" s="65"/>
      <c r="M7" s="65" t="s">
        <v>101</v>
      </c>
      <c r="N7" s="65" t="s">
        <v>102</v>
      </c>
      <c r="O7" s="82"/>
    </row>
    <row r="8" spans="1:15" x14ac:dyDescent="0.25">
      <c r="A8" s="65">
        <f>IF(C8&lt;&gt;D8,MAX(A$1:$A7)+1,0)</f>
        <v>0</v>
      </c>
      <c r="B8" s="65" t="s">
        <v>18</v>
      </c>
      <c r="C8" s="65" t="str">
        <f>IF(ISBLANK(INSTITUTIONAL!C12),"",INSTITUTIONAL!C12)</f>
        <v>… Select</v>
      </c>
      <c r="D8" s="65" t="str">
        <f>IF(ISBLANK('INSTITUTIONAL VENDOR'!C12),"",'INSTITUTIONAL VENDOR'!C12)</f>
        <v>… Select</v>
      </c>
      <c r="E8" s="65" t="str">
        <f ca="1">IFERROR(VLOOKUP(ROWS($F$1:F7),A:D,2,0),"")</f>
        <v/>
      </c>
      <c r="F8" s="65" t="str">
        <f ca="1">IFERROR(VLOOKUP(ROWS($F$1:F7),A:D,3,0),"")</f>
        <v/>
      </c>
      <c r="G8" s="65" t="str">
        <f ca="1">IFERROR(VLOOKUP(ROWS($F$1:F7),A:D,4,0),"")</f>
        <v/>
      </c>
      <c r="H8" s="65" t="str">
        <f ca="1">IF($F8&lt;&gt;$G8,
IF(NOT(ISERROR(SEARCH("!",G8))),"Error message, original field contained incorrect value",
IF(AND($E8="Company Name",LEN($F8)&gt;40),"Name is too long",
IF(AND($E8="Region",ISERROR(VLOOKUP('INSTITUTIONAL VENDOR'!$E$12,List_of_Region_Countries,1,0))),"Not a region country, field removed",
IF(AND(ISERROR(VLOOKUP($F8,List_of_Dropdown_list_Values,1,0)),NOT(ISERROR(VLOOKUP($G8,List_of_Dropdown_list_Values,1,0)))),"Original Value was not from dropdown list, has been corrected",
IF(AND($E8="Account type",OR('INSTITUTIONAL VENDOR'!$C$35="370 Russian Fed.",'INSTITUTIONAL VENDOR'!$C$35="681 Angola",'INSTITUTIONAL VENDOR'!$C$35="689 Mozambique")),"Digits must be moved to account number as per country specifics",
IF(AND($E8="Vendor's Bank Account Number",OR('INSTITUTIONAL VENDOR'!$C$35="370 Russian Fed.",'INSTITUTIONAL VENDOR'!$C$35="681 Angola",'INSTITUTIONAL VENDOR'!$C$35="689 Mozambique"),LEN(Log_file!$F8)&gt;LEN(Log_file!$G8)),"Digits moved to account key as per country specifics",
IF(AND(LEN(SUBSTITUTE(TRIM($F8)," ",""))=LEN(SUBSTITUTE(TRIM($G8)," ","")),LEN($F8)&gt;LEN($G8)),"Spaces removed",
IF(LEN($F8)&gt;VLOOKUP($E8,SAP_fields_MAX_length,2,0),"Original value length was over SAP limit",
"Number Format/Special characters substituted or Unknown Reason")))))))),
"")</f>
        <v/>
      </c>
      <c r="I8" s="65" t="str">
        <f t="shared" ca="1" si="0"/>
        <v/>
      </c>
      <c r="J8" s="65"/>
      <c r="K8" s="65"/>
      <c r="L8" s="65"/>
      <c r="M8" s="65" t="s">
        <v>103</v>
      </c>
      <c r="N8" s="65" t="s">
        <v>99</v>
      </c>
      <c r="O8" s="82"/>
    </row>
    <row r="9" spans="1:15" x14ac:dyDescent="0.25">
      <c r="A9" s="65">
        <f>IF(C9&lt;&gt;D9,MAX(A$1:$A8)+1,0)</f>
        <v>0</v>
      </c>
      <c r="B9" s="65" t="s">
        <v>22</v>
      </c>
      <c r="C9" s="65" t="str">
        <f>IF(ISBLANK(INSTITUTIONAL!C15),"",INSTITUTIONAL!C15)</f>
        <v/>
      </c>
      <c r="D9" s="65" t="str">
        <f>IF(ISBLANK('INSTITUTIONAL VENDOR'!C15),"",'INSTITUTIONAL VENDOR'!C15)</f>
        <v/>
      </c>
      <c r="E9" s="65" t="str">
        <f ca="1">IFERROR(VLOOKUP(ROWS($F$1:F8),A:D,2,0),"")</f>
        <v/>
      </c>
      <c r="F9" s="65" t="str">
        <f ca="1">IFERROR(VLOOKUP(ROWS($F$1:F8),A:D,3,0),"")</f>
        <v/>
      </c>
      <c r="G9" s="65" t="str">
        <f ca="1">IFERROR(VLOOKUP(ROWS($F$1:F8),A:D,4,0),"")</f>
        <v/>
      </c>
      <c r="H9" s="65" t="str">
        <f ca="1">IF($F9&lt;&gt;$G9,
IF(NOT(ISERROR(SEARCH("!",G9))),"Error message, original field contained incorrect value",
IF(AND($E9="Company Name",LEN($F9)&gt;40),"Name is too long",
IF(AND($E9="Region",ISERROR(VLOOKUP('INSTITUTIONAL VENDOR'!$E$12,List_of_Region_Countries,1,0))),"Not a region country, field removed",
IF(AND(ISERROR(VLOOKUP($F9,List_of_Dropdown_list_Values,1,0)),NOT(ISERROR(VLOOKUP($G9,List_of_Dropdown_list_Values,1,0)))),"Original Value was not from dropdown list, has been corrected",
IF(AND($E9="Account type",OR('INSTITUTIONAL VENDOR'!$C$35="370 Russian Fed.",'INSTITUTIONAL VENDOR'!$C$35="681 Angola",'INSTITUTIONAL VENDOR'!$C$35="689 Mozambique")),"Digits must be moved to account number as per country specifics",
IF(AND($E9="Vendor's Bank Account Number",OR('INSTITUTIONAL VENDOR'!$C$35="370 Russian Fed.",'INSTITUTIONAL VENDOR'!$C$35="681 Angola",'INSTITUTIONAL VENDOR'!$C$35="689 Mozambique"),LEN(Log_file!$F9)&gt;LEN(Log_file!$G9)),"Digits moved to account key as per country specifics",
IF(AND(LEN(SUBSTITUTE(TRIM($F9)," ",""))=LEN(SUBSTITUTE(TRIM($G9)," ","")),LEN($F9)&gt;LEN($G9)),"Spaces removed",
IF(LEN($F9)&gt;VLOOKUP($E9,SAP_fields_MAX_length,2,0),"Original value length was over SAP limit",
"Number Format/Special characters substituted or Unknown Reason")))))))),
"")</f>
        <v/>
      </c>
      <c r="I9" s="65" t="str">
        <f t="shared" ca="1" si="0"/>
        <v/>
      </c>
      <c r="J9" s="62"/>
      <c r="K9" s="65"/>
      <c r="L9" s="65"/>
      <c r="M9" s="65" t="s">
        <v>104</v>
      </c>
      <c r="N9" s="65" t="s">
        <v>99</v>
      </c>
      <c r="O9" s="82"/>
    </row>
    <row r="10" spans="1:15" x14ac:dyDescent="0.25">
      <c r="A10" s="65">
        <f>IF(C10&lt;&gt;D10,MAX(A$1:$A9)+1,0)</f>
        <v>0</v>
      </c>
      <c r="B10" s="65" t="s">
        <v>23</v>
      </c>
      <c r="C10" s="65" t="str">
        <f>IF(ISBLANK(INSTITUTIONAL!C16),"",INSTITUTIONAL!C16)</f>
        <v/>
      </c>
      <c r="D10" s="65" t="str">
        <f>IF(ISBLANK('INSTITUTIONAL VENDOR'!C16),"",'INSTITUTIONAL VENDOR'!C16)</f>
        <v/>
      </c>
      <c r="E10" s="65" t="str">
        <f ca="1">IFERROR(VLOOKUP(ROWS($F$1:F9),A:D,2,0),"")</f>
        <v/>
      </c>
      <c r="F10" s="65" t="str">
        <f ca="1">IFERROR(VLOOKUP(ROWS($F$1:F9),A:D,3,0),"")</f>
        <v/>
      </c>
      <c r="G10" s="65" t="str">
        <f ca="1">IFERROR(VLOOKUP(ROWS($F$1:F9),A:D,4,0),"")</f>
        <v/>
      </c>
      <c r="H10" s="65" t="str">
        <f ca="1">IF($F10&lt;&gt;$G10,
IF(NOT(ISERROR(SEARCH("!",G10))),"Error message, original field contained incorrect value",
IF(AND($E10="Company Name",LEN($F10)&gt;40),"Name is too long",
IF(AND($E10="Region",ISERROR(VLOOKUP('INSTITUTIONAL VENDOR'!$E$12,List_of_Region_Countries,1,0))),"Not a region country, field removed",
IF(AND(ISERROR(VLOOKUP($F10,List_of_Dropdown_list_Values,1,0)),NOT(ISERROR(VLOOKUP($G10,List_of_Dropdown_list_Values,1,0)))),"Original Value was not from dropdown list, has been corrected",
IF(AND($E10="Account type",OR('INSTITUTIONAL VENDOR'!$C$35="370 Russian Fed.",'INSTITUTIONAL VENDOR'!$C$35="681 Angola",'INSTITUTIONAL VENDOR'!$C$35="689 Mozambique")),"Digits must be moved to account number as per country specifics",
IF(AND($E10="Vendor's Bank Account Number",OR('INSTITUTIONAL VENDOR'!$C$35="370 Russian Fed.",'INSTITUTIONAL VENDOR'!$C$35="681 Angola",'INSTITUTIONAL VENDOR'!$C$35="689 Mozambique"),LEN(Log_file!$F10)&gt;LEN(Log_file!$G10)),"Digits moved to account key as per country specifics",
IF(AND(LEN(SUBSTITUTE(TRIM($F10)," ",""))=LEN(SUBSTITUTE(TRIM($G10)," ","")),LEN($F10)&gt;LEN($G10)),"Spaces removed",
IF(LEN($F10)&gt;VLOOKUP($E10,SAP_fields_MAX_length,2,0),"Original value length was over SAP limit",
"Number Format/Special characters substituted or Unknown Reason")))))))),
"")</f>
        <v/>
      </c>
      <c r="I10" s="65" t="str">
        <f t="shared" ca="1" si="0"/>
        <v/>
      </c>
      <c r="J10" s="65"/>
      <c r="K10" s="65"/>
      <c r="L10" s="65"/>
      <c r="M10" s="65" t="s">
        <v>105</v>
      </c>
      <c r="N10" s="65" t="s">
        <v>99</v>
      </c>
      <c r="O10" s="82"/>
    </row>
    <row r="11" spans="1:15" x14ac:dyDescent="0.25">
      <c r="A11" s="65">
        <f>IF(C11&lt;&gt;D11,MAX(A$1:$A10)+1,0)</f>
        <v>0</v>
      </c>
      <c r="B11" s="65" t="s">
        <v>24</v>
      </c>
      <c r="C11" s="65" t="str">
        <f>IF(ISBLANK(INSTITUTIONAL!C17),"",INSTITUTIONAL!C17)</f>
        <v/>
      </c>
      <c r="D11" s="65" t="str">
        <f>IF(ISBLANK('INSTITUTIONAL VENDOR'!C17),"",'INSTITUTIONAL VENDOR'!C17)</f>
        <v/>
      </c>
      <c r="E11" s="65" t="str">
        <f ca="1">IFERROR(VLOOKUP(ROWS($F$1:F10),A:D,2,0),"")</f>
        <v/>
      </c>
      <c r="F11" s="65" t="str">
        <f ca="1">IFERROR(VLOOKUP(ROWS($F$1:F10),A:D,3,0),"")</f>
        <v/>
      </c>
      <c r="G11" s="65" t="str">
        <f ca="1">IFERROR(VLOOKUP(ROWS($F$1:F10),A:D,4,0),"")</f>
        <v/>
      </c>
      <c r="H11" s="65" t="str">
        <f ca="1">IF($F11&lt;&gt;$G11,
IF(NOT(ISERROR(SEARCH("!",G11))),"Error message, original field contained incorrect value",
IF(AND($E11="Company Name",LEN($F11)&gt;40),"Name is too long",
IF(AND($E11="Region",ISERROR(VLOOKUP('INSTITUTIONAL VENDOR'!$E$12,List_of_Region_Countries,1,0))),"Not a region country, field removed",
IF(AND(ISERROR(VLOOKUP($F11,List_of_Dropdown_list_Values,1,0)),NOT(ISERROR(VLOOKUP($G11,List_of_Dropdown_list_Values,1,0)))),"Original Value was not from dropdown list, has been corrected",
IF(AND($E11="Account type",OR('INSTITUTIONAL VENDOR'!$C$35="370 Russian Fed.",'INSTITUTIONAL VENDOR'!$C$35="681 Angola",'INSTITUTIONAL VENDOR'!$C$35="689 Mozambique")),"Digits must be moved to account number as per country specifics",
IF(AND($E11="Vendor's Bank Account Number",OR('INSTITUTIONAL VENDOR'!$C$35="370 Russian Fed.",'INSTITUTIONAL VENDOR'!$C$35="681 Angola",'INSTITUTIONAL VENDOR'!$C$35="689 Mozambique"),LEN(Log_file!$F11)&gt;LEN(Log_file!$G11)),"Digits moved to account key as per country specifics",
IF(AND(LEN(SUBSTITUTE(TRIM($F11)," ",""))=LEN(SUBSTITUTE(TRIM($G11)," ","")),LEN($F11)&gt;LEN($G11)),"Spaces removed",
IF(LEN($F11)&gt;VLOOKUP($E11,SAP_fields_MAX_length,2,0),"Original value length was over SAP limit",
"Number Format/Special characters substituted or Unknown Reason")))))))),
"")</f>
        <v/>
      </c>
      <c r="I11" s="65" t="str">
        <f t="shared" ca="1" si="0"/>
        <v/>
      </c>
      <c r="J11" s="65"/>
      <c r="K11" s="65"/>
      <c r="L11" s="65"/>
      <c r="M11" s="65"/>
      <c r="N11" s="65"/>
      <c r="O11" s="82"/>
    </row>
    <row r="12" spans="1:15" x14ac:dyDescent="0.25">
      <c r="A12" s="65">
        <f>IF(C12&lt;&gt;D12,MAX(A$1:$A11)+1,0)</f>
        <v>0</v>
      </c>
      <c r="B12" s="65" t="s">
        <v>25</v>
      </c>
      <c r="C12" s="65" t="str">
        <f>IF(ISBLANK(INSTITUTIONAL!C18),"",INSTITUTIONAL!C18)</f>
        <v/>
      </c>
      <c r="D12" s="65" t="str">
        <f>IF(ISBLANK('INSTITUTIONAL VENDOR'!C18),"",'INSTITUTIONAL VENDOR'!C18)</f>
        <v/>
      </c>
      <c r="E12" s="65" t="str">
        <f ca="1">IFERROR(VLOOKUP(ROWS($F$1:F11),A:D,2,0),"")</f>
        <v/>
      </c>
      <c r="F12" s="65" t="str">
        <f ca="1">IFERROR(VLOOKUP(ROWS($F$1:F11),A:D,3,0),"")</f>
        <v/>
      </c>
      <c r="G12" s="65" t="str">
        <f ca="1">IFERROR(VLOOKUP(ROWS($F$1:F11),A:D,4,0),"")</f>
        <v/>
      </c>
      <c r="H12" s="65" t="str">
        <f ca="1">IF($F12&lt;&gt;$G12,
IF(NOT(ISERROR(SEARCH("!",G12))),"Error message, original field contained incorrect value",
IF(AND($E12="Company Name",LEN($F12)&gt;40),"Name is too long",
IF(AND($E12="Region",ISERROR(VLOOKUP('INSTITUTIONAL VENDOR'!$E$12,List_of_Region_Countries,1,0))),"Not a region country, field removed",
IF(AND(ISERROR(VLOOKUP($F12,List_of_Dropdown_list_Values,1,0)),NOT(ISERROR(VLOOKUP($G12,List_of_Dropdown_list_Values,1,0)))),"Original Value was not from dropdown list, has been corrected",
IF(AND($E12="Account type",OR('INSTITUTIONAL VENDOR'!$C$35="370 Russian Fed.",'INSTITUTIONAL VENDOR'!$C$35="681 Angola",'INSTITUTIONAL VENDOR'!$C$35="689 Mozambique")),"Digits must be moved to account number as per country specifics",
IF(AND($E12="Vendor's Bank Account Number",OR('INSTITUTIONAL VENDOR'!$C$35="370 Russian Fed.",'INSTITUTIONAL VENDOR'!$C$35="681 Angola",'INSTITUTIONAL VENDOR'!$C$35="689 Mozambique"),LEN(Log_file!$F12)&gt;LEN(Log_file!$G12)),"Digits moved to account key as per country specifics",
IF(AND(LEN(SUBSTITUTE(TRIM($F12)," ",""))=LEN(SUBSTITUTE(TRIM($G12)," ","")),LEN($F12)&gt;LEN($G12)),"Spaces removed",
IF(LEN($F12)&gt;VLOOKUP($E12,SAP_fields_MAX_length,2,0),"Original value length was over SAP limit",
"Number Format/Special characters substituted or Unknown Reason")))))))),
"")</f>
        <v/>
      </c>
      <c r="I12" s="65" t="str">
        <f t="shared" ca="1" si="0"/>
        <v/>
      </c>
      <c r="J12" s="65"/>
      <c r="K12" s="65"/>
      <c r="L12" s="65"/>
      <c r="M12" s="65"/>
      <c r="N12" s="65"/>
      <c r="O12" s="65"/>
    </row>
    <row r="13" spans="1:15" x14ac:dyDescent="0.25">
      <c r="A13" s="65">
        <f>IF(C13&lt;&gt;D13,MAX(A$1:$A12)+1,0)</f>
        <v>0</v>
      </c>
      <c r="B13" s="65" t="s">
        <v>26</v>
      </c>
      <c r="C13" s="65" t="str">
        <f>IF(ISBLANK(INSTITUTIONAL!C19),"",INSTITUTIONAL!C19)</f>
        <v/>
      </c>
      <c r="D13" s="65" t="str">
        <f>IF(ISBLANK('INSTITUTIONAL VENDOR'!C19),"",'INSTITUTIONAL VENDOR'!C19)</f>
        <v/>
      </c>
      <c r="E13" s="65" t="str">
        <f ca="1">IFERROR(VLOOKUP(ROWS($F$1:F12),A:D,2,0),"")</f>
        <v/>
      </c>
      <c r="F13" s="65" t="str">
        <f ca="1">IFERROR(VLOOKUP(ROWS($F$1:F12),A:D,3,0),"")</f>
        <v/>
      </c>
      <c r="G13" s="65" t="str">
        <f ca="1">IFERROR(VLOOKUP(ROWS($F$1:F12),A:D,4,0),"")</f>
        <v/>
      </c>
      <c r="H13" s="65" t="str">
        <f ca="1">IF($F13&lt;&gt;$G13,
IF(NOT(ISERROR(SEARCH("!",G13))),"Error message, original field contained incorrect value",
IF(AND($E13="Company Name",LEN($F13)&gt;40),"Name is too long",
IF(AND($E13="Region",ISERROR(VLOOKUP('INSTITUTIONAL VENDOR'!$E$12,List_of_Region_Countries,1,0))),"Not a region country, field removed",
IF(AND(ISERROR(VLOOKUP($F13,List_of_Dropdown_list_Values,1,0)),NOT(ISERROR(VLOOKUP($G13,List_of_Dropdown_list_Values,1,0)))),"Original Value was not from dropdown list, has been corrected",
IF(AND($E13="Account type",OR('INSTITUTIONAL VENDOR'!$C$35="370 Russian Fed.",'INSTITUTIONAL VENDOR'!$C$35="681 Angola",'INSTITUTIONAL VENDOR'!$C$35="689 Mozambique")),"Digits must be moved to account number as per country specifics",
IF(AND($E13="Vendor's Bank Account Number",OR('INSTITUTIONAL VENDOR'!$C$35="370 Russian Fed.",'INSTITUTIONAL VENDOR'!$C$35="681 Angola",'INSTITUTIONAL VENDOR'!$C$35="689 Mozambique"),LEN(Log_file!$F13)&gt;LEN(Log_file!$G13)),"Digits moved to account key as per country specifics",
IF(AND(LEN(SUBSTITUTE(TRIM($F13)," ",""))=LEN(SUBSTITUTE(TRIM($G13)," ","")),LEN($F13)&gt;LEN($G13)),"Spaces removed",
IF(LEN($F13)&gt;VLOOKUP($E13,SAP_fields_MAX_length,2,0),"Original value length was over SAP limit",
"Number Format/Special characters substituted or Unknown Reason")))))))),
"")</f>
        <v/>
      </c>
      <c r="I13" s="65" t="str">
        <f t="shared" ca="1" si="0"/>
        <v/>
      </c>
      <c r="J13" s="65"/>
      <c r="K13" s="65"/>
      <c r="L13" s="65"/>
      <c r="M13" s="65"/>
      <c r="N13" s="65"/>
      <c r="O13" s="65"/>
    </row>
    <row r="14" spans="1:15" x14ac:dyDescent="0.25">
      <c r="A14" s="65">
        <f>IF(C14&lt;&gt;D14,MAX(A$1:$A13)+1,0)</f>
        <v>0</v>
      </c>
      <c r="B14" s="65" t="s">
        <v>27</v>
      </c>
      <c r="C14" s="65" t="str">
        <f>IF(ISBLANK(INSTITUTIONAL!C20),"",INSTITUTIONAL!C20)</f>
        <v/>
      </c>
      <c r="D14" s="65" t="str">
        <f>IF(ISBLANK('INSTITUTIONAL VENDOR'!C20),"",'INSTITUTIONAL VENDOR'!C20)</f>
        <v/>
      </c>
      <c r="E14" s="65" t="str">
        <f ca="1">IFERROR(VLOOKUP(ROWS($F$1:F13),A:D,2,0),"")</f>
        <v/>
      </c>
      <c r="F14" s="65" t="str">
        <f ca="1">IFERROR(VLOOKUP(ROWS($F$1:F13),A:D,3,0),"")</f>
        <v/>
      </c>
      <c r="G14" s="65" t="str">
        <f ca="1">IFERROR(VLOOKUP(ROWS($F$1:F13),A:D,4,0),"")</f>
        <v/>
      </c>
      <c r="H14" s="65" t="str">
        <f ca="1">IF($F14&lt;&gt;$G14,
IF(NOT(ISERROR(SEARCH("!",G14))),"Error message, original field contained incorrect value",
IF(AND($E14="Company Name",LEN($F14)&gt;40),"Name is too long",
IF(AND($E14="Region",ISERROR(VLOOKUP('INSTITUTIONAL VENDOR'!$E$12,List_of_Region_Countries,1,0))),"Not a region country, field removed",
IF(AND(ISERROR(VLOOKUP($F14,List_of_Dropdown_list_Values,1,0)),NOT(ISERROR(VLOOKUP($G14,List_of_Dropdown_list_Values,1,0)))),"Original Value was not from dropdown list, has been corrected",
IF(AND($E14="Account type",OR('INSTITUTIONAL VENDOR'!$C$35="370 Russian Fed.",'INSTITUTIONAL VENDOR'!$C$35="681 Angola",'INSTITUTIONAL VENDOR'!$C$35="689 Mozambique")),"Digits must be moved to account number as per country specifics",
IF(AND($E14="Vendor's Bank Account Number",OR('INSTITUTIONAL VENDOR'!$C$35="370 Russian Fed.",'INSTITUTIONAL VENDOR'!$C$35="681 Angola",'INSTITUTIONAL VENDOR'!$C$35="689 Mozambique"),LEN(Log_file!$F14)&gt;LEN(Log_file!$G14)),"Digits moved to account key as per country specifics",
IF(AND(LEN(SUBSTITUTE(TRIM($F14)," ",""))=LEN(SUBSTITUTE(TRIM($G14)," ","")),LEN($F14)&gt;LEN($G14)),"Spaces removed",
IF(LEN($F14)&gt;VLOOKUP($E14,SAP_fields_MAX_length,2,0),"Original value length was over SAP limit",
"Number Format/Special characters substituted or Unknown Reason")))))))),
"")</f>
        <v/>
      </c>
      <c r="I14" s="65" t="str">
        <f t="shared" ca="1" si="0"/>
        <v/>
      </c>
      <c r="J14" s="65"/>
      <c r="K14" s="65"/>
      <c r="L14" s="65"/>
      <c r="M14" s="65"/>
      <c r="N14" s="65"/>
      <c r="O14" s="65"/>
    </row>
    <row r="15" spans="1:15" x14ac:dyDescent="0.25">
      <c r="A15" s="65">
        <f>IF(C15&lt;&gt;D15,MAX(A$1:$A14)+1,0)</f>
        <v>0</v>
      </c>
      <c r="B15" s="65" t="s">
        <v>28</v>
      </c>
      <c r="C15" s="65" t="str">
        <f>IF(ISBLANK(INSTITUTIONAL!C21),"",INSTITUTIONAL!C21)</f>
        <v/>
      </c>
      <c r="D15" s="65" t="str">
        <f>IF(ISBLANK('INSTITUTIONAL VENDOR'!C21),"",'INSTITUTIONAL VENDOR'!C21)</f>
        <v/>
      </c>
      <c r="E15" s="65" t="str">
        <f ca="1">IFERROR(VLOOKUP(ROWS($F$1:F14),A:D,2,0),"")</f>
        <v/>
      </c>
      <c r="F15" s="65" t="str">
        <f ca="1">IFERROR(VLOOKUP(ROWS($F$1:F14),A:D,3,0),"")</f>
        <v/>
      </c>
      <c r="G15" s="65" t="str">
        <f ca="1">IFERROR(VLOOKUP(ROWS($F$1:F14),A:D,4,0),"")</f>
        <v/>
      </c>
      <c r="H15" s="65" t="str">
        <f ca="1">IF($F15&lt;&gt;$G15,
IF(NOT(ISERROR(SEARCH("!",G15))),"Error message, original field contained incorrect value",
IF(AND($E15="Company Name",LEN($F15)&gt;40),"Name is too long",
IF(AND($E15="Region",ISERROR(VLOOKUP('INSTITUTIONAL VENDOR'!$E$12,List_of_Region_Countries,1,0))),"Not a region country, field removed",
IF(AND(ISERROR(VLOOKUP($F15,List_of_Dropdown_list_Values,1,0)),NOT(ISERROR(VLOOKUP($G15,List_of_Dropdown_list_Values,1,0)))),"Original Value was not from dropdown list, has been corrected",
IF(AND($E15="Account type",OR('INSTITUTIONAL VENDOR'!$C$35="370 Russian Fed.",'INSTITUTIONAL VENDOR'!$C$35="681 Angola",'INSTITUTIONAL VENDOR'!$C$35="689 Mozambique")),"Digits must be moved to account number as per country specifics",
IF(AND($E15="Vendor's Bank Account Number",OR('INSTITUTIONAL VENDOR'!$C$35="370 Russian Fed.",'INSTITUTIONAL VENDOR'!$C$35="681 Angola",'INSTITUTIONAL VENDOR'!$C$35="689 Mozambique"),LEN(Log_file!$F15)&gt;LEN(Log_file!$G15)),"Digits moved to account key as per country specifics",
IF(AND(LEN(SUBSTITUTE(TRIM($F15)," ",""))=LEN(SUBSTITUTE(TRIM($G15)," ","")),LEN($F15)&gt;LEN($G15)),"Spaces removed",
IF(LEN($F15)&gt;VLOOKUP($E15,SAP_fields_MAX_length,2,0),"Original value length was over SAP limit",
"Number Format/Special characters substituted or Unknown Reason")))))))),
"")</f>
        <v/>
      </c>
      <c r="I15" s="65" t="str">
        <f t="shared" ca="1" si="0"/>
        <v/>
      </c>
      <c r="J15" s="65"/>
      <c r="K15" s="65"/>
      <c r="L15" s="65"/>
      <c r="M15" s="65"/>
      <c r="N15" s="65"/>
      <c r="O15" s="65"/>
    </row>
    <row r="16" spans="1:15" x14ac:dyDescent="0.25">
      <c r="A16" s="65">
        <f>IF(C16&lt;&gt;D16,MAX(A$1:$A15)+1,0)</f>
        <v>0</v>
      </c>
      <c r="B16" s="65" t="s">
        <v>6</v>
      </c>
      <c r="C16" s="65" t="str">
        <f>IF(ISBLANK(INSTITUTIONAL!E6),"",INSTITUTIONAL!E6)</f>
        <v/>
      </c>
      <c r="D16" s="65" t="str">
        <f>IF(ISBLANK('INSTITUTIONAL VENDOR'!E6),"",'INSTITUTIONAL VENDOR'!E6)</f>
        <v/>
      </c>
      <c r="E16" s="65" t="str">
        <f ca="1">IFERROR(VLOOKUP(ROWS($F$1:F15),A:D,2,0),"")</f>
        <v/>
      </c>
      <c r="F16" s="65" t="str">
        <f ca="1">IFERROR(VLOOKUP(ROWS($F$1:F15),A:D,3,0),"")</f>
        <v/>
      </c>
      <c r="G16" s="65" t="str">
        <f ca="1">IFERROR(VLOOKUP(ROWS($F$1:F15),A:D,4,0),"")</f>
        <v/>
      </c>
      <c r="H16" s="65" t="str">
        <f ca="1">IF($F16&lt;&gt;$G16,
IF(NOT(ISERROR(SEARCH("!",G16))),"Error message, original field contained incorrect value",
IF(AND($E16="Company Name",LEN($F16)&gt;40),"Name is too long",
IF(AND($E16="Region",ISERROR(VLOOKUP('INSTITUTIONAL VENDOR'!$E$12,List_of_Region_Countries,1,0))),"Not a region country, field removed",
IF(AND(ISERROR(VLOOKUP($F16,List_of_Dropdown_list_Values,1,0)),NOT(ISERROR(VLOOKUP($G16,List_of_Dropdown_list_Values,1,0)))),"Original Value was not from dropdown list, has been corrected",
IF(AND($E16="Account type",OR('INSTITUTIONAL VENDOR'!$C$35="370 Russian Fed.",'INSTITUTIONAL VENDOR'!$C$35="681 Angola",'INSTITUTIONAL VENDOR'!$C$35="689 Mozambique")),"Digits must be moved to account number as per country specifics",
IF(AND($E16="Vendor's Bank Account Number",OR('INSTITUTIONAL VENDOR'!$C$35="370 Russian Fed.",'INSTITUTIONAL VENDOR'!$C$35="681 Angola",'INSTITUTIONAL VENDOR'!$C$35="689 Mozambique"),LEN(Log_file!$F16)&gt;LEN(Log_file!$G16)),"Digits moved to account key as per country specifics",
IF(AND(LEN(SUBSTITUTE(TRIM($F16)," ",""))=LEN(SUBSTITUTE(TRIM($G16)," ","")),LEN($F16)&gt;LEN($G16)),"Spaces removed",
IF(LEN($F16)&gt;VLOOKUP($E16,SAP_fields_MAX_length,2,0),"Original value length was over SAP limit",
"Number Format/Special characters substituted or Unknown Reason")))))))),
"")</f>
        <v/>
      </c>
      <c r="I16" s="65" t="str">
        <f t="shared" ca="1" si="0"/>
        <v/>
      </c>
      <c r="J16" s="65"/>
      <c r="K16" s="65"/>
      <c r="L16" s="65"/>
      <c r="M16" s="65"/>
      <c r="N16" s="65"/>
      <c r="O16" s="65"/>
    </row>
    <row r="17" spans="1:9" x14ac:dyDescent="0.25">
      <c r="A17" s="65">
        <f>IF(C17&lt;&gt;D17,MAX(A$1:$A16)+1,0)</f>
        <v>0</v>
      </c>
      <c r="B17" s="65" t="s">
        <v>9</v>
      </c>
      <c r="C17" s="65" t="str">
        <f>IF(ISBLANK(INSTITUTIONAL!E7),"",INSTITUTIONAL!E7)</f>
        <v/>
      </c>
      <c r="D17" s="65" t="str">
        <f>IF(ISBLANK('INSTITUTIONAL VENDOR'!E7),"",'INSTITUTIONAL VENDOR'!E7)</f>
        <v/>
      </c>
      <c r="E17" s="65" t="str">
        <f ca="1">IFERROR(VLOOKUP(ROWS($F$1:F16),A:D,2,0),"")</f>
        <v/>
      </c>
      <c r="F17" s="65" t="str">
        <f ca="1">IFERROR(VLOOKUP(ROWS($F$1:F16),A:D,3,0),"")</f>
        <v/>
      </c>
      <c r="G17" s="65" t="str">
        <f ca="1">IFERROR(VLOOKUP(ROWS($F$1:F16),A:D,4,0),"")</f>
        <v/>
      </c>
      <c r="H17" s="65" t="str">
        <f ca="1">IF($F17&lt;&gt;$G17,
IF(NOT(ISERROR(SEARCH("!",G17))),"Error message, original field contained incorrect value",
IF(AND($E17="Company Name",LEN($F17)&gt;40),"Name is too long",
IF(AND($E17="Region",ISERROR(VLOOKUP('INSTITUTIONAL VENDOR'!$E$12,List_of_Region_Countries,1,0))),"Not a region country, field removed",
IF(AND(ISERROR(VLOOKUP($F17,List_of_Dropdown_list_Values,1,0)),NOT(ISERROR(VLOOKUP($G17,List_of_Dropdown_list_Values,1,0)))),"Original Value was not from dropdown list, has been corrected",
IF(AND($E17="Account type",OR('INSTITUTIONAL VENDOR'!$C$35="370 Russian Fed.",'INSTITUTIONAL VENDOR'!$C$35="681 Angola",'INSTITUTIONAL VENDOR'!$C$35="689 Mozambique")),"Digits must be moved to account number as per country specifics",
IF(AND($E17="Vendor's Bank Account Number",OR('INSTITUTIONAL VENDOR'!$C$35="370 Russian Fed.",'INSTITUTIONAL VENDOR'!$C$35="681 Angola",'INSTITUTIONAL VENDOR'!$C$35="689 Mozambique"),LEN(Log_file!$F17)&gt;LEN(Log_file!$G17)),"Digits moved to account key as per country specifics",
IF(AND(LEN(SUBSTITUTE(TRIM($F17)," ",""))=LEN(SUBSTITUTE(TRIM($G17)," ","")),LEN($F17)&gt;LEN($G17)),"Spaces removed",
IF(LEN($F17)&gt;VLOOKUP($E17,SAP_fields_MAX_length,2,0),"Original value length was over SAP limit",
"Number Format/Special characters substituted or Unknown Reason")))))))),
"")</f>
        <v/>
      </c>
      <c r="I17" s="65" t="str">
        <f t="shared" ca="1" si="0"/>
        <v/>
      </c>
    </row>
    <row r="18" spans="1:9" x14ac:dyDescent="0.25">
      <c r="A18" s="65">
        <f>IF(C18&lt;&gt;D18,MAX(A$1:$A17)+1,0)</f>
        <v>0</v>
      </c>
      <c r="B18" s="65" t="s">
        <v>11</v>
      </c>
      <c r="C18" s="65" t="str">
        <f>IF(ISBLANK(INSTITUTIONAL!E8),"",INSTITUTIONAL!E8)</f>
        <v/>
      </c>
      <c r="D18" s="65" t="str">
        <f>IF(ISBLANK('INSTITUTIONAL VENDOR'!E8),"",'INSTITUTIONAL VENDOR'!E8)</f>
        <v/>
      </c>
      <c r="E18" s="65" t="str">
        <f ca="1">IFERROR(VLOOKUP(ROWS($F$1:F17),A:D,2,0),"")</f>
        <v/>
      </c>
      <c r="F18" s="65" t="str">
        <f ca="1">IFERROR(VLOOKUP(ROWS($F$1:F17),A:D,3,0),"")</f>
        <v/>
      </c>
      <c r="G18" s="65" t="str">
        <f ca="1">IFERROR(VLOOKUP(ROWS($F$1:F17),A:D,4,0),"")</f>
        <v/>
      </c>
      <c r="H18" s="65" t="str">
        <f ca="1">IF($F18&lt;&gt;$G18,
IF(NOT(ISERROR(SEARCH("!",G18))),"Error message, original field contained incorrect value",
IF(AND($E18="Company Name",LEN($F18)&gt;40),"Name is too long",
IF(AND($E18="Region",ISERROR(VLOOKUP('INSTITUTIONAL VENDOR'!$E$12,List_of_Region_Countries,1,0))),"Not a region country, field removed",
IF(AND(ISERROR(VLOOKUP($F18,List_of_Dropdown_list_Values,1,0)),NOT(ISERROR(VLOOKUP($G18,List_of_Dropdown_list_Values,1,0)))),"Original Value was not from dropdown list, has been corrected",
IF(AND($E18="Account type",OR('INSTITUTIONAL VENDOR'!$C$35="370 Russian Fed.",'INSTITUTIONAL VENDOR'!$C$35="681 Angola",'INSTITUTIONAL VENDOR'!$C$35="689 Mozambique")),"Digits must be moved to account number as per country specifics",
IF(AND($E18="Vendor's Bank Account Number",OR('INSTITUTIONAL VENDOR'!$C$35="370 Russian Fed.",'INSTITUTIONAL VENDOR'!$C$35="681 Angola",'INSTITUTIONAL VENDOR'!$C$35="689 Mozambique"),LEN(Log_file!$F18)&gt;LEN(Log_file!$G18)),"Digits moved to account key as per country specifics",
IF(AND(LEN(SUBSTITUTE(TRIM($F18)," ",""))=LEN(SUBSTITUTE(TRIM($G18)," ","")),LEN($F18)&gt;LEN($G18)),"Spaces removed",
IF(LEN($F18)&gt;VLOOKUP($E18,SAP_fields_MAX_length,2,0),"Original value length was over SAP limit",
"Number Format/Special characters substituted or Unknown Reason")))))))),
"")</f>
        <v/>
      </c>
      <c r="I18" s="65" t="str">
        <f t="shared" ca="1" si="0"/>
        <v/>
      </c>
    </row>
    <row r="19" spans="1:9" x14ac:dyDescent="0.25">
      <c r="A19" s="65">
        <f>IF(C19&lt;&gt;D19,MAX(A$1:$A18)+1,0)</f>
        <v>0</v>
      </c>
      <c r="B19" s="65" t="s">
        <v>13</v>
      </c>
      <c r="C19" s="65" t="str">
        <f>IF(ISBLANK(INSTITUTIONAL!E9),"",INSTITUTIONAL!E9)</f>
        <v/>
      </c>
      <c r="D19" s="65" t="str">
        <f>IF(ISBLANK('INSTITUTIONAL VENDOR'!E9),"",'INSTITUTIONAL VENDOR'!E9)</f>
        <v/>
      </c>
      <c r="E19" s="65" t="str">
        <f ca="1">IFERROR(VLOOKUP(ROWS($F$1:F18),A:D,2,0),"")</f>
        <v/>
      </c>
      <c r="F19" s="65" t="str">
        <f ca="1">IFERROR(VLOOKUP(ROWS($F$1:F18),A:D,3,0),"")</f>
        <v/>
      </c>
      <c r="G19" s="65" t="str">
        <f ca="1">IFERROR(VLOOKUP(ROWS($F$1:F18),A:D,4,0),"")</f>
        <v/>
      </c>
      <c r="H19" s="65" t="str">
        <f ca="1">IF($F19&lt;&gt;$G19,
IF(NOT(ISERROR(SEARCH("!",G19))),"Error message, original field contained incorrect value",
IF(AND($E19="Company Name",LEN($F19)&gt;40),"Name is too long",
IF(AND($E19="Region",ISERROR(VLOOKUP('INSTITUTIONAL VENDOR'!$E$12,List_of_Region_Countries,1,0))),"Not a region country, field removed",
IF(AND(ISERROR(VLOOKUP($F19,List_of_Dropdown_list_Values,1,0)),NOT(ISERROR(VLOOKUP($G19,List_of_Dropdown_list_Values,1,0)))),"Original Value was not from dropdown list, has been corrected",
IF(AND($E19="Account type",OR('INSTITUTIONAL VENDOR'!$C$35="370 Russian Fed.",'INSTITUTIONAL VENDOR'!$C$35="681 Angola",'INSTITUTIONAL VENDOR'!$C$35="689 Mozambique")),"Digits must be moved to account number as per country specifics",
IF(AND($E19="Vendor's Bank Account Number",OR('INSTITUTIONAL VENDOR'!$C$35="370 Russian Fed.",'INSTITUTIONAL VENDOR'!$C$35="681 Angola",'INSTITUTIONAL VENDOR'!$C$35="689 Mozambique"),LEN(Log_file!$F19)&gt;LEN(Log_file!$G19)),"Digits moved to account key as per country specifics",
IF(AND(LEN(SUBSTITUTE(TRIM($F19)," ",""))=LEN(SUBSTITUTE(TRIM($G19)," ","")),LEN($F19)&gt;LEN($G19)),"Spaces removed",
IF(LEN($F19)&gt;VLOOKUP($E19,SAP_fields_MAX_length,2,0),"Original value length was over SAP limit",
"Number Format/Special characters substituted or Unknown Reason")))))))),
"")</f>
        <v/>
      </c>
      <c r="I19" s="65" t="str">
        <f t="shared" ca="1" si="0"/>
        <v/>
      </c>
    </row>
    <row r="20" spans="1:9" x14ac:dyDescent="0.25">
      <c r="A20" s="65">
        <f>IF(C20&lt;&gt;D20,MAX(A$1:$A19)+1,0)</f>
        <v>0</v>
      </c>
      <c r="B20" s="65" t="s">
        <v>15</v>
      </c>
      <c r="C20" s="65" t="str">
        <f>IF(ISBLANK(INSTITUTIONAL!E10),"",INSTITUTIONAL!E10)</f>
        <v/>
      </c>
      <c r="D20" s="65" t="str">
        <f>IF(ISBLANK('INSTITUTIONAL VENDOR'!E10),"",'INSTITUTIONAL VENDOR'!E10)</f>
        <v/>
      </c>
      <c r="E20" s="65" t="str">
        <f ca="1">IFERROR(VLOOKUP(ROWS($F$1:F19),A:D,2,0),"")</f>
        <v/>
      </c>
      <c r="F20" s="65" t="str">
        <f ca="1">IFERROR(VLOOKUP(ROWS($F$1:F19),A:D,3,0),"")</f>
        <v/>
      </c>
      <c r="G20" s="65" t="str">
        <f ca="1">IFERROR(VLOOKUP(ROWS($F$1:F19),A:D,4,0),"")</f>
        <v/>
      </c>
      <c r="H20" s="65" t="str">
        <f ca="1">IF($F20&lt;&gt;$G20,
IF(NOT(ISERROR(SEARCH("!",G20))),"Error message, original field contained incorrect value",
IF(AND($E20="Company Name",LEN($F20)&gt;40),"Name is too long",
IF(AND($E20="Region",ISERROR(VLOOKUP('INSTITUTIONAL VENDOR'!$E$12,List_of_Region_Countries,1,0))),"Not a region country, field removed",
IF(AND(ISERROR(VLOOKUP($F20,List_of_Dropdown_list_Values,1,0)),NOT(ISERROR(VLOOKUP($G20,List_of_Dropdown_list_Values,1,0)))),"Original Value was not from dropdown list, has been corrected",
IF(AND($E20="Account type",OR('INSTITUTIONAL VENDOR'!$C$35="370 Russian Fed.",'INSTITUTIONAL VENDOR'!$C$35="681 Angola",'INSTITUTIONAL VENDOR'!$C$35="689 Mozambique")),"Digits must be moved to account number as per country specifics",
IF(AND($E20="Vendor's Bank Account Number",OR('INSTITUTIONAL VENDOR'!$C$35="370 Russian Fed.",'INSTITUTIONAL VENDOR'!$C$35="681 Angola",'INSTITUTIONAL VENDOR'!$C$35="689 Mozambique"),LEN(Log_file!$F20)&gt;LEN(Log_file!$G20)),"Digits moved to account key as per country specifics",
IF(AND(LEN(SUBSTITUTE(TRIM($F20)," ",""))=LEN(SUBSTITUTE(TRIM($G20)," ","")),LEN($F20)&gt;LEN($G20)),"Spaces removed",
IF(LEN($F20)&gt;VLOOKUP($E20,SAP_fields_MAX_length,2,0),"Original value length was over SAP limit",
"Number Format/Special characters substituted or Unknown Reason")))))))),
"")</f>
        <v/>
      </c>
      <c r="I20" s="65" t="str">
        <f t="shared" ca="1" si="0"/>
        <v/>
      </c>
    </row>
    <row r="21" spans="1:9" x14ac:dyDescent="0.25">
      <c r="A21" s="65">
        <f>IF(C21&lt;&gt;D21,MAX(A$1:$A20)+1,0)</f>
        <v>0</v>
      </c>
      <c r="B21" s="65" t="s">
        <v>17</v>
      </c>
      <c r="C21" s="65" t="str">
        <f>IF(ISBLANK(INSTITUTIONAL!E11),"",INSTITUTIONAL!E11)</f>
        <v/>
      </c>
      <c r="D21" s="65" t="str">
        <f>IF(ISBLANK('INSTITUTIONAL VENDOR'!E11),"",'INSTITUTIONAL VENDOR'!E11)</f>
        <v/>
      </c>
      <c r="E21" s="65" t="str">
        <f ca="1">IFERROR(VLOOKUP(ROWS($F$1:F20),A:D,2,0),"")</f>
        <v/>
      </c>
      <c r="F21" s="65" t="str">
        <f ca="1">IFERROR(VLOOKUP(ROWS($F$1:F20),A:D,3,0),"")</f>
        <v/>
      </c>
      <c r="G21" s="65" t="str">
        <f ca="1">IFERROR(VLOOKUP(ROWS($F$1:F20),A:D,4,0),"")</f>
        <v/>
      </c>
      <c r="H21" s="65" t="str">
        <f ca="1">IF($F21&lt;&gt;$G21,
IF(NOT(ISERROR(SEARCH("!",G21))),"Error message, original field contained incorrect value",
IF(AND($E21="Company Name",LEN($F21)&gt;40),"Name is too long",
IF(AND($E21="Region",ISERROR(VLOOKUP('INSTITUTIONAL VENDOR'!$E$12,List_of_Region_Countries,1,0))),"Not a region country, field removed",
IF(AND(ISERROR(VLOOKUP($F21,List_of_Dropdown_list_Values,1,0)),NOT(ISERROR(VLOOKUP($G21,List_of_Dropdown_list_Values,1,0)))),"Original Value was not from dropdown list, has been corrected",
IF(AND($E21="Account type",OR('INSTITUTIONAL VENDOR'!$C$35="370 Russian Fed.",'INSTITUTIONAL VENDOR'!$C$35="681 Angola",'INSTITUTIONAL VENDOR'!$C$35="689 Mozambique")),"Digits must be moved to account number as per country specifics",
IF(AND($E21="Vendor's Bank Account Number",OR('INSTITUTIONAL VENDOR'!$C$35="370 Russian Fed.",'INSTITUTIONAL VENDOR'!$C$35="681 Angola",'INSTITUTIONAL VENDOR'!$C$35="689 Mozambique"),LEN(Log_file!$F21)&gt;LEN(Log_file!$G21)),"Digits moved to account key as per country specifics",
IF(AND(LEN(SUBSTITUTE(TRIM($F21)," ",""))=LEN(SUBSTITUTE(TRIM($G21)," ","")),LEN($F21)&gt;LEN($G21)),"Spaces removed",
IF(LEN($F21)&gt;VLOOKUP($E21,SAP_fields_MAX_length,2,0),"Original value length was over SAP limit",
"Number Format/Special characters substituted or Unknown Reason")))))))),
"")</f>
        <v/>
      </c>
      <c r="I21" s="65" t="str">
        <f ca="1">IF($H21="","",VLOOKUP($H21,M:N,2,0))</f>
        <v/>
      </c>
    </row>
    <row r="22" spans="1:9" x14ac:dyDescent="0.25">
      <c r="A22" s="65">
        <f>IF(C22&lt;&gt;D22,MAX(A$1:$A21)+1,0)</f>
        <v>0</v>
      </c>
      <c r="B22" s="65" t="s">
        <v>19</v>
      </c>
      <c r="C22" s="65" t="str">
        <f>IF(ISBLANK(INSTITUTIONAL!E12),"",INSTITUTIONAL!E12)</f>
        <v>… Select</v>
      </c>
      <c r="D22" s="65" t="str">
        <f>IF(ISBLANK('INSTITUTIONAL VENDOR'!E12),"",'INSTITUTIONAL VENDOR'!E12)</f>
        <v>… Select</v>
      </c>
      <c r="E22" s="65" t="str">
        <f ca="1">IFERROR(VLOOKUP(ROWS($F$1:F21),A:D,2,0),"")</f>
        <v/>
      </c>
      <c r="F22" s="65" t="str">
        <f ca="1">IFERROR(VLOOKUP(ROWS($F$1:F21),A:D,3,0),"")</f>
        <v/>
      </c>
      <c r="G22" s="65" t="str">
        <f ca="1">IFERROR(VLOOKUP(ROWS($F$1:F21),A:D,4,0),"")</f>
        <v/>
      </c>
      <c r="H22" s="65" t="str">
        <f ca="1">IF($F22&lt;&gt;$G22,
IF(NOT(ISERROR(SEARCH("!",G22))),"Error message, original field contained incorrect value",
IF(AND($E22="Company Name",LEN($F22)&gt;40),"Name is too long",
IF(AND($E22="Region",ISERROR(VLOOKUP('INSTITUTIONAL VENDOR'!$E$12,List_of_Region_Countries,1,0))),"Not a region country, field removed",
IF(AND(ISERROR(VLOOKUP($F22,List_of_Dropdown_list_Values,1,0)),NOT(ISERROR(VLOOKUP($G22,List_of_Dropdown_list_Values,1,0)))),"Original Value was not from dropdown list, has been corrected",
IF(AND($E22="Account type",OR('INSTITUTIONAL VENDOR'!$C$35="370 Russian Fed.",'INSTITUTIONAL VENDOR'!$C$35="681 Angola",'INSTITUTIONAL VENDOR'!$C$35="689 Mozambique")),"Digits must be moved to account number as per country specifics",
IF(AND($E22="Vendor's Bank Account Number",OR('INSTITUTIONAL VENDOR'!$C$35="370 Russian Fed.",'INSTITUTIONAL VENDOR'!$C$35="681 Angola",'INSTITUTIONAL VENDOR'!$C$35="689 Mozambique"),LEN(Log_file!$F22)&gt;LEN(Log_file!$G22)),"Digits moved to account key as per country specifics",
IF(AND(LEN(SUBSTITUTE(TRIM($F22)," ",""))=LEN(SUBSTITUTE(TRIM($G22)," ","")),LEN($F22)&gt;LEN($G22)),"Spaces removed",
IF(LEN($F22)&gt;VLOOKUP($E22,SAP_fields_MAX_length,2,0),"Original value length was over SAP limit",
"Number Format/Special characters substituted or Unknown Reason")))))))),
"")</f>
        <v/>
      </c>
      <c r="I22" s="65" t="str">
        <f t="shared" ref="I22:I47" ca="1" si="1">IF($H22="","",VLOOKUP($H22,M:N,2,0))</f>
        <v/>
      </c>
    </row>
    <row r="23" spans="1:9" x14ac:dyDescent="0.25">
      <c r="A23" s="65">
        <f>IF(C23&lt;&gt;D23,MAX(A$1:$A22)+1,0)</f>
        <v>2</v>
      </c>
      <c r="B23" s="65" t="s">
        <v>20</v>
      </c>
      <c r="C23" s="65" t="str">
        <f>IF(ISBLANK(INSTITUTIONAL!E13),"",INSTITUTIONAL!E13)</f>
        <v>… Select</v>
      </c>
      <c r="D23" s="65" t="str">
        <f>IF(ISBLANK('INSTITUTIONAL VENDOR'!E13),"",'INSTITUTIONAL VENDOR'!E13)</f>
        <v/>
      </c>
      <c r="E23" s="65" t="str">
        <f ca="1">IFERROR(VLOOKUP(ROWS($F$1:F22),A:D,2,0),"")</f>
        <v/>
      </c>
      <c r="F23" s="65" t="str">
        <f ca="1">IFERROR(VLOOKUP(ROWS($F$1:F22),A:D,3,0),"")</f>
        <v/>
      </c>
      <c r="G23" s="65" t="str">
        <f ca="1">IFERROR(VLOOKUP(ROWS($F$1:F22),A:D,4,0),"")</f>
        <v/>
      </c>
      <c r="H23" s="65" t="str">
        <f ca="1">IF($F23&lt;&gt;$G23,
IF(NOT(ISERROR(SEARCH("!",G23))),"Error message, original field contained incorrect value",
IF(AND($E23="Company Name",LEN($F23)&gt;40),"Name is too long",
IF(AND($E23="Region",ISERROR(VLOOKUP('INSTITUTIONAL VENDOR'!$E$12,List_of_Region_Countries,1,0))),"Not a region country, field removed",
IF(AND(ISERROR(VLOOKUP($F23,List_of_Dropdown_list_Values,1,0)),NOT(ISERROR(VLOOKUP($G23,List_of_Dropdown_list_Values,1,0)))),"Original Value was not from dropdown list, has been corrected",
IF(AND($E23="Account type",OR('INSTITUTIONAL VENDOR'!$C$35="370 Russian Fed.",'INSTITUTIONAL VENDOR'!$C$35="681 Angola",'INSTITUTIONAL VENDOR'!$C$35="689 Mozambique")),"Digits must be moved to account number as per country specifics",
IF(AND($E23="Vendor's Bank Account Number",OR('INSTITUTIONAL VENDOR'!$C$35="370 Russian Fed.",'INSTITUTIONAL VENDOR'!$C$35="681 Angola",'INSTITUTIONAL VENDOR'!$C$35="689 Mozambique"),LEN(Log_file!$F23)&gt;LEN(Log_file!$G23)),"Digits moved to account key as per country specifics",
IF(AND(LEN(SUBSTITUTE(TRIM($F23)," ",""))=LEN(SUBSTITUTE(TRIM($G23)," ","")),LEN($F23)&gt;LEN($G23)),"Spaces removed",
IF(LEN($F23)&gt;VLOOKUP($E23,SAP_fields_MAX_length,2,0),"Original value length was over SAP limit",
"Number Format/Special characters substituted or Unknown Reason")))))))),
"")</f>
        <v/>
      </c>
      <c r="I23" s="65" t="str">
        <f t="shared" ca="1" si="1"/>
        <v/>
      </c>
    </row>
    <row r="24" spans="1:9" x14ac:dyDescent="0.25">
      <c r="A24" s="65">
        <f>IF(C24&lt;&gt;D24,MAX(A$1:$A23)+1,0)</f>
        <v>0</v>
      </c>
      <c r="B24" s="65" t="s">
        <v>29</v>
      </c>
      <c r="C24" s="65" t="str">
        <f>IF(ISBLANK(INSTITUTIONAL!E21),"",INSTITUTIONAL!E21)</f>
        <v/>
      </c>
      <c r="D24" s="65" t="str">
        <f>IF(ISBLANK('INSTITUTIONAL VENDOR'!E21),"",'INSTITUTIONAL VENDOR'!E21)</f>
        <v/>
      </c>
      <c r="E24" s="65" t="str">
        <f ca="1">IFERROR(VLOOKUP(ROWS($F$1:F23),A:D,2,0),"")</f>
        <v/>
      </c>
      <c r="F24" s="65" t="str">
        <f ca="1">IFERROR(VLOOKUP(ROWS($F$1:F23),A:D,3,0),"")</f>
        <v/>
      </c>
      <c r="G24" s="65" t="str">
        <f ca="1">IFERROR(VLOOKUP(ROWS($F$1:F23),A:D,4,0),"")</f>
        <v/>
      </c>
      <c r="H24" s="65" t="str">
        <f ca="1">IF($F24&lt;&gt;$G24,
IF(NOT(ISERROR(SEARCH("!",G24))),"Error message, original field contained incorrect value",
IF(AND($E24="Company Name",LEN($F24)&gt;40),"Name is too long",
IF(AND($E24="Region",ISERROR(VLOOKUP('INSTITUTIONAL VENDOR'!$E$12,List_of_Region_Countries,1,0))),"Not a region country, field removed",
IF(AND(ISERROR(VLOOKUP($F24,List_of_Dropdown_list_Values,1,0)),NOT(ISERROR(VLOOKUP($G24,List_of_Dropdown_list_Values,1,0)))),"Original Value was not from dropdown list, has been corrected",
IF(AND($E24="Account type",OR('INSTITUTIONAL VENDOR'!$C$35="370 Russian Fed.",'INSTITUTIONAL VENDOR'!$C$35="681 Angola",'INSTITUTIONAL VENDOR'!$C$35="689 Mozambique")),"Digits must be moved to account number as per country specifics",
IF(AND($E24="Vendor's Bank Account Number",OR('INSTITUTIONAL VENDOR'!$C$35="370 Russian Fed.",'INSTITUTIONAL VENDOR'!$C$35="681 Angola",'INSTITUTIONAL VENDOR'!$C$35="689 Mozambique"),LEN(Log_file!$F24)&gt;LEN(Log_file!$G24)),"Digits moved to account key as per country specifics",
IF(AND(LEN(SUBSTITUTE(TRIM($F24)," ",""))=LEN(SUBSTITUTE(TRIM($G24)," ","")),LEN($F24)&gt;LEN($G24)),"Spaces removed",
IF(LEN($F24)&gt;VLOOKUP($E24,SAP_fields_MAX_length,2,0),"Original value length was over SAP limit",
"Number Format/Special characters substituted or Unknown Reason")))))))),
"")</f>
        <v/>
      </c>
      <c r="I24" s="65" t="str">
        <f t="shared" ca="1" si="1"/>
        <v/>
      </c>
    </row>
    <row r="25" spans="1:9" x14ac:dyDescent="0.25">
      <c r="A25" s="65">
        <f>IF(C25&lt;&gt;D25,MAX(A$1:$A24)+1,0)</f>
        <v>0</v>
      </c>
      <c r="B25" s="65" t="s">
        <v>33</v>
      </c>
      <c r="C25" s="65" t="str">
        <f>IF(ISBLANK(INSTITUTIONAL!C27),"",
IF(INSTITUTIONAL!C27="… Select","… Select",
INSTITUTIONAL!C30))</f>
        <v>… Select</v>
      </c>
      <c r="D25" s="65" t="str">
        <f>IF(ISBLANK('INSTITUTIONAL VENDOR'!C27),"",'INSTITUTIONAL VENDOR'!C27)</f>
        <v>… Select</v>
      </c>
      <c r="E25" s="65" t="str">
        <f ca="1">IFERROR(VLOOKUP(ROWS($F$1:F24),A:D,2,0),"")</f>
        <v/>
      </c>
      <c r="F25" s="65" t="str">
        <f ca="1">IFERROR(VLOOKUP(ROWS($F$1:F24),A:D,3,0),"")</f>
        <v/>
      </c>
      <c r="G25" s="65" t="str">
        <f ca="1">IFERROR(VLOOKUP(ROWS($F$1:F24),A:D,4,0),"")</f>
        <v/>
      </c>
      <c r="H25" s="65" t="str">
        <f ca="1">IF($F25&lt;&gt;$G25,
IF(NOT(ISERROR(SEARCH("!",G25))),"Error message, original field contained incorrect value",
IF(AND($E25="Company Name",LEN($F25)&gt;40),"Name is too long",
IF(AND($E25="Region",ISERROR(VLOOKUP('INSTITUTIONAL VENDOR'!$E$12,List_of_Region_Countries,1,0))),"Not a region country, field removed",
IF(AND(ISERROR(VLOOKUP($F25,List_of_Dropdown_list_Values,1,0)),NOT(ISERROR(VLOOKUP($G25,List_of_Dropdown_list_Values,1,0)))),"Original Value was not from dropdown list, has been corrected",
IF(AND($E25="Account type",OR('INSTITUTIONAL VENDOR'!$C$35="370 Russian Fed.",'INSTITUTIONAL VENDOR'!$C$35="681 Angola",'INSTITUTIONAL VENDOR'!$C$35="689 Mozambique")),"Digits must be moved to account number as per country specifics",
IF(AND($E25="Vendor's Bank Account Number",OR('INSTITUTIONAL VENDOR'!$C$35="370 Russian Fed.",'INSTITUTIONAL VENDOR'!$C$35="681 Angola",'INSTITUTIONAL VENDOR'!$C$35="689 Mozambique"),LEN(Log_file!$F25)&gt;LEN(Log_file!$G25)),"Digits moved to account key as per country specifics",
IF(AND(LEN(SUBSTITUTE(TRIM($F25)," ",""))=LEN(SUBSTITUTE(TRIM($G25)," ","")),LEN($F25)&gt;LEN($G25)),"Spaces removed",
IF(LEN($F25)&gt;VLOOKUP($E25,SAP_fields_MAX_length,2,0),"Original value length was over SAP limit",
"Number Format/Special characters substituted or Unknown Reason")))))))),
"")</f>
        <v/>
      </c>
      <c r="I25" s="65" t="str">
        <f t="shared" ca="1" si="1"/>
        <v/>
      </c>
    </row>
    <row r="26" spans="1:9" x14ac:dyDescent="0.25">
      <c r="A26" s="65">
        <f>IF(C26&lt;&gt;D26,MAX(A$1:$A25)+1,0)</f>
        <v>0</v>
      </c>
      <c r="B26" s="65" t="s">
        <v>34</v>
      </c>
      <c r="C26" s="65" t="str">
        <f>IF(ISBLANK(INSTITUTIONAL!C28),"",INSTITUTIONAL!C28)</f>
        <v/>
      </c>
      <c r="D26" s="65" t="str">
        <f>IF(ISBLANK('INSTITUTIONAL VENDOR'!C28),"",'INSTITUTIONAL VENDOR'!C28)</f>
        <v/>
      </c>
      <c r="E26" s="65" t="str">
        <f ca="1">IFERROR(VLOOKUP(ROWS($F$1:F25),A:D,2,0),"")</f>
        <v/>
      </c>
      <c r="F26" s="65" t="str">
        <f ca="1">IFERROR(VLOOKUP(ROWS($F$1:F25),A:D,3,0),"")</f>
        <v/>
      </c>
      <c r="G26" s="65" t="str">
        <f ca="1">IFERROR(VLOOKUP(ROWS($F$1:F25),A:D,4,0),"")</f>
        <v/>
      </c>
      <c r="H26" s="65" t="str">
        <f ca="1">IF($F26&lt;&gt;$G26,
IF(NOT(ISERROR(SEARCH("!",G26))),"Error message, original field contained incorrect value",
IF(AND($E26="Company Name",LEN($F26)&gt;40),"Name is too long",
IF(AND($E26="Region",ISERROR(VLOOKUP('INSTITUTIONAL VENDOR'!$E$12,List_of_Region_Countries,1,0))),"Not a region country, field removed",
IF(AND(ISERROR(VLOOKUP($F26,List_of_Dropdown_list_Values,1,0)),NOT(ISERROR(VLOOKUP($G26,List_of_Dropdown_list_Values,1,0)))),"Original Value was not from dropdown list, has been corrected",
IF(AND($E26="Account type",OR('INSTITUTIONAL VENDOR'!$C$35="370 Russian Fed.",'INSTITUTIONAL VENDOR'!$C$35="681 Angola",'INSTITUTIONAL VENDOR'!$C$35="689 Mozambique")),"Digits must be moved to account number as per country specifics",
IF(AND($E26="Vendor's Bank Account Number",OR('INSTITUTIONAL VENDOR'!$C$35="370 Russian Fed.",'INSTITUTIONAL VENDOR'!$C$35="681 Angola",'INSTITUTIONAL VENDOR'!$C$35="689 Mozambique"),LEN(Log_file!$F26)&gt;LEN(Log_file!$G26)),"Digits moved to account key as per country specifics",
IF(AND(LEN(SUBSTITUTE(TRIM($F26)," ",""))=LEN(SUBSTITUTE(TRIM($G26)," ","")),LEN($F26)&gt;LEN($G26)),"Spaces removed",
IF(LEN($F26)&gt;VLOOKUP($E26,SAP_fields_MAX_length,2,0),"Original value length was over SAP limit",
"Number Format/Special characters substituted or Unknown Reason")))))))),
"")</f>
        <v/>
      </c>
      <c r="I26" s="65" t="str">
        <f t="shared" ca="1" si="1"/>
        <v/>
      </c>
    </row>
    <row r="27" spans="1:9" x14ac:dyDescent="0.25">
      <c r="A27" s="65">
        <f>IF(C27&lt;&gt;D27,MAX(A$1:$A26)+1,0)</f>
        <v>0</v>
      </c>
      <c r="B27" s="65" t="s">
        <v>35</v>
      </c>
      <c r="C27" s="65" t="str">
        <f>IF(ISBLANK(INSTITUTIONAL!C29),"",INSTITUTIONAL!C29)</f>
        <v/>
      </c>
      <c r="D27" s="65" t="str">
        <f>IF(ISBLANK('INSTITUTIONAL VENDOR'!C29),"",'INSTITUTIONAL VENDOR'!C29)</f>
        <v/>
      </c>
      <c r="E27" s="65" t="str">
        <f ca="1">IFERROR(VLOOKUP(ROWS($F$1:F26),A:D,2,0),"")</f>
        <v/>
      </c>
      <c r="F27" s="65" t="str">
        <f ca="1">IFERROR(VLOOKUP(ROWS($F$1:F26),A:D,3,0),"")</f>
        <v/>
      </c>
      <c r="G27" s="65" t="str">
        <f ca="1">IFERROR(VLOOKUP(ROWS($F$1:F26),A:D,4,0),"")</f>
        <v/>
      </c>
      <c r="H27" s="65" t="str">
        <f ca="1">IF($F27&lt;&gt;$G27,
IF(NOT(ISERROR(SEARCH("!",G27))),"Error message, original field contained incorrect value",
IF(AND($E27="Company Name",LEN($F27)&gt;40),"Name is too long",
IF(AND($E27="Region",ISERROR(VLOOKUP('INSTITUTIONAL VENDOR'!$E$12,List_of_Region_Countries,1,0))),"Not a region country, field removed",
IF(AND(ISERROR(VLOOKUP($F27,List_of_Dropdown_list_Values,1,0)),NOT(ISERROR(VLOOKUP($G27,List_of_Dropdown_list_Values,1,0)))),"Original Value was not from dropdown list, has been corrected",
IF(AND($E27="Account type",OR('INSTITUTIONAL VENDOR'!$C$35="370 Russian Fed.",'INSTITUTIONAL VENDOR'!$C$35="681 Angola",'INSTITUTIONAL VENDOR'!$C$35="689 Mozambique")),"Digits must be moved to account number as per country specifics",
IF(AND($E27="Vendor's Bank Account Number",OR('INSTITUTIONAL VENDOR'!$C$35="370 Russian Fed.",'INSTITUTIONAL VENDOR'!$C$35="681 Angola",'INSTITUTIONAL VENDOR'!$C$35="689 Mozambique"),LEN(Log_file!$F27)&gt;LEN(Log_file!$G27)),"Digits moved to account key as per country specifics",
IF(AND(LEN(SUBSTITUTE(TRIM($F27)," ",""))=LEN(SUBSTITUTE(TRIM($G27)," ","")),LEN($F27)&gt;LEN($G27)),"Spaces removed",
IF(LEN($F27)&gt;VLOOKUP($E27,SAP_fields_MAX_length,2,0),"Original value length was over SAP limit",
"Number Format/Special characters substituted or Unknown Reason")))))))),
"")</f>
        <v/>
      </c>
      <c r="I27" s="65" t="str">
        <f t="shared" ca="1" si="1"/>
        <v/>
      </c>
    </row>
    <row r="28" spans="1:9" x14ac:dyDescent="0.25">
      <c r="A28" s="65">
        <f>IF(C28&lt;&gt;D28,MAX(A$1:$A27)+1,0)</f>
        <v>3</v>
      </c>
      <c r="B28" s="65" t="s">
        <v>36</v>
      </c>
      <c r="C28" s="65" t="str">
        <f>IF(ISBLANK(INSTITUTIONAL!C30),"",INSTITUTIONAL!C30)</f>
        <v/>
      </c>
      <c r="D28" s="65" t="str">
        <f>IF(ISBLANK('INSTITUTIONAL VENDOR'!C30),"",'INSTITUTIONAL VENDOR'!C30)</f>
        <v>Bank country is missing!</v>
      </c>
      <c r="E28" s="65" t="str">
        <f ca="1">IFERROR(VLOOKUP(ROWS($F$1:F27),A:D,2,0),"")</f>
        <v/>
      </c>
      <c r="F28" s="65" t="str">
        <f ca="1">IFERROR(VLOOKUP(ROWS($F$1:F27),A:D,3,0),"")</f>
        <v/>
      </c>
      <c r="G28" s="65" t="str">
        <f ca="1">IFERROR(VLOOKUP(ROWS($F$1:F27),A:D,4,0),"")</f>
        <v/>
      </c>
      <c r="H28" s="65" t="str">
        <f ca="1">IF($F28&lt;&gt;$G28,
IF(NOT(ISERROR(SEARCH("!",G28))),"Error message, original field contained incorrect value",
IF(AND($E28="Company Name",LEN($F28)&gt;40),"Name is too long",
IF(AND($E28="Region",ISERROR(VLOOKUP('INSTITUTIONAL VENDOR'!$E$12,List_of_Region_Countries,1,0))),"Not a region country, field removed",
IF(AND(ISERROR(VLOOKUP($F28,List_of_Dropdown_list_Values,1,0)),NOT(ISERROR(VLOOKUP($G28,List_of_Dropdown_list_Values,1,0)))),"Original Value was not from dropdown list, has been corrected",
IF(AND($E28="Account type",OR('INSTITUTIONAL VENDOR'!$C$35="370 Russian Fed.",'INSTITUTIONAL VENDOR'!$C$35="681 Angola",'INSTITUTIONAL VENDOR'!$C$35="689 Mozambique")),"Digits must be moved to account number as per country specifics",
IF(AND($E28="Vendor's Bank Account Number",OR('INSTITUTIONAL VENDOR'!$C$35="370 Russian Fed.",'INSTITUTIONAL VENDOR'!$C$35="681 Angola",'INSTITUTIONAL VENDOR'!$C$35="689 Mozambique"),LEN(Log_file!$F28)&gt;LEN(Log_file!$G28)),"Digits moved to account key as per country specifics",
IF(AND(LEN(SUBSTITUTE(TRIM($F28)," ",""))=LEN(SUBSTITUTE(TRIM($G28)," ","")),LEN($F28)&gt;LEN($G28)),"Spaces removed",
IF(LEN($F28)&gt;VLOOKUP($E28,SAP_fields_MAX_length,2,0),"Original value length was over SAP limit",
"Number Format/Special characters substituted or Unknown Reason")))))))),
"")</f>
        <v/>
      </c>
      <c r="I28" s="65" t="str">
        <f t="shared" ca="1" si="1"/>
        <v/>
      </c>
    </row>
    <row r="29" spans="1:9" x14ac:dyDescent="0.25">
      <c r="A29" s="65">
        <f>IF(C29&lt;&gt;D29,MAX(A$1:$A28)+1,0)</f>
        <v>0</v>
      </c>
      <c r="B29" s="65" t="s">
        <v>37</v>
      </c>
      <c r="C29" s="65" t="str">
        <f>IF(ISBLANK(INSTITUTIONAL!C31),"",
IF(INSTITUTIONAL!C31="… Select","… Select",
INSTITUTIONAL!C31))</f>
        <v>… Select</v>
      </c>
      <c r="D29" s="65" t="str">
        <f>IF(ISBLANK('INSTITUTIONAL VENDOR'!C31),"",'INSTITUTIONAL VENDOR'!C31)</f>
        <v>… Select</v>
      </c>
      <c r="E29" s="65" t="str">
        <f ca="1">IFERROR(VLOOKUP(ROWS($F$1:F28),A:D,2,0),"")</f>
        <v/>
      </c>
      <c r="F29" s="65" t="str">
        <f ca="1">IFERROR(VLOOKUP(ROWS($F$1:F28),A:D,3,0),"")</f>
        <v/>
      </c>
      <c r="G29" s="65" t="str">
        <f ca="1">IFERROR(VLOOKUP(ROWS($F$1:F28),A:D,4,0),"")</f>
        <v/>
      </c>
      <c r="H29" s="65" t="str">
        <f ca="1">IF($F29&lt;&gt;$G29,
IF(NOT(ISERROR(SEARCH("!",G29))),"Error message, original field contained incorrect value",
IF(AND($E29="Company Name",LEN($F29)&gt;40),"Name is too long",
IF(AND($E29="Region",ISERROR(VLOOKUP('INSTITUTIONAL VENDOR'!$E$12,List_of_Region_Countries,1,0))),"Not a region country, field removed",
IF(AND(ISERROR(VLOOKUP($F29,List_of_Dropdown_list_Values,1,0)),NOT(ISERROR(VLOOKUP($G29,List_of_Dropdown_list_Values,1,0)))),"Original Value was not from dropdown list, has been corrected",
IF(AND($E29="Account type",OR('INSTITUTIONAL VENDOR'!$C$35="370 Russian Fed.",'INSTITUTIONAL VENDOR'!$C$35="681 Angola",'INSTITUTIONAL VENDOR'!$C$35="689 Mozambique")),"Digits must be moved to account number as per country specifics",
IF(AND($E29="Vendor's Bank Account Number",OR('INSTITUTIONAL VENDOR'!$C$35="370 Russian Fed.",'INSTITUTIONAL VENDOR'!$C$35="681 Angola",'INSTITUTIONAL VENDOR'!$C$35="689 Mozambique"),LEN(Log_file!$F29)&gt;LEN(Log_file!$G29)),"Digits moved to account key as per country specifics",
IF(AND(LEN(SUBSTITUTE(TRIM($F29)," ",""))=LEN(SUBSTITUTE(TRIM($G29)," ","")),LEN($F29)&gt;LEN($G29)),"Spaces removed",
IF(LEN($F29)&gt;VLOOKUP($E29,SAP_fields_MAX_length,2,0),"Original value length was over SAP limit",
"Number Format/Special characters substituted or Unknown Reason")))))))),
"")</f>
        <v/>
      </c>
      <c r="I29" s="65" t="str">
        <f t="shared" ca="1" si="1"/>
        <v/>
      </c>
    </row>
    <row r="30" spans="1:9" x14ac:dyDescent="0.25">
      <c r="A30" s="65">
        <f>IF(C30&lt;&gt;D30,MAX(A$1:$A29)+1,0)</f>
        <v>0</v>
      </c>
      <c r="B30" s="65" t="s">
        <v>39</v>
      </c>
      <c r="C30" s="65" t="str">
        <f>IF(ISBLANK(INSTITUTIONAL!C33),"",INSTITUTIONAL!C33)</f>
        <v/>
      </c>
      <c r="D30" s="65" t="str">
        <f>IF(ISBLANK('INSTITUTIONAL VENDOR'!C33),"",'INSTITUTIONAL VENDOR'!C33)</f>
        <v/>
      </c>
      <c r="E30" s="65" t="str">
        <f ca="1">IFERROR(VLOOKUP(ROWS($F$1:F29),A:D,2,0),"")</f>
        <v/>
      </c>
      <c r="F30" s="65" t="str">
        <f ca="1">IFERROR(VLOOKUP(ROWS($F$1:F29),A:D,3,0),"")</f>
        <v/>
      </c>
      <c r="G30" s="65" t="str">
        <f ca="1">IFERROR(VLOOKUP(ROWS($F$1:F29),A:D,4,0),"")</f>
        <v/>
      </c>
      <c r="H30" s="65" t="str">
        <f ca="1">IF($F30&lt;&gt;$G30,
IF(NOT(ISERROR(SEARCH("!",G30))),"Error message, original field contained incorrect value",
IF(AND($E30="Company Name",LEN($F30)&gt;40),"Name is too long",
IF(AND($E30="Region",ISERROR(VLOOKUP('INSTITUTIONAL VENDOR'!$E$12,List_of_Region_Countries,1,0))),"Not a region country, field removed",
IF(AND(ISERROR(VLOOKUP($F30,List_of_Dropdown_list_Values,1,0)),NOT(ISERROR(VLOOKUP($G30,List_of_Dropdown_list_Values,1,0)))),"Original Value was not from dropdown list, has been corrected",
IF(AND($E30="Account type",OR('INSTITUTIONAL VENDOR'!$C$35="370 Russian Fed.",'INSTITUTIONAL VENDOR'!$C$35="681 Angola",'INSTITUTIONAL VENDOR'!$C$35="689 Mozambique")),"Digits must be moved to account number as per country specifics",
IF(AND($E30="Vendor's Bank Account Number",OR('INSTITUTIONAL VENDOR'!$C$35="370 Russian Fed.",'INSTITUTIONAL VENDOR'!$C$35="681 Angola",'INSTITUTIONAL VENDOR'!$C$35="689 Mozambique"),LEN(Log_file!$F30)&gt;LEN(Log_file!$G30)),"Digits moved to account key as per country specifics",
IF(AND(LEN(SUBSTITUTE(TRIM($F30)," ",""))=LEN(SUBSTITUTE(TRIM($G30)," ","")),LEN($F30)&gt;LEN($G30)),"Spaces removed",
IF(LEN($F30)&gt;VLOOKUP($E30,SAP_fields_MAX_length,2,0),"Original value length was over SAP limit",
"Number Format/Special characters substituted or Unknown Reason")))))))),
"")</f>
        <v/>
      </c>
      <c r="I30" s="65" t="str">
        <f t="shared" ca="1" si="1"/>
        <v/>
      </c>
    </row>
    <row r="31" spans="1:9" x14ac:dyDescent="0.25">
      <c r="A31" s="65">
        <f>IF(C31&lt;&gt;D31,MAX(A$1:$A30)+1,0)</f>
        <v>0</v>
      </c>
      <c r="B31" s="65" t="s">
        <v>106</v>
      </c>
      <c r="C31" s="65" t="str">
        <f>IF(ISBLANK(INSTITUTIONAL!C34),"",INSTITUTIONAL!C34)</f>
        <v/>
      </c>
      <c r="D31" s="65" t="str">
        <f>IF(ISBLANK('INSTITUTIONAL VENDOR'!C34),"",'INSTITUTIONAL VENDOR'!C34)</f>
        <v/>
      </c>
      <c r="E31" s="65" t="str">
        <f ca="1">IFERROR(VLOOKUP(ROWS($F$1:F30),A:D,2,0),"")</f>
        <v/>
      </c>
      <c r="F31" s="65" t="str">
        <f ca="1">IFERROR(VLOOKUP(ROWS($F$1:F30),A:D,3,0),"")</f>
        <v/>
      </c>
      <c r="G31" s="65" t="str">
        <f ca="1">IFERROR(VLOOKUP(ROWS($F$1:F30),A:D,4,0),"")</f>
        <v/>
      </c>
      <c r="H31" s="65" t="str">
        <f ca="1">IF($F31&lt;&gt;$G31,
IF(NOT(ISERROR(SEARCH("!",G31))),"Error message, original field contained incorrect value",
IF(AND($E31="Company Name",LEN($F31)&gt;40),"Name is too long",
IF(AND($E31="Region",ISERROR(VLOOKUP('INSTITUTIONAL VENDOR'!$E$12,List_of_Region_Countries,1,0))),"Not a region country, field removed",
IF(AND(ISERROR(VLOOKUP($F31,List_of_Dropdown_list_Values,1,0)),NOT(ISERROR(VLOOKUP($G31,List_of_Dropdown_list_Values,1,0)))),"Original Value was not from dropdown list, has been corrected",
IF(AND($E31="Account type",OR('INSTITUTIONAL VENDOR'!$C$35="370 Russian Fed.",'INSTITUTIONAL VENDOR'!$C$35="681 Angola",'INSTITUTIONAL VENDOR'!$C$35="689 Mozambique")),"Digits must be moved to account number as per country specifics",
IF(AND($E31="Vendor's Bank Account Number",OR('INSTITUTIONAL VENDOR'!$C$35="370 Russian Fed.",'INSTITUTIONAL VENDOR'!$C$35="681 Angola",'INSTITUTIONAL VENDOR'!$C$35="689 Mozambique"),LEN(Log_file!$F31)&gt;LEN(Log_file!$G31)),"Digits moved to account key as per country specifics",
IF(AND(LEN(SUBSTITUTE(TRIM($F31)," ",""))=LEN(SUBSTITUTE(TRIM($G31)," ","")),LEN($F31)&gt;LEN($G31)),"Spaces removed",
IF(LEN($F31)&gt;VLOOKUP($E31,SAP_fields_MAX_length,2,0),"Original value length was over SAP limit",
"Number Format/Special characters substituted or Unknown Reason")))))))),
"")</f>
        <v/>
      </c>
      <c r="I31" s="65" t="str">
        <f t="shared" ca="1" si="1"/>
        <v/>
      </c>
    </row>
    <row r="32" spans="1:9" x14ac:dyDescent="0.25">
      <c r="A32" s="65">
        <f>IF(C32&lt;&gt;D32,MAX(A$1:$A31)+1,0)</f>
        <v>0</v>
      </c>
      <c r="B32" s="65" t="s">
        <v>40</v>
      </c>
      <c r="C32" s="65" t="str">
        <f>IF(ISBLANK(INSTITUTIONAL!C35),"",INSTITUTIONAL!C35)</f>
        <v>… Select</v>
      </c>
      <c r="D32" s="65" t="str">
        <f>IF(ISBLANK('INSTITUTIONAL VENDOR'!C35),"",'INSTITUTIONAL VENDOR'!C35)</f>
        <v>… Select</v>
      </c>
      <c r="E32" s="65" t="str">
        <f ca="1">IFERROR(VLOOKUP(ROWS($F$1:F31),A:D,2,0),"")</f>
        <v/>
      </c>
      <c r="F32" s="65" t="str">
        <f ca="1">IFERROR(VLOOKUP(ROWS($F$1:F31),A:D,3,0),"")</f>
        <v/>
      </c>
      <c r="G32" s="65" t="str">
        <f ca="1">IFERROR(VLOOKUP(ROWS($F$1:F31),A:D,4,0),"")</f>
        <v/>
      </c>
      <c r="H32" s="65" t="str">
        <f ca="1">IF($F32&lt;&gt;$G32,
IF(NOT(ISERROR(SEARCH("!",G32))),"Error message, original field contained incorrect value",
IF(AND($E32="Company Name",LEN($F32)&gt;40),"Name is too long",
IF(AND($E32="Region",ISERROR(VLOOKUP('INSTITUTIONAL VENDOR'!$E$12,List_of_Region_Countries,1,0))),"Not a region country, field removed",
IF(AND(ISERROR(VLOOKUP($F32,List_of_Dropdown_list_Values,1,0)),NOT(ISERROR(VLOOKUP($G32,List_of_Dropdown_list_Values,1,0)))),"Original Value was not from dropdown list, has been corrected",
IF(AND($E32="Account type",OR('INSTITUTIONAL VENDOR'!$C$35="370 Russian Fed.",'INSTITUTIONAL VENDOR'!$C$35="681 Angola",'INSTITUTIONAL VENDOR'!$C$35="689 Mozambique")),"Digits must be moved to account number as per country specifics",
IF(AND($E32="Vendor's Bank Account Number",OR('INSTITUTIONAL VENDOR'!$C$35="370 Russian Fed.",'INSTITUTIONAL VENDOR'!$C$35="681 Angola",'INSTITUTIONAL VENDOR'!$C$35="689 Mozambique"),LEN(Log_file!$F32)&gt;LEN(Log_file!$G32)),"Digits moved to account key as per country specifics",
IF(AND(LEN(SUBSTITUTE(TRIM($F32)," ",""))=LEN(SUBSTITUTE(TRIM($G32)," ","")),LEN($F32)&gt;LEN($G32)),"Spaces removed",
IF(LEN($F32)&gt;VLOOKUP($E32,SAP_fields_MAX_length,2,0),"Original value length was over SAP limit",
"Number Format/Special characters substituted or Unknown Reason")))))))),
"")</f>
        <v/>
      </c>
      <c r="I32" s="65" t="str">
        <f t="shared" ca="1" si="1"/>
        <v/>
      </c>
    </row>
    <row r="33" spans="1:9" x14ac:dyDescent="0.25">
      <c r="A33" s="65">
        <f>IF(C33&lt;&gt;D33,MAX(A$1:$A32)+1,0)</f>
        <v>0</v>
      </c>
      <c r="B33" s="65" t="s">
        <v>60</v>
      </c>
      <c r="C33" s="65" t="str">
        <f>IF(ISBLANK(INSTITUTIONAL!C36),"",INSTITUTIONAL!C36)</f>
        <v>… Select</v>
      </c>
      <c r="D33" s="65" t="str">
        <f>IF(ISBLANK('INSTITUTIONAL VENDOR'!C36),"",'INSTITUTIONAL VENDOR'!C36)</f>
        <v>… Select</v>
      </c>
      <c r="E33" s="65" t="str">
        <f ca="1">IFERROR(VLOOKUP(ROWS($F$1:F32),A:D,2,0),"")</f>
        <v/>
      </c>
      <c r="F33" s="65" t="str">
        <f ca="1">IFERROR(VLOOKUP(ROWS($F$1:F32),A:D,3,0),"")</f>
        <v/>
      </c>
      <c r="G33" s="65" t="str">
        <f ca="1">IFERROR(VLOOKUP(ROWS($F$1:F32),A:D,4,0),"")</f>
        <v/>
      </c>
      <c r="H33" s="65" t="str">
        <f ca="1">IF($F33&lt;&gt;$G33,
IF(NOT(ISERROR(SEARCH("!",G33))),"Error message, original field contained incorrect value",
IF(AND($E33="Company Name",LEN($F33)&gt;40),"Name is too long",
IF(AND($E33="Region",ISERROR(VLOOKUP('INSTITUTIONAL VENDOR'!$E$12,List_of_Region_Countries,1,0))),"Not a region country, field removed",
IF(AND(ISERROR(VLOOKUP($F33,List_of_Dropdown_list_Values,1,0)),NOT(ISERROR(VLOOKUP($G33,List_of_Dropdown_list_Values,1,0)))),"Original Value was not from dropdown list, has been corrected",
IF(AND($E33="Account type",OR('INSTITUTIONAL VENDOR'!$C$35="370 Russian Fed.",'INSTITUTIONAL VENDOR'!$C$35="681 Angola",'INSTITUTIONAL VENDOR'!$C$35="689 Mozambique")),"Digits must be moved to account number as per country specifics",
IF(AND($E33="Vendor's Bank Account Number",OR('INSTITUTIONAL VENDOR'!$C$35="370 Russian Fed.",'INSTITUTIONAL VENDOR'!$C$35="681 Angola",'INSTITUTIONAL VENDOR'!$C$35="689 Mozambique"),LEN(Log_file!$F33)&gt;LEN(Log_file!$G33)),"Digits moved to account key as per country specifics",
IF(AND(LEN(SUBSTITUTE(TRIM($F33)," ",""))=LEN(SUBSTITUTE(TRIM($G33)," ","")),LEN($F33)&gt;LEN($G33)),"Spaces removed",
IF(LEN($F33)&gt;VLOOKUP($E33,SAP_fields_MAX_length,2,0),"Original value length was over SAP limit",
"Number Format/Special characters substituted or Unknown Reason")))))))),
"")</f>
        <v/>
      </c>
      <c r="I33" s="65" t="str">
        <f t="shared" ca="1" si="1"/>
        <v/>
      </c>
    </row>
    <row r="34" spans="1:9" x14ac:dyDescent="0.25">
      <c r="A34" s="65">
        <f>IF(C34&lt;&gt;D34,MAX(A$1:$A33)+1,0)</f>
        <v>0</v>
      </c>
      <c r="B34" s="65" t="s">
        <v>43</v>
      </c>
      <c r="C34" s="65" t="str">
        <f>IF(ISBLANK(INSTITUTIONAL!C38),"",INSTITUTIONAL!C38)</f>
        <v>… Select</v>
      </c>
      <c r="D34" s="65" t="str">
        <f>IF(ISBLANK('INSTITUTIONAL VENDOR'!C38),"",'INSTITUTIONAL VENDOR'!C38)</f>
        <v>… Select</v>
      </c>
      <c r="E34" s="65" t="str">
        <f ca="1">IFERROR(VLOOKUP(ROWS($F$1:F33),A:D,2,0),"")</f>
        <v/>
      </c>
      <c r="F34" s="65" t="str">
        <f ca="1">IFERROR(VLOOKUP(ROWS($F$1:F33),A:D,3,0),"")</f>
        <v/>
      </c>
      <c r="G34" s="65" t="str">
        <f ca="1">IFERROR(VLOOKUP(ROWS($F$1:F33),A:D,4,0),"")</f>
        <v/>
      </c>
      <c r="H34" s="65" t="str">
        <f ca="1">IF($F34&lt;&gt;$G34,
IF(NOT(ISERROR(SEARCH("!",G34))),"Error message, original field contained incorrect value",
IF(AND($E34="Company Name",LEN($F34)&gt;40),"Name is too long",
IF(AND($E34="Region",ISERROR(VLOOKUP('INSTITUTIONAL VENDOR'!$E$12,List_of_Region_Countries,1,0))),"Not a region country, field removed",
IF(AND(ISERROR(VLOOKUP($F34,List_of_Dropdown_list_Values,1,0)),NOT(ISERROR(VLOOKUP($G34,List_of_Dropdown_list_Values,1,0)))),"Original Value was not from dropdown list, has been corrected",
IF(AND($E34="Account type",OR('INSTITUTIONAL VENDOR'!$C$35="370 Russian Fed.",'INSTITUTIONAL VENDOR'!$C$35="681 Angola",'INSTITUTIONAL VENDOR'!$C$35="689 Mozambique")),"Digits must be moved to account number as per country specifics",
IF(AND($E34="Vendor's Bank Account Number",OR('INSTITUTIONAL VENDOR'!$C$35="370 Russian Fed.",'INSTITUTIONAL VENDOR'!$C$35="681 Angola",'INSTITUTIONAL VENDOR'!$C$35="689 Mozambique"),LEN(Log_file!$F34)&gt;LEN(Log_file!$G34)),"Digits moved to account key as per country specifics",
IF(AND(LEN(SUBSTITUTE(TRIM($F34)," ",""))=LEN(SUBSTITUTE(TRIM($G34)," ","")),LEN($F34)&gt;LEN($G34)),"Spaces removed",
IF(LEN($F34)&gt;VLOOKUP($E34,SAP_fields_MAX_length,2,0),"Original value length was over SAP limit",
"Number Format/Special characters substituted or Unknown Reason")))))))),
"")</f>
        <v/>
      </c>
      <c r="I34" s="65" t="str">
        <f t="shared" ca="1" si="1"/>
        <v/>
      </c>
    </row>
    <row r="35" spans="1:9" x14ac:dyDescent="0.25">
      <c r="A35" s="65">
        <f>IF(C35&lt;&gt;D35,MAX(A$1:$A34)+1,0)</f>
        <v>0</v>
      </c>
      <c r="B35" s="65" t="s">
        <v>45</v>
      </c>
      <c r="C35" s="65" t="str">
        <f>IF(ISBLANK(INSTITUTIONAL!C39),"",INSTITUTIONAL!C39)</f>
        <v>… Select</v>
      </c>
      <c r="D35" s="65" t="str">
        <f>IF(ISBLANK('INSTITUTIONAL VENDOR'!C39),"",'INSTITUTIONAL VENDOR'!C39)</f>
        <v>… Select</v>
      </c>
      <c r="E35" s="65" t="str">
        <f ca="1">IFERROR(VLOOKUP(ROWS($F$1:F34),A:D,2,0),"")</f>
        <v/>
      </c>
      <c r="F35" s="65" t="str">
        <f ca="1">IFERROR(VLOOKUP(ROWS($F$1:F34),A:D,3,0),"")</f>
        <v/>
      </c>
      <c r="G35" s="65" t="str">
        <f ca="1">IFERROR(VLOOKUP(ROWS($F$1:F34),A:D,4,0),"")</f>
        <v/>
      </c>
      <c r="H35" s="65" t="str">
        <f ca="1">IF($F35&lt;&gt;$G35,
IF(NOT(ISERROR(SEARCH("!",G35))),"Error message, original field contained incorrect value",
IF(AND($E35="Company Name",LEN($F35)&gt;40),"Name is too long",
IF(AND($E35="Region",ISERROR(VLOOKUP('INSTITUTIONAL VENDOR'!$E$12,List_of_Region_Countries,1,0))),"Not a region country, field removed",
IF(AND(ISERROR(VLOOKUP($F35,List_of_Dropdown_list_Values,1,0)),NOT(ISERROR(VLOOKUP($G35,List_of_Dropdown_list_Values,1,0)))),"Original Value was not from dropdown list, has been corrected",
IF(AND($E35="Account type",OR('INSTITUTIONAL VENDOR'!$C$35="370 Russian Fed.",'INSTITUTIONAL VENDOR'!$C$35="681 Angola",'INSTITUTIONAL VENDOR'!$C$35="689 Mozambique")),"Digits must be moved to account number as per country specifics",
IF(AND($E35="Vendor's Bank Account Number",OR('INSTITUTIONAL VENDOR'!$C$35="370 Russian Fed.",'INSTITUTIONAL VENDOR'!$C$35="681 Angola",'INSTITUTIONAL VENDOR'!$C$35="689 Mozambique"),LEN(Log_file!$F35)&gt;LEN(Log_file!$G35)),"Digits moved to account key as per country specifics",
IF(AND(LEN(SUBSTITUTE(TRIM($F35)," ",""))=LEN(SUBSTITUTE(TRIM($G35)," ","")),LEN($F35)&gt;LEN($G35)),"Spaces removed",
IF(LEN($F35)&gt;VLOOKUP($E35,SAP_fields_MAX_length,2,0),"Original value length was over SAP limit",
"Number Format/Special characters substituted or Unknown Reason")))))))),
"")</f>
        <v/>
      </c>
      <c r="I35" s="65" t="str">
        <f t="shared" ca="1" si="1"/>
        <v/>
      </c>
    </row>
    <row r="36" spans="1:9" x14ac:dyDescent="0.25">
      <c r="A36" s="65">
        <f>IF(C36&lt;&gt;D36,MAX(A$1:$A35)+1,0)</f>
        <v>0</v>
      </c>
      <c r="B36" s="65" t="s">
        <v>107</v>
      </c>
      <c r="C36" s="65" t="str">
        <f>IF(ISBLANK(INSTITUTIONAL!C43),"",INSTITUTIONAL!C43)</f>
        <v/>
      </c>
      <c r="D36" s="65" t="str">
        <f>IF(ISBLANK('INSTITUTIONAL VENDOR'!C43),"",'INSTITUTIONAL VENDOR'!C43)</f>
        <v/>
      </c>
      <c r="E36" s="65" t="str">
        <f ca="1">IFERROR(VLOOKUP(ROWS($F$1:F35),A:D,2,0),"")</f>
        <v/>
      </c>
      <c r="F36" s="65" t="str">
        <f ca="1">IFERROR(VLOOKUP(ROWS($F$1:F35),A:D,3,0),"")</f>
        <v/>
      </c>
      <c r="G36" s="65" t="str">
        <f ca="1">IFERROR(VLOOKUP(ROWS($F$1:F35),A:D,4,0),"")</f>
        <v/>
      </c>
      <c r="H36" s="65" t="str">
        <f ca="1">IF($F36&lt;&gt;$G36,
IF(NOT(ISERROR(SEARCH("!",G36))),"Error message, original field contained incorrect value",
IF(AND($E36="Company Name",LEN($F36)&gt;40),"Name is too long",
IF(AND($E36="Region",ISERROR(VLOOKUP('INSTITUTIONAL VENDOR'!$E$12,List_of_Region_Countries,1,0))),"Not a region country, field removed",
IF(AND(ISERROR(VLOOKUP($F36,List_of_Dropdown_list_Values,1,0)),NOT(ISERROR(VLOOKUP($G36,List_of_Dropdown_list_Values,1,0)))),"Original Value was not from dropdown list, has been corrected",
IF(AND($E36="Account type",OR('INSTITUTIONAL VENDOR'!$C$35="370 Russian Fed.",'INSTITUTIONAL VENDOR'!$C$35="681 Angola",'INSTITUTIONAL VENDOR'!$C$35="689 Mozambique")),"Digits must be moved to account number as per country specifics",
IF(AND($E36="Vendor's Bank Account Number",OR('INSTITUTIONAL VENDOR'!$C$35="370 Russian Fed.",'INSTITUTIONAL VENDOR'!$C$35="681 Angola",'INSTITUTIONAL VENDOR'!$C$35="689 Mozambique"),LEN(Log_file!$F36)&gt;LEN(Log_file!$G36)),"Digits moved to account key as per country specifics",
IF(AND(LEN(SUBSTITUTE(TRIM($F36)," ",""))=LEN(SUBSTITUTE(TRIM($G36)," ","")),LEN($F36)&gt;LEN($G36)),"Spaces removed",
IF(LEN($F36)&gt;VLOOKUP($E36,SAP_fields_MAX_length,2,0),"Original value length was over SAP limit",
"Number Format/Special characters substituted or Unknown Reason")))))))),
"")</f>
        <v/>
      </c>
      <c r="I36" s="65" t="str">
        <f t="shared" ca="1" si="1"/>
        <v/>
      </c>
    </row>
    <row r="37" spans="1:9" x14ac:dyDescent="0.25">
      <c r="A37" s="65">
        <f ca="1">IF(C37&lt;&gt;D37,MAX(A$1:$A36)+1,0)</f>
        <v>0</v>
      </c>
      <c r="B37" s="65" t="s">
        <v>108</v>
      </c>
      <c r="C37" s="65" t="str">
        <f>IF(ISBLANK(INSTITUTIONAL!C44),"",INSTITUTIONAL!C44)</f>
        <v/>
      </c>
      <c r="D37" s="65" t="str">
        <f ca="1">IF(ISBLANK('INSTITUTIONAL VENDOR'!C44),"",'INSTITUTIONAL VENDOR'!C44)</f>
        <v/>
      </c>
      <c r="E37" s="65" t="str">
        <f ca="1">IFERROR(VLOOKUP(ROWS($F$1:F36),A:D,2,0),"")</f>
        <v/>
      </c>
      <c r="F37" s="65" t="str">
        <f ca="1">IFERROR(VLOOKUP(ROWS($F$1:F36),A:D,3,0),"")</f>
        <v/>
      </c>
      <c r="G37" s="65" t="str">
        <f ca="1">IFERROR(VLOOKUP(ROWS($F$1:F36),A:D,4,0),"")</f>
        <v/>
      </c>
      <c r="H37" s="65" t="str">
        <f ca="1">IF($F37&lt;&gt;$G37,
IF(NOT(ISERROR(SEARCH("!",G37))),"Error message, original field contained incorrect value",
IF(AND($E37="Company Name",LEN($F37)&gt;40),"Name is too long",
IF(AND($E37="Region",ISERROR(VLOOKUP('INSTITUTIONAL VENDOR'!$E$12,List_of_Region_Countries,1,0))),"Not a region country, field removed",
IF(AND(ISERROR(VLOOKUP($F37,List_of_Dropdown_list_Values,1,0)),NOT(ISERROR(VLOOKUP($G37,List_of_Dropdown_list_Values,1,0)))),"Original Value was not from dropdown list, has been corrected",
IF(AND($E37="Account type",OR('INSTITUTIONAL VENDOR'!$C$35="370 Russian Fed.",'INSTITUTIONAL VENDOR'!$C$35="681 Angola",'INSTITUTIONAL VENDOR'!$C$35="689 Mozambique")),"Digits must be moved to account number as per country specifics",
IF(AND($E37="Vendor's Bank Account Number",OR('INSTITUTIONAL VENDOR'!$C$35="370 Russian Fed.",'INSTITUTIONAL VENDOR'!$C$35="681 Angola",'INSTITUTIONAL VENDOR'!$C$35="689 Mozambique"),LEN(Log_file!$F37)&gt;LEN(Log_file!$G37)),"Digits moved to account key as per country specifics",
IF(AND(LEN(SUBSTITUTE(TRIM($F37)," ",""))=LEN(SUBSTITUTE(TRIM($G37)," ","")),LEN($F37)&gt;LEN($G37)),"Spaces removed",
IF(LEN($F37)&gt;VLOOKUP($E37,SAP_fields_MAX_length,2,0),"Original value length was over SAP limit",
"Number Format/Special characters substituted or Unknown Reason")))))))),
"")</f>
        <v/>
      </c>
      <c r="I37" s="65" t="str">
        <f t="shared" ca="1" si="1"/>
        <v/>
      </c>
    </row>
    <row r="38" spans="1:9" x14ac:dyDescent="0.25">
      <c r="A38" s="65">
        <f>IF(C38&lt;&gt;D38,MAX(A$1:$A37)+1,0)</f>
        <v>0</v>
      </c>
      <c r="B38" s="65" t="s">
        <v>109</v>
      </c>
      <c r="C38" s="65" t="str">
        <f>IF(ISBLANK(INSTITUTIONAL!C45),"",INSTITUTIONAL!C45)</f>
        <v>… Select</v>
      </c>
      <c r="D38" s="65" t="str">
        <f>IF(ISBLANK('INSTITUTIONAL VENDOR'!C45),"",'INSTITUTIONAL VENDOR'!C45)</f>
        <v>… Select</v>
      </c>
      <c r="E38" s="65" t="str">
        <f ca="1">IFERROR(VLOOKUP(ROWS($F$1:F37),A:D,2,0),"")</f>
        <v/>
      </c>
      <c r="F38" s="65" t="str">
        <f ca="1">IFERROR(VLOOKUP(ROWS($F$1:F37),A:D,3,0),"")</f>
        <v/>
      </c>
      <c r="G38" s="65" t="str">
        <f ca="1">IFERROR(VLOOKUP(ROWS($F$1:F37),A:D,4,0),"")</f>
        <v/>
      </c>
      <c r="H38" s="65" t="str">
        <f ca="1">IF($F38&lt;&gt;$G38,
IF(NOT(ISERROR(SEARCH("!",G38))),"Error message, original field contained incorrect value",
IF(AND($E38="Company Name",LEN($F38)&gt;40),"Name is too long",
IF(AND($E38="Region",ISERROR(VLOOKUP('INSTITUTIONAL VENDOR'!$E$12,List_of_Region_Countries,1,0))),"Not a region country, field removed",
IF(AND(ISERROR(VLOOKUP($F38,List_of_Dropdown_list_Values,1,0)),NOT(ISERROR(VLOOKUP($G38,List_of_Dropdown_list_Values,1,0)))),"Original Value was not from dropdown list, has been corrected",
IF(AND($E38="Account type",OR('INSTITUTIONAL VENDOR'!$C$35="370 Russian Fed.",'INSTITUTIONAL VENDOR'!$C$35="681 Angola",'INSTITUTIONAL VENDOR'!$C$35="689 Mozambique")),"Digits must be moved to account number as per country specifics",
IF(AND($E38="Vendor's Bank Account Number",OR('INSTITUTIONAL VENDOR'!$C$35="370 Russian Fed.",'INSTITUTIONAL VENDOR'!$C$35="681 Angola",'INSTITUTIONAL VENDOR'!$C$35="689 Mozambique"),LEN(Log_file!$F38)&gt;LEN(Log_file!$G38)),"Digits moved to account key as per country specifics",
IF(AND(LEN(SUBSTITUTE(TRIM($F38)," ",""))=LEN(SUBSTITUTE(TRIM($G38)," ","")),LEN($F38)&gt;LEN($G38)),"Spaces removed",
IF(LEN($F38)&gt;VLOOKUP($E38,SAP_fields_MAX_length,2,0),"Original value length was over SAP limit",
"Number Format/Special characters substituted or Unknown Reason")))))))),
"")</f>
        <v/>
      </c>
      <c r="I38" s="65" t="str">
        <f t="shared" ca="1" si="1"/>
        <v/>
      </c>
    </row>
    <row r="39" spans="1:9" x14ac:dyDescent="0.25">
      <c r="A39" s="65">
        <f ca="1">IF(C39&lt;&gt;D39,MAX(A$1:$A38)+1,0)</f>
        <v>0</v>
      </c>
      <c r="B39" s="65" t="s">
        <v>110</v>
      </c>
      <c r="C39" s="65" t="str">
        <f>IF(ISBLANK(INSTITUTIONAL!E38),"",INSTITUTIONAL!E38)</f>
        <v/>
      </c>
      <c r="D39" s="65" t="str">
        <f ca="1">IF(ISBLANK('INSTITUTIONAL VENDOR'!E38),"",'INSTITUTIONAL VENDOR'!E38)</f>
        <v/>
      </c>
      <c r="E39" s="65" t="str">
        <f ca="1">IFERROR(VLOOKUP(ROWS($F$1:F38),A:D,2,0),"")</f>
        <v/>
      </c>
      <c r="F39" s="65" t="str">
        <f ca="1">IFERROR(VLOOKUP(ROWS($F$1:F38),A:D,3,0),"")</f>
        <v/>
      </c>
      <c r="G39" s="65" t="str">
        <f ca="1">IFERROR(VLOOKUP(ROWS($F$1:F38),A:D,4,0),"")</f>
        <v/>
      </c>
      <c r="H39" s="65" t="str">
        <f ca="1">IF($F39&lt;&gt;$G39,
IF(NOT(ISERROR(SEARCH("!",G39))),"Error message, original field contained incorrect value",
IF(AND($E39="Company Name",LEN($F39)&gt;40),"Name is too long",
IF(AND($E39="Region",ISERROR(VLOOKUP('INSTITUTIONAL VENDOR'!$E$12,List_of_Region_Countries,1,0))),"Not a region country, field removed",
IF(AND(ISERROR(VLOOKUP($F39,List_of_Dropdown_list_Values,1,0)),NOT(ISERROR(VLOOKUP($G39,List_of_Dropdown_list_Values,1,0)))),"Original Value was not from dropdown list, has been corrected",
IF(AND($E39="Account type",OR('INSTITUTIONAL VENDOR'!$C$35="370 Russian Fed.",'INSTITUTIONAL VENDOR'!$C$35="681 Angola",'INSTITUTIONAL VENDOR'!$C$35="689 Mozambique")),"Digits must be moved to account number as per country specifics",
IF(AND($E39="Vendor's Bank Account Number",OR('INSTITUTIONAL VENDOR'!$C$35="370 Russian Fed.",'INSTITUTIONAL VENDOR'!$C$35="681 Angola",'INSTITUTIONAL VENDOR'!$C$35="689 Mozambique"),LEN(Log_file!$F39)&gt;LEN(Log_file!$G39)),"Digits moved to account key as per country specifics",
IF(AND(LEN(SUBSTITUTE(TRIM($F39)," ",""))=LEN(SUBSTITUTE(TRIM($G39)," ","")),LEN($F39)&gt;LEN($G39)),"Spaces removed",
IF(LEN($F39)&gt;VLOOKUP($E39,SAP_fields_MAX_length,2,0),"Original value length was over SAP limit",
"Number Format/Special characters substituted or Unknown Reason")))))))),
"")</f>
        <v/>
      </c>
      <c r="I39" s="65" t="str">
        <f t="shared" ca="1" si="1"/>
        <v/>
      </c>
    </row>
    <row r="40" spans="1:9" x14ac:dyDescent="0.25">
      <c r="A40" s="65">
        <f ca="1">IF(C40&lt;&gt;D40,MAX(A$1:$A39)+1,0)</f>
        <v>0</v>
      </c>
      <c r="B40" s="65" t="s">
        <v>111</v>
      </c>
      <c r="C40" s="65" t="str">
        <f>IF(ISBLANK(INSTITUTIONAL!E39),"",INSTITUTIONAL!E39)</f>
        <v/>
      </c>
      <c r="D40" s="65" t="str">
        <f ca="1">IF(ISBLANK('INSTITUTIONAL VENDOR'!E39),"",'INSTITUTIONAL VENDOR'!E39)</f>
        <v/>
      </c>
      <c r="E40" s="65" t="str">
        <f ca="1">IFERROR(VLOOKUP(ROWS($F$1:F39),A:D,2,0),"")</f>
        <v/>
      </c>
      <c r="F40" s="65" t="str">
        <f ca="1">IFERROR(VLOOKUP(ROWS($F$1:F39),A:D,3,0),"")</f>
        <v/>
      </c>
      <c r="G40" s="65" t="str">
        <f ca="1">IFERROR(VLOOKUP(ROWS($F$1:F39),A:D,4,0),"")</f>
        <v/>
      </c>
      <c r="H40" s="65" t="str">
        <f ca="1">IF($F40&lt;&gt;$G40,
IF(NOT(ISERROR(SEARCH("!",G40))),"Error message, original field contained incorrect value",
IF(AND($E40="Company Name",LEN($F40)&gt;40),"Name is too long",
IF(AND($E40="Region",ISERROR(VLOOKUP('INSTITUTIONAL VENDOR'!$E$12,List_of_Region_Countries,1,0))),"Not a region country, field removed",
IF(AND(ISERROR(VLOOKUP($F40,List_of_Dropdown_list_Values,1,0)),NOT(ISERROR(VLOOKUP($G40,List_of_Dropdown_list_Values,1,0)))),"Original Value was not from dropdown list, has been corrected",
IF(AND($E40="Account type",OR('INSTITUTIONAL VENDOR'!$C$35="370 Russian Fed.",'INSTITUTIONAL VENDOR'!$C$35="681 Angola",'INSTITUTIONAL VENDOR'!$C$35="689 Mozambique")),"Digits must be moved to account number as per country specifics",
IF(AND($E40="Vendor's Bank Account Number",OR('INSTITUTIONAL VENDOR'!$C$35="370 Russian Fed.",'INSTITUTIONAL VENDOR'!$C$35="681 Angola",'INSTITUTIONAL VENDOR'!$C$35="689 Mozambique"),LEN(Log_file!$F40)&gt;LEN(Log_file!$G40)),"Digits moved to account key as per country specifics",
IF(AND(LEN(SUBSTITUTE(TRIM($F40)," ",""))=LEN(SUBSTITUTE(TRIM($G40)," ","")),LEN($F40)&gt;LEN($G40)),"Spaces removed",
IF(LEN($F40)&gt;VLOOKUP($E40,SAP_fields_MAX_length,2,0),"Original value length was over SAP limit",
"Number Format/Special characters substituted or Unknown Reason")))))))),
"")</f>
        <v/>
      </c>
      <c r="I40" s="65" t="str">
        <f t="shared" ca="1" si="1"/>
        <v/>
      </c>
    </row>
    <row r="41" spans="1:9" x14ac:dyDescent="0.25">
      <c r="A41" s="65">
        <f>IF(C41&lt;&gt;D41,MAX(A$1:$A40)+1,0)</f>
        <v>0</v>
      </c>
      <c r="B41" s="65" t="s">
        <v>112</v>
      </c>
      <c r="C41" s="65" t="str">
        <f>IF(ISBLANK(INSTITUTIONAL!E40),"",INSTITUTIONAL!E40)</f>
        <v>… Select</v>
      </c>
      <c r="D41" s="65" t="str">
        <f>IF(ISBLANK('INSTITUTIONAL VENDOR'!E40),"",'INSTITUTIONAL VENDOR'!E40)</f>
        <v>… Select</v>
      </c>
      <c r="E41" s="65" t="str">
        <f ca="1">IFERROR(VLOOKUP(ROWS($F$1:F40),A:D,2,0),"")</f>
        <v/>
      </c>
      <c r="F41" s="65" t="str">
        <f ca="1">IFERROR(VLOOKUP(ROWS($F$1:F40),A:D,3,0),"")</f>
        <v/>
      </c>
      <c r="G41" s="65" t="str">
        <f ca="1">IFERROR(VLOOKUP(ROWS($F$1:F40),A:D,4,0),"")</f>
        <v/>
      </c>
      <c r="H41" s="65" t="str">
        <f ca="1">IF($F41&lt;&gt;$G41,
IF(NOT(ISERROR(SEARCH("!",G41))),"Error message, original field contained incorrect value",
IF(AND($E41="Company Name",LEN($F41)&gt;40),"Name is too long",
IF(AND($E41="Region",ISERROR(VLOOKUP('INSTITUTIONAL VENDOR'!$E$12,List_of_Region_Countries,1,0))),"Not a region country, field removed",
IF(AND(ISERROR(VLOOKUP($F41,List_of_Dropdown_list_Values,1,0)),NOT(ISERROR(VLOOKUP($G41,List_of_Dropdown_list_Values,1,0)))),"Original Value was not from dropdown list, has been corrected",
IF(AND($E41="Account type",OR('INSTITUTIONAL VENDOR'!$C$35="370 Russian Fed.",'INSTITUTIONAL VENDOR'!$C$35="681 Angola",'INSTITUTIONAL VENDOR'!$C$35="689 Mozambique")),"Digits must be moved to account number as per country specifics",
IF(AND($E41="Vendor's Bank Account Number",OR('INSTITUTIONAL VENDOR'!$C$35="370 Russian Fed.",'INSTITUTIONAL VENDOR'!$C$35="681 Angola",'INSTITUTIONAL VENDOR'!$C$35="689 Mozambique"),LEN(Log_file!$F41)&gt;LEN(Log_file!$G41)),"Digits moved to account key as per country specifics",
IF(AND(LEN(SUBSTITUTE(TRIM($F41)," ",""))=LEN(SUBSTITUTE(TRIM($G41)," ","")),LEN($F41)&gt;LEN($G41)),"Spaces removed",
IF(LEN($F41)&gt;VLOOKUP($E41,SAP_fields_MAX_length,2,0),"Original value length was over SAP limit",
"Number Format/Special characters substituted or Unknown Reason")))))))),
"")</f>
        <v/>
      </c>
      <c r="I41" s="65" t="str">
        <f t="shared" ca="1" si="1"/>
        <v/>
      </c>
    </row>
    <row r="42" spans="1:9" x14ac:dyDescent="0.25">
      <c r="A42" s="65">
        <f>IF(C42&lt;&gt;D42,MAX(A$1:$A41)+1,0)</f>
        <v>0</v>
      </c>
      <c r="B42" s="65" t="s">
        <v>113</v>
      </c>
      <c r="C42" s="65" t="str">
        <f>IF(ISBLANK(INSTITUTIONAL!E41),"",INSTITUTIONAL!E41)</f>
        <v>… Select</v>
      </c>
      <c r="D42" s="65" t="str">
        <f>IF(ISBLANK('INSTITUTIONAL VENDOR'!E41),"",'INSTITUTIONAL VENDOR'!E41)</f>
        <v>… Select</v>
      </c>
      <c r="E42" s="65" t="str">
        <f ca="1">IFERROR(VLOOKUP(ROWS($F$1:F41),A:D,2,0),"")</f>
        <v/>
      </c>
      <c r="F42" s="65" t="str">
        <f ca="1">IFERROR(VLOOKUP(ROWS($F$1:F41),A:D,3,0),"")</f>
        <v/>
      </c>
      <c r="G42" s="65" t="str">
        <f ca="1">IFERROR(VLOOKUP(ROWS($F$1:F41),A:D,4,0),"")</f>
        <v/>
      </c>
      <c r="H42" s="65" t="str">
        <f ca="1">IF($F42&lt;&gt;$G42,
IF(NOT(ISERROR(SEARCH("!",G42))),"Error message, original field contained incorrect value",
IF(AND($E42="Company Name",LEN($F42)&gt;40),"Name is too long",
IF(AND($E42="Region",ISERROR(VLOOKUP('INSTITUTIONAL VENDOR'!$E$12,List_of_Region_Countries,1,0))),"Not a region country, field removed",
IF(AND(ISERROR(VLOOKUP($F42,List_of_Dropdown_list_Values,1,0)),NOT(ISERROR(VLOOKUP($G42,List_of_Dropdown_list_Values,1,0)))),"Original Value was not from dropdown list, has been corrected",
IF(AND($E42="Account type",OR('INSTITUTIONAL VENDOR'!$C$35="370 Russian Fed.",'INSTITUTIONAL VENDOR'!$C$35="681 Angola",'INSTITUTIONAL VENDOR'!$C$35="689 Mozambique")),"Digits must be moved to account number as per country specifics",
IF(AND($E42="Vendor's Bank Account Number",OR('INSTITUTIONAL VENDOR'!$C$35="370 Russian Fed.",'INSTITUTIONAL VENDOR'!$C$35="681 Angola",'INSTITUTIONAL VENDOR'!$C$35="689 Mozambique"),LEN(Log_file!$F42)&gt;LEN(Log_file!$G42)),"Digits moved to account key as per country specifics",
IF(AND(LEN(SUBSTITUTE(TRIM($F42)," ",""))=LEN(SUBSTITUTE(TRIM($G42)," ","")),LEN($F42)&gt;LEN($G42)),"Spaces removed",
IF(LEN($F42)&gt;VLOOKUP($E42,SAP_fields_MAX_length,2,0),"Original value length was over SAP limit",
"Number Format/Special characters substituted or Unknown Reason")))))))),
"")</f>
        <v/>
      </c>
      <c r="I42" s="65" t="str">
        <f t="shared" ca="1" si="1"/>
        <v/>
      </c>
    </row>
    <row r="43" spans="1:9" x14ac:dyDescent="0.25">
      <c r="A43" s="65">
        <f>IF(C43&lt;&gt;D43,MAX(A$1:$A42)+1,0)</f>
        <v>0</v>
      </c>
      <c r="B43" s="65" t="s">
        <v>114</v>
      </c>
      <c r="C43" s="65" t="str">
        <f>IF(ISBLANK(INSTITUTIONAL!E42),"",INSTITUTIONAL!E42)</f>
        <v/>
      </c>
      <c r="D43" s="65" t="str">
        <f>IF(ISBLANK('INSTITUTIONAL VENDOR'!E42),"",'INSTITUTIONAL VENDOR'!E42)</f>
        <v/>
      </c>
      <c r="E43" s="65" t="str">
        <f ca="1">IFERROR(VLOOKUP(ROWS($F$1:F42),A:D,2,0),"")</f>
        <v/>
      </c>
      <c r="F43" s="65" t="str">
        <f ca="1">IFERROR(VLOOKUP(ROWS($F$1:F42),A:D,3,0),"")</f>
        <v/>
      </c>
      <c r="G43" s="65" t="str">
        <f ca="1">IFERROR(VLOOKUP(ROWS($F$1:F42),A:D,4,0),"")</f>
        <v/>
      </c>
      <c r="H43" s="65" t="str">
        <f ca="1">IF($F43&lt;&gt;$G43,
IF(NOT(ISERROR(SEARCH("!",G43))),"Error message, original field contained incorrect value",
IF(AND($E43="Company Name",LEN($F43)&gt;40),"Name is too long",
IF(AND($E43="Region",ISERROR(VLOOKUP('INSTITUTIONAL VENDOR'!$E$12,List_of_Region_Countries,1,0))),"Not a region country, field removed",
IF(AND(ISERROR(VLOOKUP($F43,List_of_Dropdown_list_Values,1,0)),NOT(ISERROR(VLOOKUP($G43,List_of_Dropdown_list_Values,1,0)))),"Original Value was not from dropdown list, has been corrected",
IF(AND($E43="Account type",OR('INSTITUTIONAL VENDOR'!$C$35="370 Russian Fed.",'INSTITUTIONAL VENDOR'!$C$35="681 Angola",'INSTITUTIONAL VENDOR'!$C$35="689 Mozambique")),"Digits must be moved to account number as per country specifics",
IF(AND($E43="Vendor's Bank Account Number",OR('INSTITUTIONAL VENDOR'!$C$35="370 Russian Fed.",'INSTITUTIONAL VENDOR'!$C$35="681 Angola",'INSTITUTIONAL VENDOR'!$C$35="689 Mozambique"),LEN(Log_file!$F43)&gt;LEN(Log_file!$G43)),"Digits moved to account key as per country specifics",
IF(AND(LEN(SUBSTITUTE(TRIM($F43)," ",""))=LEN(SUBSTITUTE(TRIM($G43)," ","")),LEN($F43)&gt;LEN($G43)),"Spaces removed",
IF(LEN($F43)&gt;VLOOKUP($E43,SAP_fields_MAX_length,2,0),"Original value length was over SAP limit",
"Number Format/Special characters substituted or Unknown Reason")))))))),
"")</f>
        <v/>
      </c>
      <c r="I43" s="65" t="str">
        <f t="shared" ca="1" si="1"/>
        <v/>
      </c>
    </row>
    <row r="44" spans="1:9" x14ac:dyDescent="0.25">
      <c r="A44" s="65">
        <f>IF(C44&lt;&gt;D44,MAX(A$1:$A43)+1,0)</f>
        <v>0</v>
      </c>
      <c r="B44" s="65" t="s">
        <v>53</v>
      </c>
      <c r="C44" s="65" t="str">
        <f>IF(ISBLANK(INSTITUTIONAL!E43),"",INSTITUTIONAL!E43)</f>
        <v/>
      </c>
      <c r="D44" s="65" t="str">
        <f>IF(ISBLANK('INSTITUTIONAL VENDOR'!E43),"",'INSTITUTIONAL VENDOR'!E43)</f>
        <v/>
      </c>
      <c r="E44" s="65" t="str">
        <f ca="1">IFERROR(VLOOKUP(ROWS($F$1:F43),A:D,2,0),"")</f>
        <v/>
      </c>
      <c r="F44" s="65" t="str">
        <f ca="1">IFERROR(VLOOKUP(ROWS($F$1:F43),A:D,3,0),"")</f>
        <v/>
      </c>
      <c r="G44" s="65" t="str">
        <f ca="1">IFERROR(VLOOKUP(ROWS($F$1:F43),A:D,4,0),"")</f>
        <v/>
      </c>
      <c r="H44" s="65" t="str">
        <f ca="1">IF($F44&lt;&gt;$G44,
IF(NOT(ISERROR(SEARCH("!",G44))),"Error message, original field contained incorrect value",
IF(AND($E44="Company Name",LEN($F44)&gt;40),"Name is too long",
IF(AND($E44="Region",ISERROR(VLOOKUP('INSTITUTIONAL VENDOR'!$E$12,List_of_Region_Countries,1,0))),"Not a region country, field removed",
IF(AND(ISERROR(VLOOKUP($F44,List_of_Dropdown_list_Values,1,0)),NOT(ISERROR(VLOOKUP($G44,List_of_Dropdown_list_Values,1,0)))),"Original Value was not from dropdown list, has been corrected",
IF(AND($E44="Account type",OR('INSTITUTIONAL VENDOR'!$C$35="370 Russian Fed.",'INSTITUTIONAL VENDOR'!$C$35="681 Angola",'INSTITUTIONAL VENDOR'!$C$35="689 Mozambique")),"Digits must be moved to account number as per country specifics",
IF(AND($E44="Vendor's Bank Account Number",OR('INSTITUTIONAL VENDOR'!$C$35="370 Russian Fed.",'INSTITUTIONAL VENDOR'!$C$35="681 Angola",'INSTITUTIONAL VENDOR'!$C$35="689 Mozambique"),LEN(Log_file!$F44)&gt;LEN(Log_file!$G44)),"Digits moved to account key as per country specifics",
IF(AND(LEN(SUBSTITUTE(TRIM($F44)," ",""))=LEN(SUBSTITUTE(TRIM($G44)," ","")),LEN($F44)&gt;LEN($G44)),"Spaces removed",
IF(LEN($F44)&gt;VLOOKUP($E44,SAP_fields_MAX_length,2,0),"Original value length was over SAP limit",
"Number Format/Special characters substituted or Unknown Reason")))))))),
"")</f>
        <v/>
      </c>
      <c r="I44" s="65" t="str">
        <f t="shared" ca="1" si="1"/>
        <v/>
      </c>
    </row>
    <row r="45" spans="1:9" x14ac:dyDescent="0.25">
      <c r="A45" s="65">
        <f ca="1">IF(C45&lt;&gt;D45,MAX(A$1:$A44)+1,0)</f>
        <v>4</v>
      </c>
      <c r="B45" s="65" t="s">
        <v>55</v>
      </c>
      <c r="C45" s="65" t="str">
        <f>IF(ISBLANK(INSTITUTIONAL!E44),"",INSTITUTIONAL!E44)</f>
        <v>… Select</v>
      </c>
      <c r="D45" s="65" t="str">
        <f>IF(ISBLANK('INSTITUTIONAL VENDOR'!E44),"",'INSTITUTIONAL VENDOR'!E44)</f>
        <v/>
      </c>
      <c r="E45" s="65" t="str">
        <f ca="1">IFERROR(VLOOKUP(ROWS($F$1:F44),A:D,2,0),"")</f>
        <v/>
      </c>
      <c r="F45" s="65" t="str">
        <f ca="1">IFERROR(VLOOKUP(ROWS($F$1:F44),A:D,3,0),"")</f>
        <v/>
      </c>
      <c r="G45" s="65" t="str">
        <f ca="1">IFERROR(VLOOKUP(ROWS($F$1:F44),A:D,4,0),"")</f>
        <v/>
      </c>
      <c r="H45" s="65" t="str">
        <f ca="1">IF($F45&lt;&gt;$G45,
IF(NOT(ISERROR(SEARCH("!",G45))),"Error message, original field contained incorrect value",
IF(AND($E45="Company Name",LEN($F45)&gt;40),"Name is too long",
IF(AND($E45="Region",ISERROR(VLOOKUP('INSTITUTIONAL VENDOR'!$E$12,List_of_Region_Countries,1,0))),"Not a region country, field removed",
IF(AND(ISERROR(VLOOKUP($F45,List_of_Dropdown_list_Values,1,0)),NOT(ISERROR(VLOOKUP($G45,List_of_Dropdown_list_Values,1,0)))),"Original Value was not from dropdown list, has been corrected",
IF(AND($E45="Account type",OR('INSTITUTIONAL VENDOR'!$C$35="370 Russian Fed.",'INSTITUTIONAL VENDOR'!$C$35="681 Angola",'INSTITUTIONAL VENDOR'!$C$35="689 Mozambique")),"Digits must be moved to account number as per country specifics",
IF(AND($E45="Vendor's Bank Account Number",OR('INSTITUTIONAL VENDOR'!$C$35="370 Russian Fed.",'INSTITUTIONAL VENDOR'!$C$35="681 Angola",'INSTITUTIONAL VENDOR'!$C$35="689 Mozambique"),LEN(Log_file!$F45)&gt;LEN(Log_file!$G45)),"Digits moved to account key as per country specifics",
IF(AND(LEN(SUBSTITUTE(TRIM($F45)," ",""))=LEN(SUBSTITUTE(TRIM($G45)," ","")),LEN($F45)&gt;LEN($G45)),"Spaces removed",
IF(LEN($F45)&gt;VLOOKUP($E45,SAP_fields_MAX_length,2,0),"Original value length was over SAP limit",
"Number Format/Special characters substituted or Unknown Reason")))))))),
"")</f>
        <v/>
      </c>
      <c r="I45" s="65" t="str">
        <f t="shared" ca="1" si="1"/>
        <v/>
      </c>
    </row>
    <row r="46" spans="1:9" x14ac:dyDescent="0.25">
      <c r="A46" s="65">
        <f>IF(C46&lt;&gt;D46,MAX(A$1:$A45)+1,0)</f>
        <v>0</v>
      </c>
      <c r="B46" s="65" t="s">
        <v>115</v>
      </c>
      <c r="C46" s="65" t="str">
        <f>IF(ISBLANK(INSTITUTIONAL!E45),"",INSTITUTIONAL!E45)</f>
        <v/>
      </c>
      <c r="D46" s="65" t="str">
        <f>IF(ISBLANK('INSTITUTIONAL VENDOR'!E45),"",'INSTITUTIONAL VENDOR'!E45)</f>
        <v/>
      </c>
      <c r="E46" s="65" t="str">
        <f ca="1">IFERROR(VLOOKUP(ROWS($F$1:F45),A:D,2,0),"")</f>
        <v/>
      </c>
      <c r="F46" s="65" t="str">
        <f ca="1">IFERROR(VLOOKUP(ROWS($F$1:F45),A:D,3,0),"")</f>
        <v/>
      </c>
      <c r="G46" s="65" t="str">
        <f ca="1">IFERROR(VLOOKUP(ROWS($F$1:F45),A:D,4,0),"")</f>
        <v/>
      </c>
      <c r="H46" s="65" t="str">
        <f ca="1">IF($F46&lt;&gt;$G46,
IF(NOT(ISERROR(SEARCH("!",G46))),"Error message, original field contained incorrect value",
IF(AND($E46="Company Name",LEN($F46)&gt;40),"Name is too long",
IF(AND($E46="Region",ISERROR(VLOOKUP('INSTITUTIONAL VENDOR'!$E$12,List_of_Region_Countries,1,0))),"Not a region country, field removed",
IF(AND(ISERROR(VLOOKUP($F46,List_of_Dropdown_list_Values,1,0)),NOT(ISERROR(VLOOKUP($G46,List_of_Dropdown_list_Values,1,0)))),"Original Value was not from dropdown list, has been corrected",
IF(AND($E46="Account type",OR('INSTITUTIONAL VENDOR'!$C$35="370 Russian Fed.",'INSTITUTIONAL VENDOR'!$C$35="681 Angola",'INSTITUTIONAL VENDOR'!$C$35="689 Mozambique")),"Digits must be moved to account number as per country specifics",
IF(AND($E46="Vendor's Bank Account Number",OR('INSTITUTIONAL VENDOR'!$C$35="370 Russian Fed.",'INSTITUTIONAL VENDOR'!$C$35="681 Angola",'INSTITUTIONAL VENDOR'!$C$35="689 Mozambique"),LEN(Log_file!$F46)&gt;LEN(Log_file!$G46)),"Digits moved to account key as per country specifics",
IF(AND(LEN(SUBSTITUTE(TRIM($F46)," ",""))=LEN(SUBSTITUTE(TRIM($G46)," ","")),LEN($F46)&gt;LEN($G46)),"Spaces removed",
IF(LEN($F46)&gt;VLOOKUP($E46,SAP_fields_MAX_length,2,0),"Original value length was over SAP limit",
"Number Format/Special characters substituted or Unknown Reason")))))))),
"")</f>
        <v/>
      </c>
      <c r="I46" s="65" t="str">
        <f t="shared" ca="1" si="1"/>
        <v/>
      </c>
    </row>
    <row r="47" spans="1:9" x14ac:dyDescent="0.25">
      <c r="A47" s="65">
        <f>IF(C47&lt;&gt;D47,MAX(A$1:$A46)+1,0)</f>
        <v>0</v>
      </c>
      <c r="B47" s="65" t="s">
        <v>60</v>
      </c>
      <c r="C47" s="65" t="str">
        <f>IF(ISBLANK(INSTITUTIONAL!C49),"",INSTITUTIONAL!C49)</f>
        <v/>
      </c>
      <c r="D47" s="65" t="str">
        <f>IF(ISBLANK('INSTITUTIONAL VENDOR'!C49),"",'INSTITUTIONAL VENDOR'!C49)</f>
        <v/>
      </c>
      <c r="E47" s="65" t="str">
        <f ca="1">IFERROR(VLOOKUP(ROWS($F$1:F46),A:D,2,0),"")</f>
        <v/>
      </c>
      <c r="F47" s="65" t="str">
        <f ca="1">IFERROR(VLOOKUP(ROWS($F$1:F46),A:D,3,0),"")</f>
        <v/>
      </c>
      <c r="G47" s="65" t="str">
        <f ca="1">IFERROR(VLOOKUP(ROWS($F$1:F46),A:D,4,0),"")</f>
        <v/>
      </c>
      <c r="H47" s="65" t="str">
        <f ca="1">IF($F47&lt;&gt;$G47,
IF(NOT(ISERROR(SEARCH("!",G47))),"Error message, original field contained incorrect value",
IF(AND($E47="Company Name",LEN($F47)&gt;40),"Name is too long",
IF(AND($E47="Region",ISERROR(VLOOKUP('INSTITUTIONAL VENDOR'!$E$12,List_of_Region_Countries,1,0))),"Not a region country, field removed",
IF(AND(ISERROR(VLOOKUP($F47,List_of_Dropdown_list_Values,1,0)),NOT(ISERROR(VLOOKUP($G47,List_of_Dropdown_list_Values,1,0)))),"Original Value was not from dropdown list, has been corrected",
IF(AND($E47="Account type",OR('INSTITUTIONAL VENDOR'!$C$35="370 Russian Fed.",'INSTITUTIONAL VENDOR'!$C$35="681 Angola",'INSTITUTIONAL VENDOR'!$C$35="689 Mozambique")),"Digits must be moved to account number as per country specifics",
IF(AND($E47="Vendor's Bank Account Number",OR('INSTITUTIONAL VENDOR'!$C$35="370 Russian Fed.",'INSTITUTIONAL VENDOR'!$C$35="681 Angola",'INSTITUTIONAL VENDOR'!$C$35="689 Mozambique"),LEN(Log_file!$F47)&gt;LEN(Log_file!$G47)),"Digits moved to account key as per country specifics",
IF(AND(LEN(SUBSTITUTE(TRIM($F47)," ",""))=LEN(SUBSTITUTE(TRIM($G47)," ","")),LEN($F47)&gt;LEN($G47)),"Spaces removed",
IF(LEN($F47)&gt;VLOOKUP($E47,SAP_fields_MAX_length,2,0),"Original value length was over SAP limit",
"Number Format/Special characters substituted or Unknown Reason")))))))),
"")</f>
        <v/>
      </c>
      <c r="I47" s="65" t="str">
        <f t="shared" ca="1" si="1"/>
        <v/>
      </c>
    </row>
  </sheetData>
  <sheetProtection algorithmName="SHA-512" hashValue="AmRXxNRzHBNRFUDmCkGtlguWfyk46y1ef4k2H26h+uDI+Qlo8aT/iltZfB+jRTg/921XrWAhePAOaqnv3C2Gsw==" saltValue="NGP1rTkVNMxK15SVi7AzlQ==" spinCount="100000" sheet="1" objects="1" scenarios="1" selectLockedCells="1" selectUnlockedCells="1"/>
  <conditionalFormatting sqref="I2:I47">
    <cfRule type="expression" dxfId="2" priority="1">
      <formula>ISNUMBER(SEARCH("Processor",$I2))</formula>
    </cfRule>
    <cfRule type="expression" dxfId="1" priority="2">
      <formula>ISNUMBER(SEARCH("Senior Processor",$I2))</formula>
    </cfRule>
    <cfRule type="expression" dxfId="0" priority="3">
      <formula>ISNUMBER(SEARCH("No action required",$I2))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AW1249"/>
  <sheetViews>
    <sheetView topLeftCell="D1" workbookViewId="0">
      <selection activeCell="K1" sqref="K1"/>
    </sheetView>
  </sheetViews>
  <sheetFormatPr defaultRowHeight="15.75" x14ac:dyDescent="0.25"/>
  <cols>
    <col min="1" max="1" width="43.125" hidden="1" customWidth="1"/>
    <col min="2" max="2" width="43.125" style="50" hidden="1" customWidth="1"/>
    <col min="3" max="3" width="37.25" hidden="1" customWidth="1"/>
    <col min="4" max="4" width="22" customWidth="1"/>
    <col min="5" max="6" width="33.75" style="48" hidden="1" customWidth="1"/>
    <col min="7" max="7" width="46" customWidth="1"/>
    <col min="8" max="8" width="46" style="54" hidden="1" customWidth="1"/>
    <col min="9" max="9" width="35.625" customWidth="1"/>
    <col min="10" max="10" width="35.625" style="54" hidden="1" customWidth="1"/>
    <col min="11" max="11" width="37.125" style="2" customWidth="1"/>
    <col min="12" max="12" width="37.125" style="51" hidden="1" customWidth="1"/>
    <col min="13" max="13" width="44.125" customWidth="1"/>
    <col min="17" max="17" width="25.625" customWidth="1"/>
    <col min="21" max="21" width="22" customWidth="1"/>
    <col min="24" max="24" width="19.125" customWidth="1"/>
    <col min="25" max="25" width="39" bestFit="1" customWidth="1"/>
    <col min="35" max="35" width="15.875" bestFit="1" customWidth="1"/>
    <col min="41" max="41" width="41.375" hidden="1" customWidth="1"/>
    <col min="42" max="42" width="19" bestFit="1" customWidth="1"/>
    <col min="43" max="43" width="37.875" customWidth="1"/>
    <col min="44" max="44" width="26.25" bestFit="1" customWidth="1"/>
    <col min="45" max="45" width="19" bestFit="1" customWidth="1"/>
    <col min="46" max="46" width="17.375" bestFit="1" customWidth="1"/>
    <col min="48" max="48" width="56.75" hidden="1" customWidth="1"/>
    <col min="49" max="49" width="20.125" hidden="1" customWidth="1"/>
  </cols>
  <sheetData>
    <row r="1" spans="1:49" x14ac:dyDescent="0.25">
      <c r="A1" s="65" t="s">
        <v>116</v>
      </c>
      <c r="B1" s="65"/>
      <c r="C1" s="65" t="s">
        <v>117</v>
      </c>
      <c r="D1" s="65" t="s">
        <v>118</v>
      </c>
      <c r="E1" s="65" t="s">
        <v>119</v>
      </c>
      <c r="F1" s="65"/>
      <c r="G1" s="65"/>
      <c r="H1" s="65"/>
      <c r="I1" s="65" t="s">
        <v>120</v>
      </c>
      <c r="J1" s="65"/>
      <c r="K1" s="78"/>
      <c r="L1" s="78"/>
      <c r="M1" s="65"/>
      <c r="N1" s="65" t="s">
        <v>121</v>
      </c>
      <c r="O1" s="65"/>
      <c r="P1" s="65"/>
      <c r="Q1" s="60" t="s">
        <v>33</v>
      </c>
      <c r="R1" s="65"/>
      <c r="S1" s="60" t="s">
        <v>122</v>
      </c>
      <c r="T1" s="60" t="s">
        <v>123</v>
      </c>
      <c r="U1" s="60" t="s">
        <v>124</v>
      </c>
      <c r="V1" s="60" t="s">
        <v>125</v>
      </c>
      <c r="W1" s="65"/>
      <c r="X1" s="60" t="s">
        <v>126</v>
      </c>
      <c r="Y1" s="60" t="s">
        <v>127</v>
      </c>
      <c r="Z1" s="60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 t="s">
        <v>128</v>
      </c>
      <c r="AS1" s="65" t="s">
        <v>129</v>
      </c>
      <c r="AT1" s="65" t="s">
        <v>130</v>
      </c>
      <c r="AU1" s="65"/>
      <c r="AV1" s="65" t="s">
        <v>131</v>
      </c>
      <c r="AW1" s="65" t="s">
        <v>132</v>
      </c>
    </row>
    <row r="2" spans="1:49" x14ac:dyDescent="0.25">
      <c r="A2" s="65" t="s">
        <v>5</v>
      </c>
      <c r="B2" s="65"/>
      <c r="C2" s="65">
        <f>IF(ISNUMBER(SEARCH('INSTITUTIONAL VENDOR'!$E$12,D2)),MAX($C$1:C1)+1,0)</f>
        <v>1</v>
      </c>
      <c r="D2" s="65" t="s">
        <v>5</v>
      </c>
      <c r="E2" s="65" t="str">
        <f>IFERROR(VLOOKUP(ROWS($E$1:E1),C:D,2,0),"")</f>
        <v>… Select</v>
      </c>
      <c r="F2" s="65" t="s">
        <v>133</v>
      </c>
      <c r="G2" s="65" t="s">
        <v>134</v>
      </c>
      <c r="H2" s="65" t="s">
        <v>135</v>
      </c>
      <c r="I2" s="65" t="s">
        <v>5</v>
      </c>
      <c r="J2" s="65" t="s">
        <v>136</v>
      </c>
      <c r="K2" s="78" t="s">
        <v>137</v>
      </c>
      <c r="L2" s="57" t="s">
        <v>138</v>
      </c>
      <c r="M2" s="65"/>
      <c r="N2" s="65" t="s">
        <v>5</v>
      </c>
      <c r="O2" s="65"/>
      <c r="P2" s="65"/>
      <c r="Q2" s="65" t="s">
        <v>5</v>
      </c>
      <c r="R2" s="65"/>
      <c r="S2" s="65" t="s">
        <v>5</v>
      </c>
      <c r="T2" s="65" t="s">
        <v>5</v>
      </c>
      <c r="U2" s="65" t="s">
        <v>5</v>
      </c>
      <c r="V2" s="65" t="s">
        <v>5</v>
      </c>
      <c r="W2" s="65"/>
      <c r="X2" s="65" t="s">
        <v>5</v>
      </c>
      <c r="Y2" s="65" t="s">
        <v>139</v>
      </c>
      <c r="Z2" s="65"/>
      <c r="AA2" s="65" t="s">
        <v>140</v>
      </c>
      <c r="AB2" s="65"/>
      <c r="AC2" s="65"/>
      <c r="AD2" s="65"/>
      <c r="AE2" s="65"/>
      <c r="AF2" s="65"/>
      <c r="AG2" s="65" t="s">
        <v>5</v>
      </c>
      <c r="AH2" s="65" t="s">
        <v>5</v>
      </c>
      <c r="AI2" s="65" t="s">
        <v>5</v>
      </c>
      <c r="AJ2" s="65"/>
      <c r="AK2" s="65"/>
      <c r="AL2" s="65"/>
      <c r="AM2" s="65"/>
      <c r="AN2" s="65"/>
      <c r="AO2" s="65"/>
      <c r="AP2" s="65"/>
      <c r="AQ2" s="65"/>
      <c r="AR2" s="65" t="s">
        <v>141</v>
      </c>
      <c r="AS2" s="65" t="s">
        <v>5</v>
      </c>
      <c r="AT2" s="65" t="s">
        <v>142</v>
      </c>
      <c r="AU2" s="65"/>
      <c r="AV2" s="65" t="s">
        <v>11</v>
      </c>
      <c r="AW2" s="65">
        <v>10</v>
      </c>
    </row>
    <row r="3" spans="1:49" x14ac:dyDescent="0.25">
      <c r="A3" s="65" t="s">
        <v>143</v>
      </c>
      <c r="B3" s="65"/>
      <c r="C3" s="65">
        <f>IF(ISNUMBER(SEARCH('INSTITUTIONAL VENDOR'!$E$12,D3)),MAX($C$1:C2)+1,0)</f>
        <v>0</v>
      </c>
      <c r="D3" s="65" t="s">
        <v>141</v>
      </c>
      <c r="E3" s="65" t="str">
        <f>IFERROR(VLOOKUP(ROWS($E$1:E2),C:D,2,0),"")</f>
        <v/>
      </c>
      <c r="F3" s="65">
        <f>IF(ISNUMBER(SEARCH('INSTITUTIONAL VENDOR'!$C$31,G3)),MAX($F$2:F2)+1,0)</f>
        <v>1</v>
      </c>
      <c r="G3" s="65" t="s">
        <v>5</v>
      </c>
      <c r="H3" s="65" t="str">
        <f>IFERROR(VLOOKUP(ROWS($H$2:H2),F:G,2,0),"")</f>
        <v>… Select</v>
      </c>
      <c r="I3" s="65" t="s">
        <v>144</v>
      </c>
      <c r="J3" s="65">
        <f>IF(ISNUMBER(SEARCH('INSTITUTIONAL VENDOR'!$C$6,K3)),MAX($J$2:J2)+1,0)</f>
        <v>1</v>
      </c>
      <c r="K3" s="49" t="s">
        <v>5</v>
      </c>
      <c r="L3" s="58" t="str">
        <f>IFERROR(VLOOKUP(ROWS($L$2:L2),J:K,2,0),"")</f>
        <v>… Select</v>
      </c>
      <c r="M3" s="65"/>
      <c r="N3" s="65" t="s">
        <v>145</v>
      </c>
      <c r="O3" s="65"/>
      <c r="P3" s="65"/>
      <c r="Q3" s="12" t="s">
        <v>146</v>
      </c>
      <c r="R3" s="65"/>
      <c r="S3" s="65" t="s">
        <v>147</v>
      </c>
      <c r="T3" s="65" t="s">
        <v>148</v>
      </c>
      <c r="U3" s="65" t="s">
        <v>149</v>
      </c>
      <c r="V3" s="65" t="s">
        <v>150</v>
      </c>
      <c r="W3" s="65"/>
      <c r="X3" s="65" t="s">
        <v>151</v>
      </c>
      <c r="Y3" s="65" t="s">
        <v>152</v>
      </c>
      <c r="Z3" s="65"/>
      <c r="AA3" s="65" t="s">
        <v>153</v>
      </c>
      <c r="AB3" s="65"/>
      <c r="AC3" s="65"/>
      <c r="AD3" s="65"/>
      <c r="AE3" s="65"/>
      <c r="AF3" s="65"/>
      <c r="AG3" s="65" t="s">
        <v>154</v>
      </c>
      <c r="AH3" s="65" t="s">
        <v>155</v>
      </c>
      <c r="AI3" s="65" t="s">
        <v>156</v>
      </c>
      <c r="AJ3" s="65"/>
      <c r="AK3" s="65"/>
      <c r="AL3" s="65"/>
      <c r="AM3" s="65"/>
      <c r="AN3" s="65"/>
      <c r="AO3" s="65"/>
      <c r="AP3" s="65"/>
      <c r="AQ3" s="65"/>
      <c r="AR3" s="65" t="s">
        <v>157</v>
      </c>
      <c r="AS3" s="65" t="s">
        <v>141</v>
      </c>
      <c r="AT3" s="65" t="s">
        <v>158</v>
      </c>
      <c r="AU3" s="65"/>
      <c r="AV3" s="65" t="s">
        <v>13</v>
      </c>
      <c r="AW3" s="65">
        <v>60</v>
      </c>
    </row>
    <row r="4" spans="1:49" x14ac:dyDescent="0.25">
      <c r="A4" s="65" t="s">
        <v>159</v>
      </c>
      <c r="B4" s="65"/>
      <c r="C4" s="65">
        <f>IF(ISNUMBER(SEARCH('INSTITUTIONAL VENDOR'!$E$12,D4)),MAX($C$1:C3)+1,0)</f>
        <v>0</v>
      </c>
      <c r="D4" s="65" t="s">
        <v>157</v>
      </c>
      <c r="E4" s="65" t="str">
        <f>IFERROR(VLOOKUP(ROWS($E$1:E3),C:D,2,0),"")</f>
        <v/>
      </c>
      <c r="F4" s="65">
        <f>IF(ISNUMBER(SEARCH('INSTITUTIONAL VENDOR'!$C$31,G4)),MAX($F$2:F3)+1,0)</f>
        <v>0</v>
      </c>
      <c r="G4" s="65" t="s">
        <v>160</v>
      </c>
      <c r="H4" s="65" t="str">
        <f>IFERROR(VLOOKUP(ROWS($H$2:H3),F:G,2,0),"")</f>
        <v/>
      </c>
      <c r="I4" s="65" t="s">
        <v>161</v>
      </c>
      <c r="J4" s="65">
        <f>IF(ISNUMBER(SEARCH('INSTITUTIONAL VENDOR'!$C$6,K4)),MAX($J$2:J3)+1,0)</f>
        <v>0</v>
      </c>
      <c r="K4" s="49" t="s">
        <v>162</v>
      </c>
      <c r="L4" s="58" t="str">
        <f>IFERROR(VLOOKUP(ROWS($L$2:L3),J:K,2,0),"")</f>
        <v/>
      </c>
      <c r="M4" s="65"/>
      <c r="N4" s="65" t="s">
        <v>163</v>
      </c>
      <c r="O4" s="65"/>
      <c r="P4" s="65"/>
      <c r="Q4" s="12" t="s">
        <v>164</v>
      </c>
      <c r="R4" s="65"/>
      <c r="S4" s="65" t="s">
        <v>165</v>
      </c>
      <c r="T4" s="65" t="s">
        <v>166</v>
      </c>
      <c r="U4" s="65" t="s">
        <v>167</v>
      </c>
      <c r="V4" s="65" t="s">
        <v>168</v>
      </c>
      <c r="W4" s="65"/>
      <c r="X4" s="65" t="s">
        <v>169</v>
      </c>
      <c r="Y4" s="65" t="s">
        <v>170</v>
      </c>
      <c r="Z4" s="65"/>
      <c r="AA4" s="65" t="s">
        <v>171</v>
      </c>
      <c r="AB4" s="65"/>
      <c r="AC4" s="65"/>
      <c r="AD4" s="65"/>
      <c r="AE4" s="65"/>
      <c r="AF4" s="65"/>
      <c r="AG4" s="65" t="s">
        <v>172</v>
      </c>
      <c r="AH4" s="65" t="s">
        <v>173</v>
      </c>
      <c r="AI4" s="65" t="s">
        <v>174</v>
      </c>
      <c r="AJ4" s="65"/>
      <c r="AK4" s="65"/>
      <c r="AL4" s="65"/>
      <c r="AM4" s="65"/>
      <c r="AN4" s="65"/>
      <c r="AO4" s="65"/>
      <c r="AP4" s="65"/>
      <c r="AQ4" s="65"/>
      <c r="AR4" s="65" t="s">
        <v>175</v>
      </c>
      <c r="AS4" s="65" t="s">
        <v>157</v>
      </c>
      <c r="AT4" s="65" t="s">
        <v>176</v>
      </c>
      <c r="AU4" s="65"/>
      <c r="AV4" s="65" t="s">
        <v>17</v>
      </c>
      <c r="AW4" s="65">
        <v>40</v>
      </c>
    </row>
    <row r="5" spans="1:49" x14ac:dyDescent="0.25">
      <c r="A5" s="65" t="s">
        <v>177</v>
      </c>
      <c r="B5" s="65"/>
      <c r="C5" s="65">
        <f>IF(ISNUMBER(SEARCH('INSTITUTIONAL VENDOR'!$E$12,D5)),MAX($C$1:C4)+1,0)</f>
        <v>0</v>
      </c>
      <c r="D5" s="65" t="s">
        <v>175</v>
      </c>
      <c r="E5" s="65" t="str">
        <f>IFERROR(VLOOKUP(ROWS($E$1:E4),C:D,2,0),"")</f>
        <v/>
      </c>
      <c r="F5" s="65">
        <f>IF(ISNUMBER(SEARCH('INSTITUTIONAL VENDOR'!$C$31,G5)),MAX($F$2:F4)+1,0)</f>
        <v>0</v>
      </c>
      <c r="G5" s="65" t="s">
        <v>178</v>
      </c>
      <c r="H5" s="65" t="str">
        <f>IFERROR(VLOOKUP(ROWS($H$2:H4),F:G,2,0),"")</f>
        <v/>
      </c>
      <c r="I5" s="65" t="s">
        <v>179</v>
      </c>
      <c r="J5" s="65">
        <f>IF(ISNUMBER(SEARCH('INSTITUTIONAL VENDOR'!$C$6,K5)),MAX($J$2:J4)+1,0)</f>
        <v>0</v>
      </c>
      <c r="K5" s="49" t="s">
        <v>180</v>
      </c>
      <c r="L5" s="58" t="str">
        <f>IFERROR(VLOOKUP(ROWS($L$2:L4),J:K,2,0),"")</f>
        <v/>
      </c>
      <c r="M5" s="65"/>
      <c r="N5" s="65" t="s">
        <v>181</v>
      </c>
      <c r="O5" s="65"/>
      <c r="P5" s="65"/>
      <c r="Q5" s="65"/>
      <c r="R5" s="65"/>
      <c r="S5" s="65" t="s">
        <v>182</v>
      </c>
      <c r="T5" s="65" t="s">
        <v>183</v>
      </c>
      <c r="U5" s="65" t="s">
        <v>184</v>
      </c>
      <c r="V5" s="65" t="s">
        <v>185</v>
      </c>
      <c r="W5" s="65"/>
      <c r="X5" s="65"/>
      <c r="Y5" s="65" t="s">
        <v>186</v>
      </c>
      <c r="Z5" s="65"/>
      <c r="AA5" s="65" t="s">
        <v>187</v>
      </c>
      <c r="AB5" s="65"/>
      <c r="AC5" s="65"/>
      <c r="AD5" s="65"/>
      <c r="AE5" s="65"/>
      <c r="AF5" s="65"/>
      <c r="AG5" s="65" t="s">
        <v>188</v>
      </c>
      <c r="AH5" s="65"/>
      <c r="AI5" s="65" t="s">
        <v>189</v>
      </c>
      <c r="AJ5" s="65"/>
      <c r="AK5" s="65"/>
      <c r="AL5" s="65"/>
      <c r="AM5" s="65"/>
      <c r="AN5" s="65"/>
      <c r="AO5" s="65"/>
      <c r="AP5" s="65"/>
      <c r="AQ5" s="65"/>
      <c r="AR5" s="65" t="s">
        <v>190</v>
      </c>
      <c r="AS5" s="65" t="s">
        <v>175</v>
      </c>
      <c r="AT5" s="65" t="s">
        <v>176</v>
      </c>
      <c r="AU5" s="65"/>
      <c r="AV5" s="65" t="s">
        <v>25</v>
      </c>
      <c r="AW5" s="65">
        <v>35</v>
      </c>
    </row>
    <row r="6" spans="1:49" x14ac:dyDescent="0.25">
      <c r="A6" s="65" t="s">
        <v>191</v>
      </c>
      <c r="B6" s="65"/>
      <c r="C6" s="65">
        <f>IF(ISNUMBER(SEARCH('INSTITUTIONAL VENDOR'!$E$12,D6)),MAX($C$1:C5)+1,0)</f>
        <v>0</v>
      </c>
      <c r="D6" s="65" t="s">
        <v>190</v>
      </c>
      <c r="E6" s="65" t="str">
        <f>IFERROR(VLOOKUP(ROWS($E$1:E5),C:D,2,0),"")</f>
        <v/>
      </c>
      <c r="F6" s="65">
        <f>IF(ISNUMBER(SEARCH('INSTITUTIONAL VENDOR'!$C$31,G6)),MAX($F$2:F5)+1,0)</f>
        <v>0</v>
      </c>
      <c r="G6" s="65" t="s">
        <v>192</v>
      </c>
      <c r="H6" s="65" t="str">
        <f>IFERROR(VLOOKUP(ROWS($H$2:H5),F:G,2,0),"")</f>
        <v/>
      </c>
      <c r="I6" s="65" t="s">
        <v>193</v>
      </c>
      <c r="J6" s="65">
        <f>IF(ISNUMBER(SEARCH('INSTITUTIONAL VENDOR'!$C$6,K6)),MAX($J$2:J5)+1,0)</f>
        <v>0</v>
      </c>
      <c r="K6" s="49" t="s">
        <v>194</v>
      </c>
      <c r="L6" s="58" t="str">
        <f>IFERROR(VLOOKUP(ROWS($L$2:L5),J:K,2,0),"")</f>
        <v/>
      </c>
      <c r="M6" s="65"/>
      <c r="N6" s="65" t="s">
        <v>195</v>
      </c>
      <c r="O6" s="65"/>
      <c r="P6" s="65"/>
      <c r="Q6" s="65"/>
      <c r="R6" s="65"/>
      <c r="S6" s="65" t="s">
        <v>196</v>
      </c>
      <c r="T6" s="65" t="s">
        <v>197</v>
      </c>
      <c r="U6" s="65" t="s">
        <v>198</v>
      </c>
      <c r="V6" s="65" t="s">
        <v>199</v>
      </c>
      <c r="W6" s="65"/>
      <c r="X6" s="65"/>
      <c r="Y6" s="65" t="s">
        <v>200</v>
      </c>
      <c r="Z6" s="65"/>
      <c r="AA6" s="65" t="s">
        <v>201</v>
      </c>
      <c r="AB6" s="65"/>
      <c r="AC6" s="65"/>
      <c r="AD6" s="65"/>
      <c r="AE6" s="65"/>
      <c r="AF6" s="65"/>
      <c r="AG6" s="65" t="s">
        <v>202</v>
      </c>
      <c r="AH6" s="65"/>
      <c r="AI6" s="65" t="s">
        <v>203</v>
      </c>
      <c r="AJ6" s="65"/>
      <c r="AK6" s="65"/>
      <c r="AL6" s="65"/>
      <c r="AM6" s="65"/>
      <c r="AN6" s="65"/>
      <c r="AO6" s="65"/>
      <c r="AP6" s="65"/>
      <c r="AQ6" s="65"/>
      <c r="AR6" s="65" t="s">
        <v>204</v>
      </c>
      <c r="AS6" s="65" t="s">
        <v>190</v>
      </c>
      <c r="AT6" s="65" t="s">
        <v>176</v>
      </c>
      <c r="AU6" s="65"/>
      <c r="AV6" s="65" t="s">
        <v>35</v>
      </c>
      <c r="AW6" s="65">
        <v>60</v>
      </c>
    </row>
    <row r="7" spans="1:49" x14ac:dyDescent="0.25">
      <c r="A7" s="65" t="s">
        <v>205</v>
      </c>
      <c r="B7" s="65"/>
      <c r="C7" s="65">
        <f>IF(ISNUMBER(SEARCH('INSTITUTIONAL VENDOR'!$E$12,D7)),MAX($C$1:C6)+1,0)</f>
        <v>0</v>
      </c>
      <c r="D7" s="65" t="s">
        <v>204</v>
      </c>
      <c r="E7" s="65" t="str">
        <f>IFERROR(VLOOKUP(ROWS($E$1:E6),C:D,2,0),"")</f>
        <v/>
      </c>
      <c r="F7" s="65">
        <f>IF(ISNUMBER(SEARCH('INSTITUTIONAL VENDOR'!$C$31,G7)),MAX($F$2:F6)+1,0)</f>
        <v>0</v>
      </c>
      <c r="G7" s="65" t="s">
        <v>206</v>
      </c>
      <c r="H7" s="65" t="str">
        <f>IFERROR(VLOOKUP(ROWS($H$2:H6),F:G,2,0),"")</f>
        <v/>
      </c>
      <c r="I7" s="65" t="s">
        <v>207</v>
      </c>
      <c r="J7" s="65">
        <f>IF(ISNUMBER(SEARCH('INSTITUTIONAL VENDOR'!$C$6,K7)),MAX($J$2:J6)+1,0)</f>
        <v>0</v>
      </c>
      <c r="K7" s="49" t="s">
        <v>208</v>
      </c>
      <c r="L7" s="58" t="str">
        <f>IFERROR(VLOOKUP(ROWS($L$2:L6),J:K,2,0),"")</f>
        <v/>
      </c>
      <c r="M7" s="65"/>
      <c r="N7" s="65" t="s">
        <v>209</v>
      </c>
      <c r="O7" s="65"/>
      <c r="P7" s="65"/>
      <c r="Q7" s="60" t="s">
        <v>210</v>
      </c>
      <c r="R7" s="65"/>
      <c r="S7" s="65"/>
      <c r="T7" s="65"/>
      <c r="U7" s="65" t="s">
        <v>211</v>
      </c>
      <c r="V7" s="65" t="s">
        <v>156</v>
      </c>
      <c r="W7" s="65"/>
      <c r="X7" s="65"/>
      <c r="Y7" s="65" t="s">
        <v>212</v>
      </c>
      <c r="Z7" s="65"/>
      <c r="AA7" s="65" t="s">
        <v>213</v>
      </c>
      <c r="AB7" s="65"/>
      <c r="AC7" s="65"/>
      <c r="AD7" s="65"/>
      <c r="AE7" s="65"/>
      <c r="AF7" s="65"/>
      <c r="AG7" s="65" t="s">
        <v>214</v>
      </c>
      <c r="AH7" s="65"/>
      <c r="AI7" s="65" t="s">
        <v>215</v>
      </c>
      <c r="AJ7" s="65"/>
      <c r="AK7" s="65"/>
      <c r="AL7" s="65"/>
      <c r="AM7" s="65"/>
      <c r="AN7" s="65"/>
      <c r="AO7" s="65" t="s">
        <v>216</v>
      </c>
      <c r="AP7" s="65" t="s">
        <v>217</v>
      </c>
      <c r="AQ7" s="65" t="s">
        <v>218</v>
      </c>
      <c r="AR7" s="65" t="s">
        <v>219</v>
      </c>
      <c r="AS7" s="65" t="s">
        <v>204</v>
      </c>
      <c r="AT7" s="65" t="s">
        <v>176</v>
      </c>
      <c r="AU7" s="65"/>
      <c r="AV7" s="65" t="s">
        <v>4</v>
      </c>
      <c r="AW7" s="65">
        <v>999</v>
      </c>
    </row>
    <row r="8" spans="1:49" x14ac:dyDescent="0.25">
      <c r="A8" s="65" t="s">
        <v>220</v>
      </c>
      <c r="B8" s="65"/>
      <c r="C8" s="65">
        <f>IF(ISNUMBER(SEARCH('INSTITUTIONAL VENDOR'!$E$12,D8)),MAX($C$1:C7)+1,0)</f>
        <v>0</v>
      </c>
      <c r="D8" s="65" t="s">
        <v>219</v>
      </c>
      <c r="E8" s="65" t="str">
        <f>IFERROR(VLOOKUP(ROWS($E$1:E7),C:D,2,0),"")</f>
        <v/>
      </c>
      <c r="F8" s="65">
        <f>IF(ISNUMBER(SEARCH('INSTITUTIONAL VENDOR'!$C$31,G8)),MAX($F$2:F7)+1,0)</f>
        <v>0</v>
      </c>
      <c r="G8" s="65" t="s">
        <v>221</v>
      </c>
      <c r="H8" s="65" t="str">
        <f>IFERROR(VLOOKUP(ROWS($H$2:H7),F:G,2,0),"")</f>
        <v/>
      </c>
      <c r="I8" s="65" t="s">
        <v>222</v>
      </c>
      <c r="J8" s="65">
        <f>IF(ISNUMBER(SEARCH('INSTITUTIONAL VENDOR'!$C$6,K8)),MAX($J$2:J7)+1,0)</f>
        <v>0</v>
      </c>
      <c r="K8" s="49" t="s">
        <v>223</v>
      </c>
      <c r="L8" s="58" t="str">
        <f>IFERROR(VLOOKUP(ROWS($L$2:L7),J:K,2,0),"")</f>
        <v/>
      </c>
      <c r="M8" s="65"/>
      <c r="N8" s="65" t="s">
        <v>224</v>
      </c>
      <c r="O8" s="65"/>
      <c r="P8" s="65"/>
      <c r="Q8" s="65" t="s">
        <v>5</v>
      </c>
      <c r="R8" s="65"/>
      <c r="S8" s="65"/>
      <c r="T8" s="65"/>
      <c r="U8" s="65"/>
      <c r="V8" s="65"/>
      <c r="W8" s="65"/>
      <c r="X8" s="65"/>
      <c r="Y8" s="65" t="s">
        <v>225</v>
      </c>
      <c r="Z8" s="65"/>
      <c r="AA8" s="65" t="s">
        <v>226</v>
      </c>
      <c r="AB8" s="65"/>
      <c r="AC8" s="65"/>
      <c r="AD8" s="65"/>
      <c r="AE8" s="65"/>
      <c r="AF8" s="65"/>
      <c r="AG8" s="65" t="s">
        <v>227</v>
      </c>
      <c r="AH8" s="65"/>
      <c r="AI8" s="65" t="s">
        <v>228</v>
      </c>
      <c r="AJ8" s="65"/>
      <c r="AK8" s="65"/>
      <c r="AL8" s="65"/>
      <c r="AM8" s="65"/>
      <c r="AN8" s="65"/>
      <c r="AO8" s="65">
        <f>IF(ISNUMBER(SEARCH('INSTITUTIONAL VENDOR'!$C$35,AP8)),MAX($AO$7:AO7)+1,0)</f>
        <v>1</v>
      </c>
      <c r="AP8" s="65" t="s">
        <v>5</v>
      </c>
      <c r="AQ8" s="65" t="str">
        <f>IFERROR(VLOOKUP(ROWS(AQ$7:$AQ7),AO:AP,2,0),"")</f>
        <v>… Select</v>
      </c>
      <c r="AR8" s="65" t="s">
        <v>229</v>
      </c>
      <c r="AS8" s="65" t="s">
        <v>219</v>
      </c>
      <c r="AT8" s="65" t="s">
        <v>176</v>
      </c>
      <c r="AU8" s="65"/>
      <c r="AV8" s="65" t="s">
        <v>7</v>
      </c>
      <c r="AW8" s="65">
        <v>999</v>
      </c>
    </row>
    <row r="9" spans="1:49" x14ac:dyDescent="0.25">
      <c r="A9" s="65" t="s">
        <v>230</v>
      </c>
      <c r="B9" s="65"/>
      <c r="C9" s="65">
        <f>IF(ISNUMBER(SEARCH('INSTITUTIONAL VENDOR'!$E$12,D9)),MAX($C$1:C8)+1,0)</f>
        <v>0</v>
      </c>
      <c r="D9" s="65" t="s">
        <v>229</v>
      </c>
      <c r="E9" s="65" t="str">
        <f>IFERROR(VLOOKUP(ROWS($E$1:E8),C:D,2,0),"")</f>
        <v/>
      </c>
      <c r="F9" s="65">
        <f>IF(ISNUMBER(SEARCH('INSTITUTIONAL VENDOR'!$C$31,G9)),MAX($F$2:F8)+1,0)</f>
        <v>0</v>
      </c>
      <c r="G9" s="65" t="s">
        <v>231</v>
      </c>
      <c r="H9" s="65" t="str">
        <f>IFERROR(VLOOKUP(ROWS($H$2:H8),F:G,2,0),"")</f>
        <v/>
      </c>
      <c r="I9" s="65" t="s">
        <v>232</v>
      </c>
      <c r="J9" s="65">
        <f>IF(ISNUMBER(SEARCH('INSTITUTIONAL VENDOR'!$C$6,K9)),MAX($J$2:J8)+1,0)</f>
        <v>0</v>
      </c>
      <c r="K9" s="49" t="s">
        <v>233</v>
      </c>
      <c r="L9" s="58" t="str">
        <f>IFERROR(VLOOKUP(ROWS($L$2:L8),J:K,2,0),"")</f>
        <v/>
      </c>
      <c r="M9" s="65"/>
      <c r="N9" s="65" t="s">
        <v>234</v>
      </c>
      <c r="O9" s="65"/>
      <c r="P9" s="65"/>
      <c r="Q9" s="12" t="s">
        <v>235</v>
      </c>
      <c r="R9" s="65"/>
      <c r="S9" s="65"/>
      <c r="T9" s="65"/>
      <c r="U9" s="65"/>
      <c r="V9" s="65"/>
      <c r="W9" s="65"/>
      <c r="X9" s="65"/>
      <c r="Y9" s="65" t="s">
        <v>236</v>
      </c>
      <c r="Z9" s="65"/>
      <c r="AA9" s="65" t="s">
        <v>187</v>
      </c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>
        <f>IF(ISNUMBER(SEARCH('INSTITUTIONAL VENDOR'!$C$35,AP9)),MAX($AO$7:AO8)+1,0)</f>
        <v>0</v>
      </c>
      <c r="AP9" s="65" t="s">
        <v>141</v>
      </c>
      <c r="AQ9" s="65" t="str">
        <f>IFERROR(VLOOKUP(ROWS(AQ$7:$AQ8),AO:AP,2,0),"")</f>
        <v/>
      </c>
      <c r="AR9" s="65" t="s">
        <v>237</v>
      </c>
      <c r="AS9" s="65" t="s">
        <v>229</v>
      </c>
      <c r="AT9" s="65" t="s">
        <v>176</v>
      </c>
      <c r="AU9" s="65"/>
      <c r="AV9" s="65" t="s">
        <v>10</v>
      </c>
      <c r="AW9" s="65">
        <v>999</v>
      </c>
    </row>
    <row r="10" spans="1:49" x14ac:dyDescent="0.25">
      <c r="A10" s="65" t="s">
        <v>238</v>
      </c>
      <c r="B10" s="65"/>
      <c r="C10" s="65">
        <f>IF(ISNUMBER(SEARCH('INSTITUTIONAL VENDOR'!$E$12,D10)),MAX($C$1:C9)+1,0)</f>
        <v>0</v>
      </c>
      <c r="D10" s="65" t="s">
        <v>237</v>
      </c>
      <c r="E10" s="65" t="str">
        <f>IFERROR(VLOOKUP(ROWS($E$1:E9),C:D,2,0),"")</f>
        <v/>
      </c>
      <c r="F10" s="65">
        <f>IF(ISNUMBER(SEARCH('INSTITUTIONAL VENDOR'!$C$31,G10)),MAX($F$2:F9)+1,0)</f>
        <v>0</v>
      </c>
      <c r="G10" s="65" t="s">
        <v>239</v>
      </c>
      <c r="H10" s="65" t="str">
        <f>IFERROR(VLOOKUP(ROWS($H$2:H9),F:G,2,0),"")</f>
        <v/>
      </c>
      <c r="I10" s="65"/>
      <c r="J10" s="65">
        <f>IF(ISNUMBER(SEARCH('INSTITUTIONAL VENDOR'!$C$6,K10)),MAX($J$2:J9)+1,0)</f>
        <v>0</v>
      </c>
      <c r="K10" s="49" t="s">
        <v>240</v>
      </c>
      <c r="L10" s="58" t="str">
        <f>IFERROR(VLOOKUP(ROWS($L$2:L9),J:K,2,0),"")</f>
        <v/>
      </c>
      <c r="M10" s="65"/>
      <c r="N10" s="65"/>
      <c r="O10" s="65"/>
      <c r="P10" s="65"/>
      <c r="Q10" s="12" t="s">
        <v>241</v>
      </c>
      <c r="R10" s="65"/>
      <c r="S10" s="65"/>
      <c r="T10" s="65"/>
      <c r="U10" s="65"/>
      <c r="V10" s="65"/>
      <c r="W10" s="65"/>
      <c r="X10" s="65"/>
      <c r="Y10" s="65" t="s">
        <v>242</v>
      </c>
      <c r="Z10" s="65"/>
      <c r="AA10" s="65" t="s">
        <v>243</v>
      </c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>
        <f>IF(ISNUMBER(SEARCH('INSTITUTIONAL VENDOR'!$C$35,AP10)),MAX($AO$7:AO9)+1,0)</f>
        <v>0</v>
      </c>
      <c r="AP10" s="65" t="s">
        <v>157</v>
      </c>
      <c r="AQ10" s="65" t="str">
        <f>IFERROR(VLOOKUP(ROWS(AQ$7:$AQ9),AO:AP,2,0),"")</f>
        <v/>
      </c>
      <c r="AR10" s="65" t="s">
        <v>244</v>
      </c>
      <c r="AS10" s="65" t="s">
        <v>237</v>
      </c>
      <c r="AT10" s="65" t="s">
        <v>176</v>
      </c>
      <c r="AU10" s="65"/>
      <c r="AV10" s="65" t="s">
        <v>12</v>
      </c>
      <c r="AW10" s="65">
        <v>999</v>
      </c>
    </row>
    <row r="11" spans="1:49" x14ac:dyDescent="0.25">
      <c r="A11" s="65" t="s">
        <v>245</v>
      </c>
      <c r="B11" s="65"/>
      <c r="C11" s="65">
        <f>IF(ISNUMBER(SEARCH('INSTITUTIONAL VENDOR'!$E$12,D11)),MAX($C$1:C10)+1,0)</f>
        <v>0</v>
      </c>
      <c r="D11" s="65" t="s">
        <v>244</v>
      </c>
      <c r="E11" s="65" t="str">
        <f>IFERROR(VLOOKUP(ROWS($E$1:E10),C:D,2,0),"")</f>
        <v/>
      </c>
      <c r="F11" s="65">
        <f>IF(ISNUMBER(SEARCH('INSTITUTIONAL VENDOR'!$C$31,G11)),MAX($F$2:F10)+1,0)</f>
        <v>0</v>
      </c>
      <c r="G11" s="65" t="s">
        <v>246</v>
      </c>
      <c r="H11" s="65" t="str">
        <f>IFERROR(VLOOKUP(ROWS($H$2:H10),F:G,2,0),"")</f>
        <v/>
      </c>
      <c r="I11" s="65"/>
      <c r="J11" s="65">
        <f>IF(ISNUMBER(SEARCH('INSTITUTIONAL VENDOR'!$C$6,K11)),MAX($J$2:J10)+1,0)</f>
        <v>0</v>
      </c>
      <c r="K11" s="49" t="s">
        <v>247</v>
      </c>
      <c r="L11" s="58" t="str">
        <f>IFERROR(VLOOKUP(ROWS($L$2:L10),J:K,2,0),"")</f>
        <v/>
      </c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 t="s">
        <v>248</v>
      </c>
      <c r="Z11" s="65"/>
      <c r="AA11" s="65" t="s">
        <v>249</v>
      </c>
      <c r="AB11" s="65"/>
      <c r="AC11" s="65"/>
      <c r="AD11" s="65"/>
      <c r="AE11" s="65"/>
      <c r="AF11" s="65"/>
      <c r="AG11" s="65" t="s">
        <v>5</v>
      </c>
      <c r="AH11" s="65"/>
      <c r="AI11" s="65"/>
      <c r="AJ11" s="65"/>
      <c r="AK11" s="65"/>
      <c r="AL11" s="65"/>
      <c r="AM11" s="65"/>
      <c r="AN11" s="65"/>
      <c r="AO11" s="65">
        <f>IF(ISNUMBER(SEARCH('INSTITUTIONAL VENDOR'!$C$35,AP11)),MAX($AO$7:AO10)+1,0)</f>
        <v>0</v>
      </c>
      <c r="AP11" s="65" t="s">
        <v>175</v>
      </c>
      <c r="AQ11" s="65" t="str">
        <f>IFERROR(VLOOKUP(ROWS(AQ$7:$AQ10),AO:AP,2,0),"")</f>
        <v/>
      </c>
      <c r="AR11" s="65" t="s">
        <v>250</v>
      </c>
      <c r="AS11" s="65" t="s">
        <v>244</v>
      </c>
      <c r="AT11" s="65" t="s">
        <v>176</v>
      </c>
      <c r="AU11" s="65"/>
      <c r="AV11" s="65" t="s">
        <v>14</v>
      </c>
      <c r="AW11" s="65">
        <v>999</v>
      </c>
    </row>
    <row r="12" spans="1:49" x14ac:dyDescent="0.25">
      <c r="A12" s="65" t="s">
        <v>251</v>
      </c>
      <c r="B12" s="65"/>
      <c r="C12" s="65">
        <f>IF(ISNUMBER(SEARCH('INSTITUTIONAL VENDOR'!$E$12,D12)),MAX($C$1:C11)+1,0)</f>
        <v>0</v>
      </c>
      <c r="D12" s="65" t="s">
        <v>250</v>
      </c>
      <c r="E12" s="65" t="str">
        <f>IFERROR(VLOOKUP(ROWS($E$1:E11),C:D,2,0),"")</f>
        <v/>
      </c>
      <c r="F12" s="65">
        <f>IF(ISNUMBER(SEARCH('INSTITUTIONAL VENDOR'!$C$31,G12)),MAX($F$2:F11)+1,0)</f>
        <v>0</v>
      </c>
      <c r="G12" s="65" t="s">
        <v>252</v>
      </c>
      <c r="H12" s="65" t="str">
        <f>IFERROR(VLOOKUP(ROWS($H$2:H11),F:G,2,0),"")</f>
        <v/>
      </c>
      <c r="I12" s="65"/>
      <c r="J12" s="65">
        <f>IF(ISNUMBER(SEARCH('INSTITUTIONAL VENDOR'!$C$6,K12)),MAX($J$2:J11)+1,0)</f>
        <v>0</v>
      </c>
      <c r="K12" s="49" t="s">
        <v>253</v>
      </c>
      <c r="L12" s="58" t="str">
        <f>IFERROR(VLOOKUP(ROWS($L$2:L11),J:K,2,0),"")</f>
        <v/>
      </c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 t="s">
        <v>254</v>
      </c>
      <c r="Z12" s="65"/>
      <c r="AA12" s="65" t="s">
        <v>255</v>
      </c>
      <c r="AB12" s="65"/>
      <c r="AC12" s="65"/>
      <c r="AD12" s="65"/>
      <c r="AE12" s="65"/>
      <c r="AF12" s="65"/>
      <c r="AG12" s="78" t="s">
        <v>256</v>
      </c>
      <c r="AH12" s="65"/>
      <c r="AI12" s="65"/>
      <c r="AJ12" s="65"/>
      <c r="AK12" s="65"/>
      <c r="AL12" s="65"/>
      <c r="AM12" s="65"/>
      <c r="AN12" s="65"/>
      <c r="AO12" s="65">
        <f>IF(ISNUMBER(SEARCH('INSTITUTIONAL VENDOR'!$C$35,AP12)),MAX($AO$7:AO11)+1,0)</f>
        <v>0</v>
      </c>
      <c r="AP12" s="65" t="s">
        <v>190</v>
      </c>
      <c r="AQ12" s="65" t="str">
        <f>IFERROR(VLOOKUP(ROWS(AQ$7:$AQ11),AO:AP,2,0),"")</f>
        <v/>
      </c>
      <c r="AR12" s="65" t="s">
        <v>257</v>
      </c>
      <c r="AS12" s="65" t="s">
        <v>250</v>
      </c>
      <c r="AT12" s="65" t="s">
        <v>158</v>
      </c>
      <c r="AU12" s="65"/>
      <c r="AV12" s="65" t="s">
        <v>16</v>
      </c>
      <c r="AW12" s="65">
        <v>999</v>
      </c>
    </row>
    <row r="13" spans="1:49" x14ac:dyDescent="0.25">
      <c r="A13" s="65"/>
      <c r="B13" s="65"/>
      <c r="C13" s="65">
        <f>IF(ISNUMBER(SEARCH('INSTITUTIONAL VENDOR'!$E$12,D13)),MAX($C$1:C12)+1,0)</f>
        <v>0</v>
      </c>
      <c r="D13" s="65" t="s">
        <v>257</v>
      </c>
      <c r="E13" s="65" t="str">
        <f>IFERROR(VLOOKUP(ROWS($E$1:E12),C:D,2,0),"")</f>
        <v/>
      </c>
      <c r="F13" s="65">
        <f>IF(ISNUMBER(SEARCH('INSTITUTIONAL VENDOR'!$C$31,G13)),MAX($F$2:F12)+1,0)</f>
        <v>0</v>
      </c>
      <c r="G13" s="65" t="s">
        <v>258</v>
      </c>
      <c r="H13" s="65" t="str">
        <f>IFERROR(VLOOKUP(ROWS($H$2:H12),F:G,2,0),"")</f>
        <v/>
      </c>
      <c r="I13" s="65"/>
      <c r="J13" s="65">
        <f>IF(ISNUMBER(SEARCH('INSTITUTIONAL VENDOR'!$C$6,K13)),MAX($J$2:J12)+1,0)</f>
        <v>0</v>
      </c>
      <c r="K13" s="49" t="s">
        <v>259</v>
      </c>
      <c r="L13" s="58" t="str">
        <f>IFERROR(VLOOKUP(ROWS($L$2:L12),J:K,2,0),"")</f>
        <v/>
      </c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 t="s">
        <v>260</v>
      </c>
      <c r="Z13" s="65"/>
      <c r="AA13" s="65" t="s">
        <v>226</v>
      </c>
      <c r="AB13" s="65"/>
      <c r="AC13" s="65"/>
      <c r="AD13" s="65"/>
      <c r="AE13" s="65"/>
      <c r="AF13" s="65"/>
      <c r="AG13" s="78" t="s">
        <v>175</v>
      </c>
      <c r="AH13" s="65"/>
      <c r="AI13" s="65"/>
      <c r="AJ13" s="65"/>
      <c r="AK13" s="65"/>
      <c r="AL13" s="65"/>
      <c r="AM13" s="65"/>
      <c r="AN13" s="65"/>
      <c r="AO13" s="65">
        <f>IF(ISNUMBER(SEARCH('INSTITUTIONAL VENDOR'!$C$35,AP13)),MAX($AO$7:AO12)+1,0)</f>
        <v>0</v>
      </c>
      <c r="AP13" s="65" t="s">
        <v>204</v>
      </c>
      <c r="AQ13" s="65" t="str">
        <f>IFERROR(VLOOKUP(ROWS(AQ$7:$AQ12),AO:AP,2,0),"")</f>
        <v/>
      </c>
      <c r="AR13" s="65" t="s">
        <v>261</v>
      </c>
      <c r="AS13" s="65" t="s">
        <v>257</v>
      </c>
      <c r="AT13" s="65" t="s">
        <v>176</v>
      </c>
      <c r="AU13" s="65"/>
      <c r="AV13" s="65" t="s">
        <v>18</v>
      </c>
      <c r="AW13" s="65">
        <v>999</v>
      </c>
    </row>
    <row r="14" spans="1:49" x14ac:dyDescent="0.25">
      <c r="A14" s="65"/>
      <c r="B14" s="65"/>
      <c r="C14" s="65">
        <f>IF(ISNUMBER(SEARCH('INSTITUTIONAL VENDOR'!$E$12,D14)),MAX($C$1:C13)+1,0)</f>
        <v>0</v>
      </c>
      <c r="D14" s="65" t="s">
        <v>261</v>
      </c>
      <c r="E14" s="65" t="str">
        <f>IFERROR(VLOOKUP(ROWS($E$1:E13),C:D,2,0),"")</f>
        <v/>
      </c>
      <c r="F14" s="65">
        <f>IF(ISNUMBER(SEARCH('INSTITUTIONAL VENDOR'!$C$31,G14)),MAX($F$2:F13)+1,0)</f>
        <v>0</v>
      </c>
      <c r="G14" s="65" t="s">
        <v>262</v>
      </c>
      <c r="H14" s="65" t="str">
        <f>IFERROR(VLOOKUP(ROWS($H$2:H13),F:G,2,0),"")</f>
        <v/>
      </c>
      <c r="I14" s="65"/>
      <c r="J14" s="65">
        <f>IF(ISNUMBER(SEARCH('INSTITUTIONAL VENDOR'!$C$6,K14)),MAX($J$2:J13)+1,0)</f>
        <v>0</v>
      </c>
      <c r="K14" s="49" t="s">
        <v>263</v>
      </c>
      <c r="L14" s="58" t="str">
        <f>IFERROR(VLOOKUP(ROWS($L$2:L13),J:K,2,0),"")</f>
        <v/>
      </c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 t="s">
        <v>264</v>
      </c>
      <c r="Z14" s="65"/>
      <c r="AA14" s="65" t="s">
        <v>187</v>
      </c>
      <c r="AB14" s="65"/>
      <c r="AC14" s="65"/>
      <c r="AD14" s="65"/>
      <c r="AE14" s="65"/>
      <c r="AF14" s="65"/>
      <c r="AG14" s="78" t="s">
        <v>190</v>
      </c>
      <c r="AH14" s="65"/>
      <c r="AI14" s="65"/>
      <c r="AJ14" s="65"/>
      <c r="AK14" s="65"/>
      <c r="AL14" s="65"/>
      <c r="AM14" s="65"/>
      <c r="AN14" s="65"/>
      <c r="AO14" s="65">
        <f>IF(ISNUMBER(SEARCH('INSTITUTIONAL VENDOR'!$C$35,AP14)),MAX($AO$7:AO13)+1,0)</f>
        <v>0</v>
      </c>
      <c r="AP14" s="65" t="s">
        <v>219</v>
      </c>
      <c r="AQ14" s="65" t="str">
        <f>IFERROR(VLOOKUP(ROWS(AQ$7:$AQ13),AO:AP,2,0),"")</f>
        <v/>
      </c>
      <c r="AR14" s="65" t="s">
        <v>265</v>
      </c>
      <c r="AS14" s="65" t="s">
        <v>261</v>
      </c>
      <c r="AT14" s="65" t="s">
        <v>176</v>
      </c>
      <c r="AU14" s="65"/>
      <c r="AV14" s="65" t="s">
        <v>22</v>
      </c>
      <c r="AW14" s="65">
        <v>999</v>
      </c>
    </row>
    <row r="15" spans="1:49" x14ac:dyDescent="0.25">
      <c r="A15" s="65"/>
      <c r="B15" s="65"/>
      <c r="C15" s="65">
        <f>IF(ISNUMBER(SEARCH('INSTITUTIONAL VENDOR'!$E$12,D15)),MAX($C$1:C14)+1,0)</f>
        <v>0</v>
      </c>
      <c r="D15" s="65" t="s">
        <v>265</v>
      </c>
      <c r="E15" s="65" t="str">
        <f>IFERROR(VLOOKUP(ROWS($E$1:E14),C:D,2,0),"")</f>
        <v/>
      </c>
      <c r="F15" s="65">
        <f>IF(ISNUMBER(SEARCH('INSTITUTIONAL VENDOR'!$C$31,G15)),MAX($F$2:F14)+1,0)</f>
        <v>0</v>
      </c>
      <c r="G15" s="65" t="s">
        <v>266</v>
      </c>
      <c r="H15" s="65" t="str">
        <f>IFERROR(VLOOKUP(ROWS($H$2:H14),F:G,2,0),"")</f>
        <v/>
      </c>
      <c r="I15" s="65"/>
      <c r="J15" s="65">
        <f>IF(ISNUMBER(SEARCH('INSTITUTIONAL VENDOR'!$C$6,K15)),MAX($J$2:J14)+1,0)</f>
        <v>0</v>
      </c>
      <c r="K15" s="49" t="s">
        <v>267</v>
      </c>
      <c r="L15" s="58" t="str">
        <f>IFERROR(VLOOKUP(ROWS($L$2:L14),J:K,2,0),"")</f>
        <v/>
      </c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 t="s">
        <v>268</v>
      </c>
      <c r="Z15" s="65"/>
      <c r="AA15" s="65" t="s">
        <v>269</v>
      </c>
      <c r="AB15" s="65"/>
      <c r="AC15" s="65"/>
      <c r="AD15" s="65"/>
      <c r="AE15" s="65"/>
      <c r="AF15" s="65"/>
      <c r="AG15" s="78" t="s">
        <v>204</v>
      </c>
      <c r="AH15" s="65"/>
      <c r="AI15" s="65"/>
      <c r="AJ15" s="65"/>
      <c r="AK15" s="65"/>
      <c r="AL15" s="65"/>
      <c r="AM15" s="65"/>
      <c r="AN15" s="65"/>
      <c r="AO15" s="65">
        <f>IF(ISNUMBER(SEARCH('INSTITUTIONAL VENDOR'!$C$35,AP15)),MAX($AO$7:AO14)+1,0)</f>
        <v>0</v>
      </c>
      <c r="AP15" s="65" t="s">
        <v>229</v>
      </c>
      <c r="AQ15" s="65" t="str">
        <f>IFERROR(VLOOKUP(ROWS(AQ$7:$AQ14),AO:AP,2,0),"")</f>
        <v/>
      </c>
      <c r="AR15" s="65" t="s">
        <v>270</v>
      </c>
      <c r="AS15" s="65" t="s">
        <v>265</v>
      </c>
      <c r="AT15" s="65" t="s">
        <v>158</v>
      </c>
      <c r="AU15" s="65"/>
      <c r="AV15" s="65" t="s">
        <v>23</v>
      </c>
      <c r="AW15" s="65">
        <v>999</v>
      </c>
    </row>
    <row r="16" spans="1:49" x14ac:dyDescent="0.25">
      <c r="A16" s="65"/>
      <c r="B16" s="65"/>
      <c r="C16" s="65">
        <f>IF(ISNUMBER(SEARCH('INSTITUTIONAL VENDOR'!$E$12,D16)),MAX($C$1:C15)+1,0)</f>
        <v>0</v>
      </c>
      <c r="D16" s="65" t="s">
        <v>270</v>
      </c>
      <c r="E16" s="65" t="str">
        <f>IFERROR(VLOOKUP(ROWS($E$1:E15),C:D,2,0),"")</f>
        <v/>
      </c>
      <c r="F16" s="65">
        <f>IF(ISNUMBER(SEARCH('INSTITUTIONAL VENDOR'!$C$31,G16)),MAX($F$2:F15)+1,0)</f>
        <v>0</v>
      </c>
      <c r="G16" s="65" t="s">
        <v>271</v>
      </c>
      <c r="H16" s="65" t="str">
        <f>IFERROR(VLOOKUP(ROWS($H$2:H15),F:G,2,0),"")</f>
        <v/>
      </c>
      <c r="I16" s="65"/>
      <c r="J16" s="65">
        <f>IF(ISNUMBER(SEARCH('INSTITUTIONAL VENDOR'!$C$6,K16)),MAX($J$2:J15)+1,0)</f>
        <v>0</v>
      </c>
      <c r="K16" s="49" t="s">
        <v>272</v>
      </c>
      <c r="L16" s="58" t="str">
        <f>IFERROR(VLOOKUP(ROWS($L$2:L15),J:K,2,0),"")</f>
        <v/>
      </c>
      <c r="M16" s="65"/>
      <c r="N16" s="14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 t="s">
        <v>273</v>
      </c>
      <c r="Z16" s="65"/>
      <c r="AA16" s="65" t="s">
        <v>274</v>
      </c>
      <c r="AB16" s="65"/>
      <c r="AC16" s="65"/>
      <c r="AD16" s="65"/>
      <c r="AE16" s="65"/>
      <c r="AF16" s="65"/>
      <c r="AG16" s="78" t="s">
        <v>219</v>
      </c>
      <c r="AH16" s="65"/>
      <c r="AI16" s="65"/>
      <c r="AJ16" s="65"/>
      <c r="AK16" s="65"/>
      <c r="AL16" s="65"/>
      <c r="AM16" s="65"/>
      <c r="AN16" s="65"/>
      <c r="AO16" s="65">
        <f>IF(ISNUMBER(SEARCH('INSTITUTIONAL VENDOR'!$C$35,AP16)),MAX($AO$7:AO15)+1,0)</f>
        <v>0</v>
      </c>
      <c r="AP16" s="65" t="s">
        <v>237</v>
      </c>
      <c r="AQ16" s="65" t="str">
        <f>IFERROR(VLOOKUP(ROWS(AQ$7:$AQ15),AO:AP,2,0),"")</f>
        <v/>
      </c>
      <c r="AR16" s="65" t="s">
        <v>275</v>
      </c>
      <c r="AS16" s="65" t="s">
        <v>270</v>
      </c>
      <c r="AT16" s="65" t="s">
        <v>176</v>
      </c>
      <c r="AU16" s="65"/>
      <c r="AV16" s="65" t="s">
        <v>24</v>
      </c>
      <c r="AW16" s="65">
        <v>999</v>
      </c>
    </row>
    <row r="17" spans="1:49" x14ac:dyDescent="0.25">
      <c r="A17" s="65"/>
      <c r="B17" s="65"/>
      <c r="C17" s="65">
        <f>IF(ISNUMBER(SEARCH('INSTITUTIONAL VENDOR'!$E$12,D17)),MAX($C$1:C16)+1,0)</f>
        <v>0</v>
      </c>
      <c r="D17" s="65" t="s">
        <v>275</v>
      </c>
      <c r="E17" s="65" t="str">
        <f>IFERROR(VLOOKUP(ROWS($E$1:E16),C:D,2,0),"")</f>
        <v/>
      </c>
      <c r="F17" s="65">
        <f>IF(ISNUMBER(SEARCH('INSTITUTIONAL VENDOR'!$C$31,G17)),MAX($F$2:F16)+1,0)</f>
        <v>0</v>
      </c>
      <c r="G17" s="65" t="s">
        <v>276</v>
      </c>
      <c r="H17" s="65" t="str">
        <f>IFERROR(VLOOKUP(ROWS($H$2:H16),F:G,2,0),"")</f>
        <v/>
      </c>
      <c r="I17" s="65"/>
      <c r="J17" s="65">
        <f>IF(ISNUMBER(SEARCH('INSTITUTIONAL VENDOR'!$C$6,K17)),MAX($J$2:J16)+1,0)</f>
        <v>0</v>
      </c>
      <c r="K17" s="49" t="s">
        <v>277</v>
      </c>
      <c r="L17" s="58" t="str">
        <f>IFERROR(VLOOKUP(ROWS($L$2:L16),J:K,2,0),"")</f>
        <v/>
      </c>
      <c r="M17" s="65"/>
      <c r="N17" s="14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 t="s">
        <v>278</v>
      </c>
      <c r="Z17" s="65"/>
      <c r="AA17" s="65" t="s">
        <v>279</v>
      </c>
      <c r="AB17" s="65"/>
      <c r="AC17" s="65"/>
      <c r="AD17" s="65"/>
      <c r="AE17" s="65"/>
      <c r="AF17" s="65"/>
      <c r="AG17" s="78" t="s">
        <v>229</v>
      </c>
      <c r="AH17" s="65"/>
      <c r="AI17" s="65"/>
      <c r="AJ17" s="65"/>
      <c r="AK17" s="65"/>
      <c r="AL17" s="65"/>
      <c r="AM17" s="65"/>
      <c r="AN17" s="65"/>
      <c r="AO17" s="65">
        <f>IF(ISNUMBER(SEARCH('INSTITUTIONAL VENDOR'!$C$35,AP17)),MAX($AO$7:AO16)+1,0)</f>
        <v>0</v>
      </c>
      <c r="AP17" s="65" t="s">
        <v>244</v>
      </c>
      <c r="AQ17" s="65" t="str">
        <f>IFERROR(VLOOKUP(ROWS(AQ$7:$AQ16),AO:AP,2,0),"")</f>
        <v/>
      </c>
      <c r="AR17" s="65" t="s">
        <v>280</v>
      </c>
      <c r="AS17" s="65" t="s">
        <v>275</v>
      </c>
      <c r="AT17" s="65" t="s">
        <v>176</v>
      </c>
      <c r="AU17" s="65"/>
      <c r="AV17" s="65"/>
      <c r="AW17" s="65">
        <v>999</v>
      </c>
    </row>
    <row r="18" spans="1:49" x14ac:dyDescent="0.25">
      <c r="A18" s="65" t="s">
        <v>5</v>
      </c>
      <c r="B18" s="65"/>
      <c r="C18" s="65">
        <f>IF(ISNUMBER(SEARCH('INSTITUTIONAL VENDOR'!$E$12,D18)),MAX($C$1:C17)+1,0)</f>
        <v>0</v>
      </c>
      <c r="D18" s="65" t="s">
        <v>280</v>
      </c>
      <c r="E18" s="65" t="str">
        <f>IFERROR(VLOOKUP(ROWS($E$1:E17),C:D,2,0),"")</f>
        <v/>
      </c>
      <c r="F18" s="65">
        <f>IF(ISNUMBER(SEARCH('INSTITUTIONAL VENDOR'!$C$31,G18)),MAX($F$2:F17)+1,0)</f>
        <v>0</v>
      </c>
      <c r="G18" s="65" t="s">
        <v>281</v>
      </c>
      <c r="H18" s="65" t="str">
        <f>IFERROR(VLOOKUP(ROWS($H$2:H17),F:G,2,0),"")</f>
        <v/>
      </c>
      <c r="I18" s="65" t="s">
        <v>282</v>
      </c>
      <c r="J18" s="65">
        <f>IF(ISNUMBER(SEARCH('INSTITUTIONAL VENDOR'!$C$6,K18)),MAX($J$2:J17)+1,0)</f>
        <v>0</v>
      </c>
      <c r="K18" s="49" t="s">
        <v>283</v>
      </c>
      <c r="L18" s="58" t="str">
        <f>IFERROR(VLOOKUP(ROWS($L$2:L17),J:K,2,0),"")</f>
        <v/>
      </c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 t="s">
        <v>284</v>
      </c>
      <c r="Z18" s="65"/>
      <c r="AA18" s="65" t="s">
        <v>285</v>
      </c>
      <c r="AB18" s="65"/>
      <c r="AC18" s="65"/>
      <c r="AD18" s="65"/>
      <c r="AE18" s="65"/>
      <c r="AF18" s="65"/>
      <c r="AG18" s="78" t="s">
        <v>237</v>
      </c>
      <c r="AH18" s="65"/>
      <c r="AI18" s="65"/>
      <c r="AJ18" s="65"/>
      <c r="AK18" s="65"/>
      <c r="AL18" s="65"/>
      <c r="AM18" s="65"/>
      <c r="AN18" s="65"/>
      <c r="AO18" s="65">
        <f>IF(ISNUMBER(SEARCH('INSTITUTIONAL VENDOR'!$C$35,AP18)),MAX($AO$7:AO17)+1,0)</f>
        <v>0</v>
      </c>
      <c r="AP18" s="65" t="s">
        <v>250</v>
      </c>
      <c r="AQ18" s="65" t="str">
        <f>IFERROR(VLOOKUP(ROWS(AQ$7:$AQ17),AO:AP,2,0),"")</f>
        <v/>
      </c>
      <c r="AR18" s="65" t="s">
        <v>286</v>
      </c>
      <c r="AS18" s="65" t="s">
        <v>280</v>
      </c>
      <c r="AT18" s="65" t="s">
        <v>176</v>
      </c>
      <c r="AU18" s="65"/>
      <c r="AV18" s="65" t="s">
        <v>26</v>
      </c>
      <c r="AW18" s="65">
        <v>999</v>
      </c>
    </row>
    <row r="19" spans="1:49" x14ac:dyDescent="0.25">
      <c r="A19" s="65">
        <v>1000</v>
      </c>
      <c r="B19" s="65"/>
      <c r="C19" s="65">
        <f>IF(ISNUMBER(SEARCH('INSTITUTIONAL VENDOR'!$E$12,D19)),MAX($C$1:C18)+1,0)</f>
        <v>0</v>
      </c>
      <c r="D19" s="65" t="s">
        <v>286</v>
      </c>
      <c r="E19" s="65" t="str">
        <f>IFERROR(VLOOKUP(ROWS($E$1:E18),C:D,2,0),"")</f>
        <v/>
      </c>
      <c r="F19" s="65">
        <f>IF(ISNUMBER(SEARCH('INSTITUTIONAL VENDOR'!$C$31,G19)),MAX($F$2:F18)+1,0)</f>
        <v>0</v>
      </c>
      <c r="G19" s="65" t="s">
        <v>287</v>
      </c>
      <c r="H19" s="65" t="str">
        <f>IFERROR(VLOOKUP(ROWS($H$2:H18),F:G,2,0),"")</f>
        <v/>
      </c>
      <c r="I19" s="65" t="s">
        <v>5</v>
      </c>
      <c r="J19" s="65">
        <f>IF(ISNUMBER(SEARCH('INSTITUTIONAL VENDOR'!$C$6,K19)),MAX($J$2:J18)+1,0)</f>
        <v>0</v>
      </c>
      <c r="K19" s="49" t="s">
        <v>288</v>
      </c>
      <c r="L19" s="58" t="str">
        <f>IFERROR(VLOOKUP(ROWS($L$2:L18),J:K,2,0),"")</f>
        <v/>
      </c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 t="s">
        <v>289</v>
      </c>
      <c r="Z19" s="65"/>
      <c r="AA19" s="65" t="s">
        <v>290</v>
      </c>
      <c r="AB19" s="65"/>
      <c r="AC19" s="65"/>
      <c r="AD19" s="65"/>
      <c r="AE19" s="65"/>
      <c r="AF19" s="65"/>
      <c r="AG19" s="78" t="s">
        <v>244</v>
      </c>
      <c r="AH19" s="65"/>
      <c r="AI19" s="65"/>
      <c r="AJ19" s="65"/>
      <c r="AK19" s="65"/>
      <c r="AL19" s="65"/>
      <c r="AM19" s="65"/>
      <c r="AN19" s="65"/>
      <c r="AO19" s="65">
        <f>IF(ISNUMBER(SEARCH('INSTITUTIONAL VENDOR'!$C$35,AP19)),MAX($AO$7:AO18)+1,0)</f>
        <v>0</v>
      </c>
      <c r="AP19" s="65" t="s">
        <v>257</v>
      </c>
      <c r="AQ19" s="65" t="str">
        <f>IFERROR(VLOOKUP(ROWS(AQ$7:$AQ18),AO:AP,2,0),"")</f>
        <v/>
      </c>
      <c r="AR19" s="65" t="s">
        <v>291</v>
      </c>
      <c r="AS19" s="65" t="s">
        <v>286</v>
      </c>
      <c r="AT19" s="65" t="s">
        <v>176</v>
      </c>
      <c r="AU19" s="65"/>
      <c r="AV19" s="65" t="s">
        <v>27</v>
      </c>
      <c r="AW19" s="65">
        <v>999</v>
      </c>
    </row>
    <row r="20" spans="1:49" x14ac:dyDescent="0.25">
      <c r="A20" s="65">
        <v>2000</v>
      </c>
      <c r="B20" s="65"/>
      <c r="C20" s="65">
        <f>IF(ISNUMBER(SEARCH('INSTITUTIONAL VENDOR'!$E$12,D20)),MAX($C$1:C19)+1,0)</f>
        <v>0</v>
      </c>
      <c r="D20" s="65" t="s">
        <v>291</v>
      </c>
      <c r="E20" s="65" t="str">
        <f>IFERROR(VLOOKUP(ROWS($E$1:E19),C:D,2,0),"")</f>
        <v/>
      </c>
      <c r="F20" s="65">
        <f>IF(ISNUMBER(SEARCH('INSTITUTIONAL VENDOR'!$C$31,G20)),MAX($F$2:F19)+1,0)</f>
        <v>0</v>
      </c>
      <c r="G20" s="65" t="s">
        <v>292</v>
      </c>
      <c r="H20" s="65" t="str">
        <f>IFERROR(VLOOKUP(ROWS($H$2:H19),F:G,2,0),"")</f>
        <v/>
      </c>
      <c r="I20" s="13" t="s">
        <v>293</v>
      </c>
      <c r="J20" s="65">
        <f>IF(ISNUMBER(SEARCH('INSTITUTIONAL VENDOR'!$C$6,K20)),MAX($J$2:J19)+1,0)</f>
        <v>0</v>
      </c>
      <c r="K20" s="49" t="s">
        <v>294</v>
      </c>
      <c r="L20" s="58" t="str">
        <f>IFERROR(VLOOKUP(ROWS($L$2:L19),J:K,2,0),"")</f>
        <v/>
      </c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 t="s">
        <v>295</v>
      </c>
      <c r="Z20" s="65"/>
      <c r="AA20" s="65" t="s">
        <v>279</v>
      </c>
      <c r="AB20" s="65"/>
      <c r="AC20" s="65"/>
      <c r="AD20" s="65"/>
      <c r="AE20" s="65"/>
      <c r="AF20" s="65"/>
      <c r="AG20" s="78" t="s">
        <v>250</v>
      </c>
      <c r="AH20" s="65"/>
      <c r="AI20" s="65"/>
      <c r="AJ20" s="65"/>
      <c r="AK20" s="65"/>
      <c r="AL20" s="65"/>
      <c r="AM20" s="65"/>
      <c r="AN20" s="65"/>
      <c r="AO20" s="65">
        <f>IF(ISNUMBER(SEARCH('INSTITUTIONAL VENDOR'!$C$35,AP20)),MAX($AO$7:AO19)+1,0)</f>
        <v>0</v>
      </c>
      <c r="AP20" s="65" t="s">
        <v>261</v>
      </c>
      <c r="AQ20" s="65" t="str">
        <f>IFERROR(VLOOKUP(ROWS(AQ$7:$AQ19),AO:AP,2,0),"")</f>
        <v/>
      </c>
      <c r="AR20" s="65" t="s">
        <v>296</v>
      </c>
      <c r="AS20" s="65" t="s">
        <v>291</v>
      </c>
      <c r="AT20" s="65" t="s">
        <v>176</v>
      </c>
      <c r="AU20" s="65"/>
      <c r="AV20" s="65" t="s">
        <v>28</v>
      </c>
      <c r="AW20" s="65">
        <v>999</v>
      </c>
    </row>
    <row r="21" spans="1:49" x14ac:dyDescent="0.25">
      <c r="A21" s="65"/>
      <c r="B21" s="65"/>
      <c r="C21" s="65">
        <f>IF(ISNUMBER(SEARCH('INSTITUTIONAL VENDOR'!$E$12,D21)),MAX($C$1:C20)+1,0)</f>
        <v>0</v>
      </c>
      <c r="D21" s="65" t="s">
        <v>296</v>
      </c>
      <c r="E21" s="65" t="str">
        <f>IFERROR(VLOOKUP(ROWS($E$1:E20),C:D,2,0),"")</f>
        <v/>
      </c>
      <c r="F21" s="65">
        <f>IF(ISNUMBER(SEARCH('INSTITUTIONAL VENDOR'!$C$31,G21)),MAX($F$2:F20)+1,0)</f>
        <v>0</v>
      </c>
      <c r="G21" s="65" t="s">
        <v>297</v>
      </c>
      <c r="H21" s="65" t="str">
        <f>IFERROR(VLOOKUP(ROWS($H$2:H20),F:G,2,0),"")</f>
        <v/>
      </c>
      <c r="I21" s="13" t="s">
        <v>298</v>
      </c>
      <c r="J21" s="65">
        <f>IF(ISNUMBER(SEARCH('INSTITUTIONAL VENDOR'!$C$6,K21)),MAX($J$2:J20)+1,0)</f>
        <v>0</v>
      </c>
      <c r="K21" s="49" t="s">
        <v>299</v>
      </c>
      <c r="L21" s="58" t="str">
        <f>IFERROR(VLOOKUP(ROWS($L$2:L20),J:K,2,0),"")</f>
        <v/>
      </c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 t="s">
        <v>300</v>
      </c>
      <c r="Z21" s="65"/>
      <c r="AA21" s="65" t="s">
        <v>301</v>
      </c>
      <c r="AB21" s="65"/>
      <c r="AC21" s="65"/>
      <c r="AD21" s="65"/>
      <c r="AE21" s="65"/>
      <c r="AF21" s="65"/>
      <c r="AG21" s="78" t="s">
        <v>257</v>
      </c>
      <c r="AH21" s="65"/>
      <c r="AI21" s="65"/>
      <c r="AJ21" s="65"/>
      <c r="AK21" s="65"/>
      <c r="AL21" s="65"/>
      <c r="AM21" s="65"/>
      <c r="AN21" s="65"/>
      <c r="AO21" s="65">
        <f>IF(ISNUMBER(SEARCH('INSTITUTIONAL VENDOR'!$C$35,AP21)),MAX($AO$7:AO20)+1,0)</f>
        <v>0</v>
      </c>
      <c r="AP21" s="65" t="s">
        <v>265</v>
      </c>
      <c r="AQ21" s="65" t="str">
        <f>IFERROR(VLOOKUP(ROWS(AQ$7:$AQ20),AO:AP,2,0),"")</f>
        <v/>
      </c>
      <c r="AR21" s="65" t="s">
        <v>302</v>
      </c>
      <c r="AS21" s="65" t="s">
        <v>296</v>
      </c>
      <c r="AT21" s="65" t="s">
        <v>176</v>
      </c>
      <c r="AU21" s="65"/>
      <c r="AV21" s="65" t="s">
        <v>6</v>
      </c>
      <c r="AW21" s="65">
        <v>999</v>
      </c>
    </row>
    <row r="22" spans="1:49" x14ac:dyDescent="0.25">
      <c r="A22" s="65"/>
      <c r="B22" s="65"/>
      <c r="C22" s="65">
        <f>IF(ISNUMBER(SEARCH('INSTITUTIONAL VENDOR'!$E$12,D22)),MAX($C$1:C21)+1,0)</f>
        <v>0</v>
      </c>
      <c r="D22" s="65" t="s">
        <v>302</v>
      </c>
      <c r="E22" s="65" t="str">
        <f>IFERROR(VLOOKUP(ROWS($E$1:E21),C:D,2,0),"")</f>
        <v/>
      </c>
      <c r="F22" s="65">
        <f>IF(ISNUMBER(SEARCH('INSTITUTIONAL VENDOR'!$C$31,G22)),MAX($F$2:F21)+1,0)</f>
        <v>0</v>
      </c>
      <c r="G22" s="65" t="s">
        <v>303</v>
      </c>
      <c r="H22" s="65" t="str">
        <f>IFERROR(VLOOKUP(ROWS($H$2:H21),F:G,2,0),"")</f>
        <v/>
      </c>
      <c r="I22" s="13" t="s">
        <v>304</v>
      </c>
      <c r="J22" s="65">
        <f>IF(ISNUMBER(SEARCH('INSTITUTIONAL VENDOR'!$C$6,K22)),MAX($J$2:J21)+1,0)</f>
        <v>0</v>
      </c>
      <c r="K22" s="49" t="s">
        <v>305</v>
      </c>
      <c r="L22" s="58" t="str">
        <f>IFERROR(VLOOKUP(ROWS($L$2:L21),J:K,2,0),"")</f>
        <v/>
      </c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 t="s">
        <v>306</v>
      </c>
      <c r="Z22" s="65"/>
      <c r="AA22" s="65" t="s">
        <v>307</v>
      </c>
      <c r="AB22" s="65"/>
      <c r="AC22" s="65"/>
      <c r="AD22" s="65"/>
      <c r="AE22" s="65"/>
      <c r="AF22" s="65"/>
      <c r="AG22" s="78" t="s">
        <v>261</v>
      </c>
      <c r="AH22" s="65"/>
      <c r="AI22" s="65"/>
      <c r="AJ22" s="65"/>
      <c r="AK22" s="65"/>
      <c r="AL22" s="65"/>
      <c r="AM22" s="65"/>
      <c r="AN22" s="65"/>
      <c r="AO22" s="65">
        <f>IF(ISNUMBER(SEARCH('INSTITUTIONAL VENDOR'!$C$35,AP22)),MAX($AO$7:AO21)+1,0)</f>
        <v>0</v>
      </c>
      <c r="AP22" s="65" t="s">
        <v>270</v>
      </c>
      <c r="AQ22" s="65" t="str">
        <f>IFERROR(VLOOKUP(ROWS(AQ$7:$AQ21),AO:AP,2,0),"")</f>
        <v/>
      </c>
      <c r="AR22" s="65" t="s">
        <v>308</v>
      </c>
      <c r="AS22" s="65" t="s">
        <v>302</v>
      </c>
      <c r="AT22" s="65" t="s">
        <v>176</v>
      </c>
      <c r="AU22" s="65"/>
      <c r="AV22" s="65" t="s">
        <v>9</v>
      </c>
      <c r="AW22" s="65">
        <v>999</v>
      </c>
    </row>
    <row r="23" spans="1:49" x14ac:dyDescent="0.25">
      <c r="A23" s="65"/>
      <c r="B23" s="65"/>
      <c r="C23" s="65">
        <f>IF(ISNUMBER(SEARCH('INSTITUTIONAL VENDOR'!$E$12,D23)),MAX($C$1:C22)+1,0)</f>
        <v>0</v>
      </c>
      <c r="D23" s="65" t="s">
        <v>308</v>
      </c>
      <c r="E23" s="65" t="str">
        <f>IFERROR(VLOOKUP(ROWS($E$1:E22),C:D,2,0),"")</f>
        <v/>
      </c>
      <c r="F23" s="65">
        <f>IF(ISNUMBER(SEARCH('INSTITUTIONAL VENDOR'!$C$31,G23)),MAX($F$2:F22)+1,0)</f>
        <v>0</v>
      </c>
      <c r="G23" s="65" t="s">
        <v>309</v>
      </c>
      <c r="H23" s="65" t="str">
        <f>IFERROR(VLOOKUP(ROWS($H$2:H22),F:G,2,0),"")</f>
        <v/>
      </c>
      <c r="I23" s="13" t="s">
        <v>310</v>
      </c>
      <c r="J23" s="65">
        <f>IF(ISNUMBER(SEARCH('INSTITUTIONAL VENDOR'!$C$6,K23)),MAX($J$2:J22)+1,0)</f>
        <v>0</v>
      </c>
      <c r="K23" s="49" t="s">
        <v>311</v>
      </c>
      <c r="L23" s="58" t="str">
        <f>IFERROR(VLOOKUP(ROWS($L$2:L22),J:K,2,0),"")</f>
        <v/>
      </c>
      <c r="M23" s="65"/>
      <c r="N23" s="14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 t="s">
        <v>312</v>
      </c>
      <c r="Z23" s="65"/>
      <c r="AA23" s="65" t="s">
        <v>313</v>
      </c>
      <c r="AB23" s="65"/>
      <c r="AC23" s="65"/>
      <c r="AD23" s="65"/>
      <c r="AE23" s="65"/>
      <c r="AF23" s="65"/>
      <c r="AG23" s="78" t="s">
        <v>265</v>
      </c>
      <c r="AH23" s="65"/>
      <c r="AI23" s="65"/>
      <c r="AJ23" s="65"/>
      <c r="AK23" s="65"/>
      <c r="AL23" s="65"/>
      <c r="AM23" s="65"/>
      <c r="AN23" s="65"/>
      <c r="AO23" s="65">
        <f>IF(ISNUMBER(SEARCH('INSTITUTIONAL VENDOR'!$C$35,AP23)),MAX($AO$7:AO22)+1,0)</f>
        <v>0</v>
      </c>
      <c r="AP23" s="65" t="s">
        <v>275</v>
      </c>
      <c r="AQ23" s="65" t="str">
        <f>IFERROR(VLOOKUP(ROWS(AQ$7:$AQ22),AO:AP,2,0),"")</f>
        <v/>
      </c>
      <c r="AR23" s="65" t="s">
        <v>314</v>
      </c>
      <c r="AS23" s="65" t="s">
        <v>308</v>
      </c>
      <c r="AT23" s="65" t="s">
        <v>176</v>
      </c>
      <c r="AU23" s="65"/>
      <c r="AV23" s="65" t="s">
        <v>15</v>
      </c>
      <c r="AW23" s="65">
        <v>999</v>
      </c>
    </row>
    <row r="24" spans="1:49" ht="31.5" x14ac:dyDescent="0.25">
      <c r="A24" s="65">
        <v>0</v>
      </c>
      <c r="B24" s="56" t="s">
        <v>315</v>
      </c>
      <c r="C24" s="65">
        <f>IF(ISNUMBER(SEARCH('INSTITUTIONAL VENDOR'!$E$12,D24)),MAX($C$1:C23)+1,0)</f>
        <v>0</v>
      </c>
      <c r="D24" s="65" t="s">
        <v>314</v>
      </c>
      <c r="E24" s="65" t="str">
        <f>IFERROR(VLOOKUP(ROWS($E$1:E23),C:D,2,0),"")</f>
        <v/>
      </c>
      <c r="F24" s="65">
        <f>IF(ISNUMBER(SEARCH('INSTITUTIONAL VENDOR'!$C$31,G24)),MAX($F$2:F23)+1,0)</f>
        <v>0</v>
      </c>
      <c r="G24" s="65" t="s">
        <v>316</v>
      </c>
      <c r="H24" s="65" t="str">
        <f>IFERROR(VLOOKUP(ROWS($H$2:H23),F:G,2,0),"")</f>
        <v/>
      </c>
      <c r="I24" s="13" t="s">
        <v>317</v>
      </c>
      <c r="J24" s="65">
        <f>IF(ISNUMBER(SEARCH('INSTITUTIONAL VENDOR'!$C$6,K24)),MAX($J$2:J23)+1,0)</f>
        <v>0</v>
      </c>
      <c r="K24" s="49" t="s">
        <v>318</v>
      </c>
      <c r="L24" s="58" t="str">
        <f>IFERROR(VLOOKUP(ROWS($L$2:L23),J:K,2,0),"")</f>
        <v/>
      </c>
      <c r="M24" s="65"/>
      <c r="N24" s="14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 t="s">
        <v>319</v>
      </c>
      <c r="Z24" s="65"/>
      <c r="AA24" s="65" t="s">
        <v>320</v>
      </c>
      <c r="AB24" s="65"/>
      <c r="AC24" s="65"/>
      <c r="AD24" s="65"/>
      <c r="AE24" s="65"/>
      <c r="AF24" s="65"/>
      <c r="AG24" s="78" t="s">
        <v>270</v>
      </c>
      <c r="AH24" s="65"/>
      <c r="AI24" s="65"/>
      <c r="AJ24" s="65"/>
      <c r="AK24" s="65"/>
      <c r="AL24" s="65"/>
      <c r="AM24" s="65"/>
      <c r="AN24" s="65"/>
      <c r="AO24" s="65">
        <f>IF(ISNUMBER(SEARCH('INSTITUTIONAL VENDOR'!$C$35,AP24)),MAX($AO$7:AO23)+1,0)</f>
        <v>0</v>
      </c>
      <c r="AP24" s="65" t="s">
        <v>280</v>
      </c>
      <c r="AQ24" s="65" t="str">
        <f>IFERROR(VLOOKUP(ROWS(AQ$7:$AQ23),AO:AP,2,0),"")</f>
        <v/>
      </c>
      <c r="AR24" s="65" t="s">
        <v>321</v>
      </c>
      <c r="AS24" s="65" t="s">
        <v>314</v>
      </c>
      <c r="AT24" s="65" t="s">
        <v>176</v>
      </c>
      <c r="AU24" s="65"/>
      <c r="AV24" s="65" t="s">
        <v>19</v>
      </c>
      <c r="AW24" s="65">
        <v>999</v>
      </c>
    </row>
    <row r="25" spans="1:49" ht="63" x14ac:dyDescent="0.25">
      <c r="A25" s="65" t="s">
        <v>8</v>
      </c>
      <c r="B25" s="56" t="s">
        <v>322</v>
      </c>
      <c r="C25" s="65">
        <f>IF(ISNUMBER(SEARCH('INSTITUTIONAL VENDOR'!$E$12,D25)),MAX($C$1:C24)+1,0)</f>
        <v>0</v>
      </c>
      <c r="D25" s="65" t="s">
        <v>321</v>
      </c>
      <c r="E25" s="65" t="str">
        <f>IFERROR(VLOOKUP(ROWS($E$1:E24),C:D,2,0),"")</f>
        <v/>
      </c>
      <c r="F25" s="65">
        <f>IF(ISNUMBER(SEARCH('INSTITUTIONAL VENDOR'!$C$31,G25)),MAX($F$2:F24)+1,0)</f>
        <v>0</v>
      </c>
      <c r="G25" s="65" t="s">
        <v>323</v>
      </c>
      <c r="H25" s="65" t="str">
        <f>IFERROR(VLOOKUP(ROWS($H$2:H24),F:G,2,0),"")</f>
        <v/>
      </c>
      <c r="I25" s="13" t="s">
        <v>324</v>
      </c>
      <c r="J25" s="65">
        <f>IF(ISNUMBER(SEARCH('INSTITUTIONAL VENDOR'!$C$6,K25)),MAX($J$2:J24)+1,0)</f>
        <v>0</v>
      </c>
      <c r="K25" s="49" t="s">
        <v>325</v>
      </c>
      <c r="L25" s="58" t="str">
        <f>IFERROR(VLOOKUP(ROWS($L$2:L24),J:K,2,0),"")</f>
        <v/>
      </c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 t="s">
        <v>326</v>
      </c>
      <c r="Z25" s="65"/>
      <c r="AA25" s="65" t="s">
        <v>327</v>
      </c>
      <c r="AB25" s="65"/>
      <c r="AC25" s="65"/>
      <c r="AD25" s="65"/>
      <c r="AE25" s="65"/>
      <c r="AF25" s="65"/>
      <c r="AG25" s="78" t="s">
        <v>275</v>
      </c>
      <c r="AH25" s="65"/>
      <c r="AI25" s="65"/>
      <c r="AJ25" s="65"/>
      <c r="AK25" s="65"/>
      <c r="AL25" s="65"/>
      <c r="AM25" s="65"/>
      <c r="AN25" s="65"/>
      <c r="AO25" s="65">
        <f>IF(ISNUMBER(SEARCH('INSTITUTIONAL VENDOR'!$C$35,AP25)),MAX($AO$7:AO24)+1,0)</f>
        <v>0</v>
      </c>
      <c r="AP25" s="65" t="s">
        <v>286</v>
      </c>
      <c r="AQ25" s="65" t="str">
        <f>IFERROR(VLOOKUP(ROWS(AQ$7:$AQ24),AO:AP,2,0),"")</f>
        <v/>
      </c>
      <c r="AR25" s="65" t="s">
        <v>328</v>
      </c>
      <c r="AS25" s="65" t="s">
        <v>321</v>
      </c>
      <c r="AT25" s="65" t="s">
        <v>176</v>
      </c>
      <c r="AU25" s="65"/>
      <c r="AV25" s="65" t="s">
        <v>20</v>
      </c>
      <c r="AW25" s="65">
        <v>999</v>
      </c>
    </row>
    <row r="26" spans="1:49" ht="78.75" x14ac:dyDescent="0.25">
      <c r="A26" s="65" t="s">
        <v>329</v>
      </c>
      <c r="B26" s="56" t="s">
        <v>330</v>
      </c>
      <c r="C26" s="65">
        <f>IF(ISNUMBER(SEARCH('INSTITUTIONAL VENDOR'!$E$12,D26)),MAX($C$1:C25)+1,0)</f>
        <v>0</v>
      </c>
      <c r="D26" s="65" t="s">
        <v>328</v>
      </c>
      <c r="E26" s="65" t="str">
        <f>IFERROR(VLOOKUP(ROWS($E$1:E25),C:D,2,0),"")</f>
        <v/>
      </c>
      <c r="F26" s="65">
        <f>IF(ISNUMBER(SEARCH('INSTITUTIONAL VENDOR'!$C$31,G26)),MAX($F$2:F25)+1,0)</f>
        <v>0</v>
      </c>
      <c r="G26" s="65" t="s">
        <v>331</v>
      </c>
      <c r="H26" s="65" t="str">
        <f>IFERROR(VLOOKUP(ROWS($H$2:H25),F:G,2,0),"")</f>
        <v/>
      </c>
      <c r="I26" s="13" t="s">
        <v>332</v>
      </c>
      <c r="J26" s="65">
        <f>IF(ISNUMBER(SEARCH('INSTITUTIONAL VENDOR'!$C$6,K26)),MAX($J$2:J25)+1,0)</f>
        <v>0</v>
      </c>
      <c r="K26" s="49" t="s">
        <v>333</v>
      </c>
      <c r="L26" s="58" t="str">
        <f>IFERROR(VLOOKUP(ROWS($L$2:L25),J:K,2,0),"")</f>
        <v/>
      </c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 t="s">
        <v>334</v>
      </c>
      <c r="Z26" s="65"/>
      <c r="AA26" s="65" t="s">
        <v>171</v>
      </c>
      <c r="AB26" s="65"/>
      <c r="AC26" s="65"/>
      <c r="AD26" s="65"/>
      <c r="AE26" s="65"/>
      <c r="AF26" s="65"/>
      <c r="AG26" s="78" t="s">
        <v>280</v>
      </c>
      <c r="AH26" s="65"/>
      <c r="AI26" s="65"/>
      <c r="AJ26" s="65"/>
      <c r="AK26" s="65"/>
      <c r="AL26" s="65"/>
      <c r="AM26" s="65"/>
      <c r="AN26" s="65"/>
      <c r="AO26" s="65">
        <f>IF(ISNUMBER(SEARCH('INSTITUTIONAL VENDOR'!$C$35,AP26)),MAX($AO$7:AO25)+1,0)</f>
        <v>0</v>
      </c>
      <c r="AP26" s="65" t="s">
        <v>291</v>
      </c>
      <c r="AQ26" s="65" t="str">
        <f>IFERROR(VLOOKUP(ROWS(AQ$7:$AQ25),AO:AP,2,0),"")</f>
        <v/>
      </c>
      <c r="AR26" s="65" t="s">
        <v>335</v>
      </c>
      <c r="AS26" s="65" t="s">
        <v>328</v>
      </c>
      <c r="AT26" s="65" t="s">
        <v>176</v>
      </c>
      <c r="AU26" s="65"/>
      <c r="AV26" s="65" t="s">
        <v>29</v>
      </c>
      <c r="AW26" s="65">
        <v>999</v>
      </c>
    </row>
    <row r="27" spans="1:49" ht="31.5" x14ac:dyDescent="0.25">
      <c r="A27" s="65" t="s">
        <v>336</v>
      </c>
      <c r="B27" s="56" t="s">
        <v>337</v>
      </c>
      <c r="C27" s="65">
        <f>IF(ISNUMBER(SEARCH('INSTITUTIONAL VENDOR'!$E$12,D27)),MAX($C$1:C26)+1,0)</f>
        <v>0</v>
      </c>
      <c r="D27" s="65" t="s">
        <v>335</v>
      </c>
      <c r="E27" s="65" t="str">
        <f>IFERROR(VLOOKUP(ROWS($E$1:E26),C:D,2,0),"")</f>
        <v/>
      </c>
      <c r="F27" s="65">
        <f>IF(ISNUMBER(SEARCH('INSTITUTIONAL VENDOR'!$C$31,G27)),MAX($F$2:F26)+1,0)</f>
        <v>0</v>
      </c>
      <c r="G27" s="63" t="s">
        <v>338</v>
      </c>
      <c r="H27" s="65" t="str">
        <f>IFERROR(VLOOKUP(ROWS($H$2:H26),F:G,2,0),"")</f>
        <v/>
      </c>
      <c r="I27" s="13" t="s">
        <v>339</v>
      </c>
      <c r="J27" s="65">
        <f>IF(ISNUMBER(SEARCH('INSTITUTIONAL VENDOR'!$C$6,K27)),MAX($J$2:J26)+1,0)</f>
        <v>0</v>
      </c>
      <c r="K27" s="49" t="s">
        <v>340</v>
      </c>
      <c r="L27" s="58" t="str">
        <f>IFERROR(VLOOKUP(ROWS($L$2:L26),J:K,2,0),"")</f>
        <v/>
      </c>
      <c r="M27" s="12" t="s">
        <v>341</v>
      </c>
      <c r="N27" s="65"/>
      <c r="O27" s="12" t="s">
        <v>342</v>
      </c>
      <c r="P27" s="65"/>
      <c r="Q27" s="65"/>
      <c r="R27" s="12" t="s">
        <v>343</v>
      </c>
      <c r="S27" s="65"/>
      <c r="T27" s="65"/>
      <c r="U27" s="65"/>
      <c r="V27" s="65"/>
      <c r="W27" s="65"/>
      <c r="X27" s="65"/>
      <c r="Y27" s="65" t="s">
        <v>344</v>
      </c>
      <c r="Z27" s="65"/>
      <c r="AA27" s="65" t="s">
        <v>285</v>
      </c>
      <c r="AB27" s="65"/>
      <c r="AC27" s="65"/>
      <c r="AD27" s="65"/>
      <c r="AE27" s="65"/>
      <c r="AF27" s="65"/>
      <c r="AG27" s="78" t="s">
        <v>345</v>
      </c>
      <c r="AH27" s="65"/>
      <c r="AI27" s="65"/>
      <c r="AJ27" s="65"/>
      <c r="AK27" s="65"/>
      <c r="AL27" s="65"/>
      <c r="AM27" s="65"/>
      <c r="AN27" s="65"/>
      <c r="AO27" s="65">
        <f>IF(ISNUMBER(SEARCH('INSTITUTIONAL VENDOR'!$C$35,AP27)),MAX($AO$7:AO26)+1,0)</f>
        <v>0</v>
      </c>
      <c r="AP27" s="65" t="s">
        <v>296</v>
      </c>
      <c r="AQ27" s="65" t="str">
        <f>IFERROR(VLOOKUP(ROWS(AQ$7:$AQ26),AO:AP,2,0),"")</f>
        <v/>
      </c>
      <c r="AR27" s="65" t="s">
        <v>346</v>
      </c>
      <c r="AS27" s="65" t="s">
        <v>335</v>
      </c>
      <c r="AT27" s="65" t="s">
        <v>158</v>
      </c>
      <c r="AU27" s="65"/>
      <c r="AV27" s="65" t="s">
        <v>33</v>
      </c>
      <c r="AW27" s="65">
        <v>999</v>
      </c>
    </row>
    <row r="28" spans="1:49" ht="47.25" x14ac:dyDescent="0.25">
      <c r="A28" s="65" t="s">
        <v>347</v>
      </c>
      <c r="B28" s="56" t="s">
        <v>348</v>
      </c>
      <c r="C28" s="65">
        <f>IF(ISNUMBER(SEARCH('INSTITUTIONAL VENDOR'!$E$12,D28)),MAX($C$1:C27)+1,0)</f>
        <v>0</v>
      </c>
      <c r="D28" s="65" t="s">
        <v>346</v>
      </c>
      <c r="E28" s="65" t="str">
        <f>IFERROR(VLOOKUP(ROWS($E$1:E27),C:D,2,0),"")</f>
        <v/>
      </c>
      <c r="F28" s="65">
        <f>IF(ISNUMBER(SEARCH('INSTITUTIONAL VENDOR'!$C$31,G28)),MAX($F$2:F27)+1,0)</f>
        <v>0</v>
      </c>
      <c r="G28" s="65" t="s">
        <v>349</v>
      </c>
      <c r="H28" s="65" t="str">
        <f>IFERROR(VLOOKUP(ROWS($H$2:H27),F:G,2,0),"")</f>
        <v/>
      </c>
      <c r="I28" s="13" t="s">
        <v>350</v>
      </c>
      <c r="J28" s="65">
        <f>IF(ISNUMBER(SEARCH('INSTITUTIONAL VENDOR'!$C$6,K28)),MAX($J$2:J27)+1,0)</f>
        <v>0</v>
      </c>
      <c r="K28" s="49" t="s">
        <v>351</v>
      </c>
      <c r="L28" s="58" t="str">
        <f>IFERROR(VLOOKUP(ROWS($L$2:L27),J:K,2,0),"")</f>
        <v/>
      </c>
      <c r="M28" s="65" t="s">
        <v>352</v>
      </c>
      <c r="N28" s="12"/>
      <c r="O28" s="12" t="s">
        <v>353</v>
      </c>
      <c r="P28" s="65"/>
      <c r="Q28" s="65"/>
      <c r="R28" s="12" t="s">
        <v>354</v>
      </c>
      <c r="S28" s="65"/>
      <c r="T28" s="65"/>
      <c r="U28" s="65" t="s">
        <v>355</v>
      </c>
      <c r="V28" s="65"/>
      <c r="W28" s="65"/>
      <c r="X28" s="65"/>
      <c r="Y28" s="65" t="s">
        <v>356</v>
      </c>
      <c r="Z28" s="65"/>
      <c r="AA28" s="65" t="s">
        <v>357</v>
      </c>
      <c r="AB28" s="65"/>
      <c r="AC28" s="65"/>
      <c r="AD28" s="65"/>
      <c r="AE28" s="65"/>
      <c r="AF28" s="65"/>
      <c r="AG28" s="78" t="s">
        <v>291</v>
      </c>
      <c r="AH28" s="65"/>
      <c r="AI28" s="65"/>
      <c r="AJ28" s="65"/>
      <c r="AK28" s="65"/>
      <c r="AL28" s="65"/>
      <c r="AM28" s="65"/>
      <c r="AN28" s="65"/>
      <c r="AO28" s="65">
        <f>IF(ISNUMBER(SEARCH('INSTITUTIONAL VENDOR'!$C$35,AP28)),MAX($AO$7:AO27)+1,0)</f>
        <v>0</v>
      </c>
      <c r="AP28" s="65" t="s">
        <v>302</v>
      </c>
      <c r="AQ28" s="65" t="str">
        <f>IFERROR(VLOOKUP(ROWS(AQ$7:$AQ27),AO:AP,2,0),"")</f>
        <v/>
      </c>
      <c r="AR28" s="65" t="s">
        <v>358</v>
      </c>
      <c r="AS28" s="65" t="s">
        <v>346</v>
      </c>
      <c r="AT28" s="65" t="s">
        <v>158</v>
      </c>
      <c r="AU28" s="65"/>
      <c r="AV28" s="65" t="s">
        <v>34</v>
      </c>
      <c r="AW28" s="65">
        <v>999</v>
      </c>
    </row>
    <row r="29" spans="1:49" x14ac:dyDescent="0.25">
      <c r="A29" s="65" t="s">
        <v>359</v>
      </c>
      <c r="B29" s="65"/>
      <c r="C29" s="65">
        <f>IF(ISNUMBER(SEARCH('INSTITUTIONAL VENDOR'!$E$12,D29)),MAX($C$1:C28)+1,0)</f>
        <v>0</v>
      </c>
      <c r="D29" s="65" t="s">
        <v>358</v>
      </c>
      <c r="E29" s="65" t="str">
        <f>IFERROR(VLOOKUP(ROWS($E$1:E28),C:D,2,0),"")</f>
        <v/>
      </c>
      <c r="F29" s="65">
        <f>IF(ISNUMBER(SEARCH('INSTITUTIONAL VENDOR'!$C$31,G29)),MAX($F$2:F28)+1,0)</f>
        <v>0</v>
      </c>
      <c r="G29" s="65" t="s">
        <v>360</v>
      </c>
      <c r="H29" s="65" t="str">
        <f>IFERROR(VLOOKUP(ROWS($H$2:H28),F:G,2,0),"")</f>
        <v/>
      </c>
      <c r="I29" s="13" t="s">
        <v>361</v>
      </c>
      <c r="J29" s="65">
        <f>IF(ISNUMBER(SEARCH('INSTITUTIONAL VENDOR'!$C$6,K29)),MAX($J$2:J28)+1,0)</f>
        <v>0</v>
      </c>
      <c r="K29" s="49" t="s">
        <v>362</v>
      </c>
      <c r="L29" s="58" t="str">
        <f>IFERROR(VLOOKUP(ROWS($L$2:L28),J:K,2,0),"")</f>
        <v/>
      </c>
      <c r="M29" s="65" t="s">
        <v>363</v>
      </c>
      <c r="N29" s="65"/>
      <c r="O29" s="12" t="s">
        <v>364</v>
      </c>
      <c r="P29" s="65"/>
      <c r="Q29" s="65"/>
      <c r="R29" s="12" t="s">
        <v>365</v>
      </c>
      <c r="S29" s="65"/>
      <c r="T29" s="65"/>
      <c r="U29" s="65" t="s">
        <v>366</v>
      </c>
      <c r="V29" s="65"/>
      <c r="W29" s="65"/>
      <c r="X29" s="65"/>
      <c r="Y29" s="65" t="s">
        <v>367</v>
      </c>
      <c r="Z29" s="65"/>
      <c r="AA29" s="65" t="s">
        <v>368</v>
      </c>
      <c r="AB29" s="65"/>
      <c r="AC29" s="65"/>
      <c r="AD29" s="65"/>
      <c r="AE29" s="65"/>
      <c r="AF29" s="65"/>
      <c r="AG29" s="78" t="s">
        <v>296</v>
      </c>
      <c r="AH29" s="65"/>
      <c r="AI29" s="65"/>
      <c r="AJ29" s="65"/>
      <c r="AK29" s="65"/>
      <c r="AL29" s="65"/>
      <c r="AM29" s="65"/>
      <c r="AN29" s="65"/>
      <c r="AO29" s="65">
        <f>IF(ISNUMBER(SEARCH('INSTITUTIONAL VENDOR'!$C$35,AP29)),MAX($AO$7:AO28)+1,0)</f>
        <v>0</v>
      </c>
      <c r="AP29" s="65" t="s">
        <v>308</v>
      </c>
      <c r="AQ29" s="65" t="str">
        <f>IFERROR(VLOOKUP(ROWS(AQ$7:$AQ28),AO:AP,2,0),"")</f>
        <v/>
      </c>
      <c r="AR29" s="65" t="s">
        <v>369</v>
      </c>
      <c r="AS29" s="65" t="s">
        <v>358</v>
      </c>
      <c r="AT29" s="65" t="s">
        <v>176</v>
      </c>
      <c r="AU29" s="65"/>
      <c r="AV29" s="65" t="s">
        <v>36</v>
      </c>
      <c r="AW29" s="65">
        <v>999</v>
      </c>
    </row>
    <row r="30" spans="1:49" x14ac:dyDescent="0.25">
      <c r="A30" s="65" t="s">
        <v>370</v>
      </c>
      <c r="B30" s="65"/>
      <c r="C30" s="65">
        <f>IF(ISNUMBER(SEARCH('INSTITUTIONAL VENDOR'!$E$12,D30)),MAX($C$1:C29)+1,0)</f>
        <v>0</v>
      </c>
      <c r="D30" s="65" t="s">
        <v>369</v>
      </c>
      <c r="E30" s="65" t="str">
        <f>IFERROR(VLOOKUP(ROWS($E$1:E29),C:D,2,0),"")</f>
        <v/>
      </c>
      <c r="F30" s="65">
        <f>IF(ISNUMBER(SEARCH('INSTITUTIONAL VENDOR'!$C$31,G30)),MAX($F$2:F29)+1,0)</f>
        <v>0</v>
      </c>
      <c r="G30" s="65" t="s">
        <v>371</v>
      </c>
      <c r="H30" s="65" t="str">
        <f>IFERROR(VLOOKUP(ROWS($H$2:H29),F:G,2,0),"")</f>
        <v/>
      </c>
      <c r="I30" s="13" t="s">
        <v>372</v>
      </c>
      <c r="J30" s="65">
        <f>IF(ISNUMBER(SEARCH('INSTITUTIONAL VENDOR'!$C$6,K30)),MAX($J$2:J29)+1,0)</f>
        <v>0</v>
      </c>
      <c r="K30" s="49" t="s">
        <v>373</v>
      </c>
      <c r="L30" s="58" t="str">
        <f>IFERROR(VLOOKUP(ROWS($L$2:L29),J:K,2,0),"")</f>
        <v/>
      </c>
      <c r="M30" s="65" t="s">
        <v>374</v>
      </c>
      <c r="N30" s="65"/>
      <c r="O30" s="65" t="s">
        <v>375</v>
      </c>
      <c r="P30" s="65"/>
      <c r="Q30" s="65"/>
      <c r="R30" s="12" t="s">
        <v>376</v>
      </c>
      <c r="S30" s="65"/>
      <c r="T30" s="65"/>
      <c r="U30" s="65" t="s">
        <v>377</v>
      </c>
      <c r="V30" s="65"/>
      <c r="W30" s="65"/>
      <c r="X30" s="65"/>
      <c r="Y30" s="65" t="s">
        <v>378</v>
      </c>
      <c r="Z30" s="65"/>
      <c r="AA30" s="65" t="s">
        <v>379</v>
      </c>
      <c r="AB30" s="65"/>
      <c r="AC30" s="65"/>
      <c r="AD30" s="65"/>
      <c r="AE30" s="65"/>
      <c r="AF30" s="65"/>
      <c r="AG30" s="78" t="s">
        <v>302</v>
      </c>
      <c r="AH30" s="65"/>
      <c r="AI30" s="65"/>
      <c r="AJ30" s="65"/>
      <c r="AK30" s="65"/>
      <c r="AL30" s="65"/>
      <c r="AM30" s="65"/>
      <c r="AN30" s="65"/>
      <c r="AO30" s="65">
        <f>IF(ISNUMBER(SEARCH('INSTITUTIONAL VENDOR'!$C$35,AP30)),MAX($AO$7:AO29)+1,0)</f>
        <v>0</v>
      </c>
      <c r="AP30" s="65" t="s">
        <v>314</v>
      </c>
      <c r="AQ30" s="65" t="str">
        <f>IFERROR(VLOOKUP(ROWS(AQ$7:$AQ29),AO:AP,2,0),"")</f>
        <v/>
      </c>
      <c r="AR30" s="65" t="s">
        <v>380</v>
      </c>
      <c r="AS30" s="65" t="s">
        <v>369</v>
      </c>
      <c r="AT30" s="65" t="s">
        <v>176</v>
      </c>
      <c r="AU30" s="65"/>
      <c r="AV30" s="65" t="s">
        <v>37</v>
      </c>
      <c r="AW30" s="65">
        <v>999</v>
      </c>
    </row>
    <row r="31" spans="1:49" x14ac:dyDescent="0.25">
      <c r="A31" s="65" t="s">
        <v>5</v>
      </c>
      <c r="B31" s="65"/>
      <c r="C31" s="65">
        <f>IF(ISNUMBER(SEARCH('INSTITUTIONAL VENDOR'!$E$12,D31)),MAX($C$1:C30)+1,0)</f>
        <v>0</v>
      </c>
      <c r="D31" s="65" t="s">
        <v>380</v>
      </c>
      <c r="E31" s="65" t="str">
        <f>IFERROR(VLOOKUP(ROWS($E$1:E30),C:D,2,0),"")</f>
        <v/>
      </c>
      <c r="F31" s="65">
        <f>IF(ISNUMBER(SEARCH('INSTITUTIONAL VENDOR'!$C$31,G31)),MAX($F$2:F30)+1,0)</f>
        <v>0</v>
      </c>
      <c r="G31" s="65" t="s">
        <v>381</v>
      </c>
      <c r="H31" s="65" t="str">
        <f>IFERROR(VLOOKUP(ROWS($H$2:H30),F:G,2,0),"")</f>
        <v/>
      </c>
      <c r="I31" s="13" t="s">
        <v>382</v>
      </c>
      <c r="J31" s="65">
        <f>IF(ISNUMBER(SEARCH('INSTITUTIONAL VENDOR'!$C$6,K31)),MAX($J$2:J30)+1,0)</f>
        <v>0</v>
      </c>
      <c r="K31" s="49" t="s">
        <v>383</v>
      </c>
      <c r="L31" s="58" t="str">
        <f>IFERROR(VLOOKUP(ROWS($L$2:L30),J:K,2,0),"")</f>
        <v/>
      </c>
      <c r="M31" s="65" t="s">
        <v>384</v>
      </c>
      <c r="N31" s="65"/>
      <c r="O31" s="65" t="s">
        <v>385</v>
      </c>
      <c r="P31" s="65"/>
      <c r="Q31" s="65"/>
      <c r="R31" s="12" t="s">
        <v>386</v>
      </c>
      <c r="S31" s="65"/>
      <c r="T31" s="65"/>
      <c r="U31" s="65" t="s">
        <v>387</v>
      </c>
      <c r="V31" s="65"/>
      <c r="W31" s="65"/>
      <c r="X31" s="65"/>
      <c r="Y31" s="65" t="s">
        <v>388</v>
      </c>
      <c r="Z31" s="65"/>
      <c r="AA31" s="65" t="s">
        <v>389</v>
      </c>
      <c r="AB31" s="65"/>
      <c r="AC31" s="65"/>
      <c r="AD31" s="65"/>
      <c r="AE31" s="65"/>
      <c r="AF31" s="65"/>
      <c r="AG31" s="78" t="s">
        <v>308</v>
      </c>
      <c r="AH31" s="65"/>
      <c r="AI31" s="65"/>
      <c r="AJ31" s="65"/>
      <c r="AK31" s="65"/>
      <c r="AL31" s="65"/>
      <c r="AM31" s="65"/>
      <c r="AN31" s="65"/>
      <c r="AO31" s="65">
        <f>IF(ISNUMBER(SEARCH('INSTITUTIONAL VENDOR'!$C$35,AP31)),MAX($AO$7:AO30)+1,0)</f>
        <v>0</v>
      </c>
      <c r="AP31" s="65" t="s">
        <v>321</v>
      </c>
      <c r="AQ31" s="65" t="str">
        <f>IFERROR(VLOOKUP(ROWS(AQ$7:$AQ30),AO:AP,2,0),"")</f>
        <v/>
      </c>
      <c r="AR31" s="65" t="s">
        <v>390</v>
      </c>
      <c r="AS31" s="65" t="s">
        <v>380</v>
      </c>
      <c r="AT31" s="65" t="s">
        <v>176</v>
      </c>
      <c r="AU31" s="65"/>
      <c r="AV31" s="65" t="s">
        <v>39</v>
      </c>
      <c r="AW31" s="65">
        <v>999</v>
      </c>
    </row>
    <row r="32" spans="1:49" x14ac:dyDescent="0.25">
      <c r="A32" s="65" t="s">
        <v>176</v>
      </c>
      <c r="B32" s="65"/>
      <c r="C32" s="65">
        <f>IF(ISNUMBER(SEARCH('INSTITUTIONAL VENDOR'!$E$12,D32)),MAX($C$1:C31)+1,0)</f>
        <v>0</v>
      </c>
      <c r="D32" s="65" t="s">
        <v>390</v>
      </c>
      <c r="E32" s="65" t="str">
        <f>IFERROR(VLOOKUP(ROWS($E$1:E31),C:D,2,0),"")</f>
        <v/>
      </c>
      <c r="F32" s="65">
        <f>IF(ISNUMBER(SEARCH('INSTITUTIONAL VENDOR'!$C$31,G32)),MAX($F$2:F31)+1,0)</f>
        <v>0</v>
      </c>
      <c r="G32" s="65" t="s">
        <v>391</v>
      </c>
      <c r="H32" s="65" t="str">
        <f>IFERROR(VLOOKUP(ROWS($H$2:H31),F:G,2,0),"")</f>
        <v/>
      </c>
      <c r="I32" s="13" t="s">
        <v>392</v>
      </c>
      <c r="J32" s="65">
        <f>IF(ISNUMBER(SEARCH('INSTITUTIONAL VENDOR'!$C$6,K32)),MAX($J$2:J31)+1,0)</f>
        <v>0</v>
      </c>
      <c r="K32" s="49" t="s">
        <v>393</v>
      </c>
      <c r="L32" s="58" t="str">
        <f>IFERROR(VLOOKUP(ROWS($L$2:L31),J:K,2,0),"")</f>
        <v/>
      </c>
      <c r="M32" s="65"/>
      <c r="N32" s="65"/>
      <c r="O32" s="65" t="s">
        <v>394</v>
      </c>
      <c r="P32" s="65"/>
      <c r="Q32" s="65"/>
      <c r="R32" s="12" t="s">
        <v>395</v>
      </c>
      <c r="S32" s="65"/>
      <c r="T32" s="65"/>
      <c r="U32" s="65" t="s">
        <v>396</v>
      </c>
      <c r="V32" s="65"/>
      <c r="W32" s="65"/>
      <c r="X32" s="65"/>
      <c r="Y32" s="65" t="s">
        <v>397</v>
      </c>
      <c r="Z32" s="65"/>
      <c r="AA32" s="65" t="s">
        <v>398</v>
      </c>
      <c r="AB32" s="65"/>
      <c r="AC32" s="65"/>
      <c r="AD32" s="65"/>
      <c r="AE32" s="65"/>
      <c r="AF32" s="65"/>
      <c r="AG32" s="78" t="s">
        <v>314</v>
      </c>
      <c r="AH32" s="65"/>
      <c r="AI32" s="65"/>
      <c r="AJ32" s="65"/>
      <c r="AK32" s="65"/>
      <c r="AL32" s="65"/>
      <c r="AM32" s="65"/>
      <c r="AN32" s="65"/>
      <c r="AO32" s="65">
        <f>IF(ISNUMBER(SEARCH('INSTITUTIONAL VENDOR'!$C$35,AP32)),MAX($AO$7:AO31)+1,0)</f>
        <v>0</v>
      </c>
      <c r="AP32" s="65" t="s">
        <v>328</v>
      </c>
      <c r="AQ32" s="65" t="str">
        <f>IFERROR(VLOOKUP(ROWS(AQ$7:$AQ31),AO:AP,2,0),"")</f>
        <v/>
      </c>
      <c r="AR32" s="65" t="s">
        <v>399</v>
      </c>
      <c r="AS32" s="65" t="s">
        <v>390</v>
      </c>
      <c r="AT32" s="65" t="s">
        <v>176</v>
      </c>
      <c r="AU32" s="65"/>
      <c r="AV32" s="65" t="s">
        <v>106</v>
      </c>
      <c r="AW32" s="65">
        <v>999</v>
      </c>
    </row>
    <row r="33" spans="1:49" x14ac:dyDescent="0.25">
      <c r="A33" s="65" t="s">
        <v>158</v>
      </c>
      <c r="B33" s="65"/>
      <c r="C33" s="65">
        <f>IF(ISNUMBER(SEARCH('INSTITUTIONAL VENDOR'!$E$12,D33)),MAX($C$1:C32)+1,0)</f>
        <v>0</v>
      </c>
      <c r="D33" s="65" t="s">
        <v>399</v>
      </c>
      <c r="E33" s="65" t="str">
        <f>IFERROR(VLOOKUP(ROWS($E$1:E32),C:D,2,0),"")</f>
        <v/>
      </c>
      <c r="F33" s="65">
        <f>IF(ISNUMBER(SEARCH('INSTITUTIONAL VENDOR'!$C$31,G33)),MAX($F$2:F32)+1,0)</f>
        <v>0</v>
      </c>
      <c r="G33" s="65" t="s">
        <v>400</v>
      </c>
      <c r="H33" s="65" t="str">
        <f>IFERROR(VLOOKUP(ROWS($H$2:H32),F:G,2,0),"")</f>
        <v/>
      </c>
      <c r="I33" s="65"/>
      <c r="J33" s="65">
        <f>IF(ISNUMBER(SEARCH('INSTITUTIONAL VENDOR'!$C$6,K33)),MAX($J$2:J32)+1,0)</f>
        <v>0</v>
      </c>
      <c r="K33" s="49" t="s">
        <v>401</v>
      </c>
      <c r="L33" s="58" t="str">
        <f>IFERROR(VLOOKUP(ROWS($L$2:L32),J:K,2,0),"")</f>
        <v/>
      </c>
      <c r="M33" s="12" t="s">
        <v>402</v>
      </c>
      <c r="N33" s="65"/>
      <c r="O33" s="65" t="s">
        <v>403</v>
      </c>
      <c r="P33" s="65"/>
      <c r="Q33" s="65"/>
      <c r="R33" s="12" t="s">
        <v>404</v>
      </c>
      <c r="S33" s="65"/>
      <c r="T33" s="65"/>
      <c r="U33" s="65" t="s">
        <v>405</v>
      </c>
      <c r="V33" s="65"/>
      <c r="W33" s="65"/>
      <c r="X33" s="65"/>
      <c r="Y33" s="65" t="s">
        <v>406</v>
      </c>
      <c r="Z33" s="65"/>
      <c r="AA33" s="65" t="s">
        <v>249</v>
      </c>
      <c r="AB33" s="65"/>
      <c r="AC33" s="65"/>
      <c r="AD33" s="65"/>
      <c r="AE33" s="65"/>
      <c r="AF33" s="65"/>
      <c r="AG33" s="78" t="s">
        <v>321</v>
      </c>
      <c r="AH33" s="65"/>
      <c r="AI33" s="65"/>
      <c r="AJ33" s="65"/>
      <c r="AK33" s="65"/>
      <c r="AL33" s="65"/>
      <c r="AM33" s="65"/>
      <c r="AN33" s="65"/>
      <c r="AO33" s="65">
        <f>IF(ISNUMBER(SEARCH('INSTITUTIONAL VENDOR'!$C$35,AP33)),MAX($AO$7:AO32)+1,0)</f>
        <v>0</v>
      </c>
      <c r="AP33" s="65" t="s">
        <v>335</v>
      </c>
      <c r="AQ33" s="65" t="str">
        <f>IFERROR(VLOOKUP(ROWS(AQ$7:$AQ32),AO:AP,2,0),"")</f>
        <v/>
      </c>
      <c r="AR33" s="65" t="s">
        <v>407</v>
      </c>
      <c r="AS33" s="65" t="s">
        <v>399</v>
      </c>
      <c r="AT33" s="65" t="s">
        <v>176</v>
      </c>
      <c r="AU33" s="65"/>
      <c r="AV33" s="65" t="s">
        <v>40</v>
      </c>
      <c r="AW33" s="65">
        <v>999</v>
      </c>
    </row>
    <row r="34" spans="1:49" x14ac:dyDescent="0.25">
      <c r="A34" s="65"/>
      <c r="B34" s="65"/>
      <c r="C34" s="65">
        <f>IF(ISNUMBER(SEARCH('INSTITUTIONAL VENDOR'!$E$12,D34)),MAX($C$1:C33)+1,0)</f>
        <v>0</v>
      </c>
      <c r="D34" s="65" t="s">
        <v>407</v>
      </c>
      <c r="E34" s="65" t="str">
        <f>IFERROR(VLOOKUP(ROWS($E$1:E33),C:D,2,0),"")</f>
        <v/>
      </c>
      <c r="F34" s="65">
        <f>IF(ISNUMBER(SEARCH('INSTITUTIONAL VENDOR'!$C$31,G34)),MAX($F$2:F33)+1,0)</f>
        <v>0</v>
      </c>
      <c r="G34" s="65" t="s">
        <v>408</v>
      </c>
      <c r="H34" s="65" t="str">
        <f>IFERROR(VLOOKUP(ROWS($H$2:H33),F:G,2,0),"")</f>
        <v/>
      </c>
      <c r="I34" s="65" t="s">
        <v>282</v>
      </c>
      <c r="J34" s="65">
        <f>IF(ISNUMBER(SEARCH('INSTITUTIONAL VENDOR'!$C$6,K34)),MAX($J$2:J33)+1,0)</f>
        <v>0</v>
      </c>
      <c r="K34" s="49" t="s">
        <v>409</v>
      </c>
      <c r="L34" s="58" t="str">
        <f>IFERROR(VLOOKUP(ROWS($L$2:L33),J:K,2,0),"")</f>
        <v/>
      </c>
      <c r="M34" s="65" t="s">
        <v>410</v>
      </c>
      <c r="N34" s="65"/>
      <c r="O34" s="65" t="s">
        <v>411</v>
      </c>
      <c r="P34" s="65"/>
      <c r="Q34" s="65"/>
      <c r="R34" s="12" t="s">
        <v>412</v>
      </c>
      <c r="S34" s="65"/>
      <c r="T34" s="65"/>
      <c r="U34" s="65" t="s">
        <v>413</v>
      </c>
      <c r="V34" s="65"/>
      <c r="W34" s="65"/>
      <c r="X34" s="65"/>
      <c r="Y34" s="65" t="s">
        <v>414</v>
      </c>
      <c r="Z34" s="65"/>
      <c r="AA34" s="65" t="s">
        <v>415</v>
      </c>
      <c r="AB34" s="65"/>
      <c r="AC34" s="65"/>
      <c r="AD34" s="65"/>
      <c r="AE34" s="65"/>
      <c r="AF34" s="65"/>
      <c r="AG34" s="78" t="s">
        <v>328</v>
      </c>
      <c r="AH34" s="65"/>
      <c r="AI34" s="65"/>
      <c r="AJ34" s="65"/>
      <c r="AK34" s="65"/>
      <c r="AL34" s="65"/>
      <c r="AM34" s="65"/>
      <c r="AN34" s="65"/>
      <c r="AO34" s="65">
        <f>IF(ISNUMBER(SEARCH('INSTITUTIONAL VENDOR'!$C$35,AP34)),MAX($AO$7:AO33)+1,0)</f>
        <v>0</v>
      </c>
      <c r="AP34" s="65" t="s">
        <v>346</v>
      </c>
      <c r="AQ34" s="65" t="str">
        <f>IFERROR(VLOOKUP(ROWS(AQ$7:$AQ33),AO:AP,2,0),"")</f>
        <v/>
      </c>
      <c r="AR34" s="65" t="s">
        <v>416</v>
      </c>
      <c r="AS34" s="65" t="s">
        <v>407</v>
      </c>
      <c r="AT34" s="65" t="s">
        <v>176</v>
      </c>
      <c r="AU34" s="65"/>
      <c r="AV34" s="65" t="s">
        <v>60</v>
      </c>
      <c r="AW34" s="65">
        <v>999</v>
      </c>
    </row>
    <row r="35" spans="1:49" x14ac:dyDescent="0.25">
      <c r="A35" s="55" t="s">
        <v>5</v>
      </c>
      <c r="B35" s="55"/>
      <c r="C35" s="65">
        <f>IF(ISNUMBER(SEARCH('INSTITUTIONAL VENDOR'!$E$12,D35)),MAX($C$1:C34)+1,0)</f>
        <v>0</v>
      </c>
      <c r="D35" s="65" t="s">
        <v>416</v>
      </c>
      <c r="E35" s="65" t="str">
        <f>IFERROR(VLOOKUP(ROWS($E$1:E34),C:D,2,0),"")</f>
        <v/>
      </c>
      <c r="F35" s="65">
        <f>IF(ISNUMBER(SEARCH('INSTITUTIONAL VENDOR'!$C$31,G35)),MAX($F$2:F34)+1,0)</f>
        <v>0</v>
      </c>
      <c r="G35" s="65" t="s">
        <v>417</v>
      </c>
      <c r="H35" s="65" t="str">
        <f>IFERROR(VLOOKUP(ROWS($H$2:H34),F:G,2,0),"")</f>
        <v/>
      </c>
      <c r="I35" s="65" t="s">
        <v>5</v>
      </c>
      <c r="J35" s="65">
        <f>IF(ISNUMBER(SEARCH('INSTITUTIONAL VENDOR'!$C$6,K35)),MAX($J$2:J34)+1,0)</f>
        <v>0</v>
      </c>
      <c r="K35" s="49" t="s">
        <v>418</v>
      </c>
      <c r="L35" s="58" t="str">
        <f>IFERROR(VLOOKUP(ROWS($L$2:L34),J:K,2,0),"")</f>
        <v/>
      </c>
      <c r="M35" s="65" t="s">
        <v>419</v>
      </c>
      <c r="N35" s="65"/>
      <c r="O35" s="65" t="s">
        <v>420</v>
      </c>
      <c r="P35" s="65"/>
      <c r="Q35" s="65"/>
      <c r="R35" s="12" t="s">
        <v>421</v>
      </c>
      <c r="S35" s="65"/>
      <c r="T35" s="65"/>
      <c r="U35" s="65" t="s">
        <v>422</v>
      </c>
      <c r="V35" s="65"/>
      <c r="W35" s="65"/>
      <c r="X35" s="65"/>
      <c r="Y35" s="65" t="s">
        <v>423</v>
      </c>
      <c r="Z35" s="65"/>
      <c r="AA35" s="65" t="s">
        <v>320</v>
      </c>
      <c r="AB35" s="65"/>
      <c r="AC35" s="65"/>
      <c r="AD35" s="65"/>
      <c r="AE35" s="65"/>
      <c r="AF35" s="65"/>
      <c r="AG35" s="78" t="s">
        <v>346</v>
      </c>
      <c r="AH35" s="65"/>
      <c r="AI35" s="65"/>
      <c r="AJ35" s="65"/>
      <c r="AK35" s="65"/>
      <c r="AL35" s="65"/>
      <c r="AM35" s="65"/>
      <c r="AN35" s="65"/>
      <c r="AO35" s="65">
        <f>IF(ISNUMBER(SEARCH('INSTITUTIONAL VENDOR'!$C$35,AP35)),MAX($AO$7:AO34)+1,0)</f>
        <v>0</v>
      </c>
      <c r="AP35" s="65" t="s">
        <v>358</v>
      </c>
      <c r="AQ35" s="65" t="str">
        <f>IFERROR(VLOOKUP(ROWS(AQ$7:$AQ34),AO:AP,2,0),"")</f>
        <v/>
      </c>
      <c r="AR35" s="65" t="s">
        <v>424</v>
      </c>
      <c r="AS35" s="65" t="s">
        <v>416</v>
      </c>
      <c r="AT35" s="65" t="s">
        <v>176</v>
      </c>
      <c r="AU35" s="65"/>
      <c r="AV35" s="65" t="s">
        <v>43</v>
      </c>
      <c r="AW35" s="65">
        <v>999</v>
      </c>
    </row>
    <row r="36" spans="1:49" x14ac:dyDescent="0.25">
      <c r="A36" s="55" t="s">
        <v>425</v>
      </c>
      <c r="B36" s="55"/>
      <c r="C36" s="65">
        <f>IF(ISNUMBER(SEARCH('INSTITUTIONAL VENDOR'!$E$12,D36)),MAX($C$1:C35)+1,0)</f>
        <v>0</v>
      </c>
      <c r="D36" s="65" t="s">
        <v>424</v>
      </c>
      <c r="E36" s="65" t="str">
        <f>IFERROR(VLOOKUP(ROWS($E$1:E35),C:D,2,0),"")</f>
        <v/>
      </c>
      <c r="F36" s="65">
        <f>IF(ISNUMBER(SEARCH('INSTITUTIONAL VENDOR'!$C$31,G36)),MAX($F$2:F35)+1,0)</f>
        <v>0</v>
      </c>
      <c r="G36" s="65" t="s">
        <v>426</v>
      </c>
      <c r="H36" s="65" t="str">
        <f>IFERROR(VLOOKUP(ROWS($H$2:H35),F:G,2,0),"")</f>
        <v/>
      </c>
      <c r="I36" s="65" t="s">
        <v>427</v>
      </c>
      <c r="J36" s="65">
        <f>IF(ISNUMBER(SEARCH('INSTITUTIONAL VENDOR'!$C$6,K36)),MAX($J$2:J35)+1,0)</f>
        <v>0</v>
      </c>
      <c r="K36" s="49" t="s">
        <v>428</v>
      </c>
      <c r="L36" s="58" t="str">
        <f>IFERROR(VLOOKUP(ROWS($L$2:L35),J:K,2,0),"")</f>
        <v/>
      </c>
      <c r="M36" s="65" t="s">
        <v>429</v>
      </c>
      <c r="N36" s="65"/>
      <c r="O36" s="65" t="s">
        <v>430</v>
      </c>
      <c r="P36" s="65"/>
      <c r="Q36" s="65"/>
      <c r="R36" s="12" t="s">
        <v>431</v>
      </c>
      <c r="S36" s="65"/>
      <c r="T36" s="65"/>
      <c r="U36" s="65" t="s">
        <v>432</v>
      </c>
      <c r="V36" s="65"/>
      <c r="W36" s="65"/>
      <c r="X36" s="65"/>
      <c r="Y36" s="65" t="s">
        <v>433</v>
      </c>
      <c r="Z36" s="65"/>
      <c r="AA36" s="65" t="s">
        <v>434</v>
      </c>
      <c r="AB36" s="65"/>
      <c r="AC36" s="65"/>
      <c r="AD36" s="65"/>
      <c r="AE36" s="65"/>
      <c r="AF36" s="65"/>
      <c r="AG36" s="78" t="s">
        <v>435</v>
      </c>
      <c r="AH36" s="65"/>
      <c r="AI36" s="65"/>
      <c r="AJ36" s="65"/>
      <c r="AK36" s="65"/>
      <c r="AL36" s="65"/>
      <c r="AM36" s="65"/>
      <c r="AN36" s="65"/>
      <c r="AO36" s="65">
        <f>IF(ISNUMBER(SEARCH('INSTITUTIONAL VENDOR'!$C$35,AP36)),MAX($AO$7:AO35)+1,0)</f>
        <v>0</v>
      </c>
      <c r="AP36" s="65" t="s">
        <v>369</v>
      </c>
      <c r="AQ36" s="65" t="str">
        <f>IFERROR(VLOOKUP(ROWS(AQ$7:$AQ35),AO:AP,2,0),"")</f>
        <v/>
      </c>
      <c r="AR36" s="65" t="s">
        <v>436</v>
      </c>
      <c r="AS36" s="65" t="s">
        <v>424</v>
      </c>
      <c r="AT36" s="65" t="s">
        <v>176</v>
      </c>
      <c r="AU36" s="65"/>
      <c r="AV36" s="65" t="s">
        <v>45</v>
      </c>
      <c r="AW36" s="65">
        <v>999</v>
      </c>
    </row>
    <row r="37" spans="1:49" x14ac:dyDescent="0.25">
      <c r="A37" s="55" t="s">
        <v>437</v>
      </c>
      <c r="B37" s="55"/>
      <c r="C37" s="65">
        <f>IF(ISNUMBER(SEARCH('INSTITUTIONAL VENDOR'!$E$12,D37)),MAX($C$1:C36)+1,0)</f>
        <v>0</v>
      </c>
      <c r="D37" s="65" t="s">
        <v>436</v>
      </c>
      <c r="E37" s="65" t="str">
        <f>IFERROR(VLOOKUP(ROWS($E$1:E36),C:D,2,0),"")</f>
        <v/>
      </c>
      <c r="F37" s="65">
        <f>IF(ISNUMBER(SEARCH('INSTITUTIONAL VENDOR'!$C$31,G37)),MAX($F$2:F36)+1,0)</f>
        <v>0</v>
      </c>
      <c r="G37" s="65" t="s">
        <v>438</v>
      </c>
      <c r="H37" s="65" t="str">
        <f>IFERROR(VLOOKUP(ROWS($H$2:H36),F:G,2,0),"")</f>
        <v/>
      </c>
      <c r="I37" s="65" t="s">
        <v>439</v>
      </c>
      <c r="J37" s="65">
        <f>IF(ISNUMBER(SEARCH('INSTITUTIONAL VENDOR'!$C$6,K37)),MAX($J$2:J36)+1,0)</f>
        <v>0</v>
      </c>
      <c r="K37" s="49" t="s">
        <v>440</v>
      </c>
      <c r="L37" s="58" t="str">
        <f>IFERROR(VLOOKUP(ROWS($L$2:L36),J:K,2,0),"")</f>
        <v/>
      </c>
      <c r="M37" s="65"/>
      <c r="N37" s="65"/>
      <c r="O37" s="65" t="s">
        <v>441</v>
      </c>
      <c r="P37" s="65"/>
      <c r="Q37" s="65"/>
      <c r="R37" s="65" t="s">
        <v>442</v>
      </c>
      <c r="S37" s="65"/>
      <c r="T37" s="65"/>
      <c r="U37" s="65" t="s">
        <v>443</v>
      </c>
      <c r="V37" s="65"/>
      <c r="W37" s="65"/>
      <c r="X37" s="65"/>
      <c r="Y37" s="65" t="s">
        <v>444</v>
      </c>
      <c r="Z37" s="65"/>
      <c r="AA37" s="65" t="s">
        <v>445</v>
      </c>
      <c r="AB37" s="65"/>
      <c r="AC37" s="65"/>
      <c r="AD37" s="65"/>
      <c r="AE37" s="65"/>
      <c r="AF37" s="65"/>
      <c r="AG37" s="78" t="s">
        <v>369</v>
      </c>
      <c r="AH37" s="65"/>
      <c r="AI37" s="65"/>
      <c r="AJ37" s="65"/>
      <c r="AK37" s="65"/>
      <c r="AL37" s="65"/>
      <c r="AM37" s="65"/>
      <c r="AN37" s="65"/>
      <c r="AO37" s="65">
        <f>IF(ISNUMBER(SEARCH('INSTITUTIONAL VENDOR'!$C$35,AP37)),MAX($AO$7:AO36)+1,0)</f>
        <v>0</v>
      </c>
      <c r="AP37" s="65" t="s">
        <v>380</v>
      </c>
      <c r="AQ37" s="65" t="str">
        <f>IFERROR(VLOOKUP(ROWS(AQ$7:$AQ36),AO:AP,2,0),"")</f>
        <v/>
      </c>
      <c r="AR37" s="65" t="s">
        <v>446</v>
      </c>
      <c r="AS37" s="65" t="s">
        <v>436</v>
      </c>
      <c r="AT37" s="65" t="s">
        <v>176</v>
      </c>
      <c r="AU37" s="65"/>
      <c r="AV37" s="65" t="s">
        <v>107</v>
      </c>
      <c r="AW37" s="65">
        <v>999</v>
      </c>
    </row>
    <row r="38" spans="1:49" x14ac:dyDescent="0.25">
      <c r="A38" s="55" t="s">
        <v>447</v>
      </c>
      <c r="B38" s="55"/>
      <c r="C38" s="65">
        <f>IF(ISNUMBER(SEARCH('INSTITUTIONAL VENDOR'!$E$12,D38)),MAX($C$1:C37)+1,0)</f>
        <v>0</v>
      </c>
      <c r="D38" s="65" t="s">
        <v>446</v>
      </c>
      <c r="E38" s="65" t="str">
        <f>IFERROR(VLOOKUP(ROWS($E$1:E37),C:D,2,0),"")</f>
        <v/>
      </c>
      <c r="F38" s="65">
        <f>IF(ISNUMBER(SEARCH('INSTITUTIONAL VENDOR'!$C$31,G38)),MAX($F$2:F37)+1,0)</f>
        <v>0</v>
      </c>
      <c r="G38" s="65" t="s">
        <v>448</v>
      </c>
      <c r="H38" s="65" t="str">
        <f>IFERROR(VLOOKUP(ROWS($H$2:H37),F:G,2,0),"")</f>
        <v/>
      </c>
      <c r="I38" s="65"/>
      <c r="J38" s="65">
        <f>IF(ISNUMBER(SEARCH('INSTITUTIONAL VENDOR'!$C$6,K38)),MAX($J$2:J37)+1,0)</f>
        <v>0</v>
      </c>
      <c r="K38" s="49" t="s">
        <v>449</v>
      </c>
      <c r="L38" s="58" t="str">
        <f>IFERROR(VLOOKUP(ROWS($L$2:L37),J:K,2,0),"")</f>
        <v/>
      </c>
      <c r="M38" s="12" t="s">
        <v>450</v>
      </c>
      <c r="N38" s="65"/>
      <c r="O38" s="65" t="s">
        <v>451</v>
      </c>
      <c r="P38" s="65"/>
      <c r="Q38" s="65"/>
      <c r="R38" s="65" t="s">
        <v>452</v>
      </c>
      <c r="S38" s="65"/>
      <c r="T38" s="65"/>
      <c r="U38" s="65" t="s">
        <v>453</v>
      </c>
      <c r="V38" s="65"/>
      <c r="W38" s="65"/>
      <c r="X38" s="65"/>
      <c r="Y38" s="65" t="s">
        <v>454</v>
      </c>
      <c r="Z38" s="65"/>
      <c r="AA38" s="65" t="s">
        <v>455</v>
      </c>
      <c r="AB38" s="65"/>
      <c r="AC38" s="65"/>
      <c r="AD38" s="65"/>
      <c r="AE38" s="65"/>
      <c r="AF38" s="65"/>
      <c r="AG38" s="78" t="s">
        <v>380</v>
      </c>
      <c r="AH38" s="65"/>
      <c r="AI38" s="65"/>
      <c r="AJ38" s="65"/>
      <c r="AK38" s="65"/>
      <c r="AL38" s="65"/>
      <c r="AM38" s="65"/>
      <c r="AN38" s="65"/>
      <c r="AO38" s="65">
        <f>IF(ISNUMBER(SEARCH('INSTITUTIONAL VENDOR'!$C$35,AP38)),MAX($AO$7:AO37)+1,0)</f>
        <v>0</v>
      </c>
      <c r="AP38" s="65" t="s">
        <v>390</v>
      </c>
      <c r="AQ38" s="65" t="str">
        <f>IFERROR(VLOOKUP(ROWS(AQ$7:$AQ37),AO:AP,2,0),"")</f>
        <v/>
      </c>
      <c r="AR38" s="65" t="s">
        <v>456</v>
      </c>
      <c r="AS38" s="65" t="s">
        <v>446</v>
      </c>
      <c r="AT38" s="65" t="s">
        <v>176</v>
      </c>
      <c r="AU38" s="65"/>
      <c r="AV38" s="65" t="s">
        <v>108</v>
      </c>
      <c r="AW38" s="65">
        <v>999</v>
      </c>
    </row>
    <row r="39" spans="1:49" x14ac:dyDescent="0.25">
      <c r="A39" s="55" t="s">
        <v>457</v>
      </c>
      <c r="B39" s="55"/>
      <c r="C39" s="65">
        <f>IF(ISNUMBER(SEARCH('INSTITUTIONAL VENDOR'!$E$12,D39)),MAX($C$1:C38)+1,0)</f>
        <v>0</v>
      </c>
      <c r="D39" s="65" t="s">
        <v>456</v>
      </c>
      <c r="E39" s="65" t="str">
        <f>IFERROR(VLOOKUP(ROWS($E$1:E38),C:D,2,0),"")</f>
        <v/>
      </c>
      <c r="F39" s="65">
        <f>IF(ISNUMBER(SEARCH('INSTITUTIONAL VENDOR'!$C$31,G39)),MAX($F$2:F38)+1,0)</f>
        <v>0</v>
      </c>
      <c r="G39" s="65" t="s">
        <v>458</v>
      </c>
      <c r="H39" s="65" t="str">
        <f>IFERROR(VLOOKUP(ROWS($H$2:H38),F:G,2,0),"")</f>
        <v/>
      </c>
      <c r="I39" s="65"/>
      <c r="J39" s="65">
        <f>IF(ISNUMBER(SEARCH('INSTITUTIONAL VENDOR'!$C$6,K39)),MAX($J$2:J38)+1,0)</f>
        <v>0</v>
      </c>
      <c r="K39" s="49" t="s">
        <v>459</v>
      </c>
      <c r="L39" s="58" t="str">
        <f>IFERROR(VLOOKUP(ROWS($L$2:L38),J:K,2,0),"")</f>
        <v/>
      </c>
      <c r="M39" s="65" t="s">
        <v>460</v>
      </c>
      <c r="N39" s="65"/>
      <c r="O39" s="65" t="s">
        <v>461</v>
      </c>
      <c r="P39" s="65"/>
      <c r="Q39" s="65"/>
      <c r="R39" s="65" t="s">
        <v>462</v>
      </c>
      <c r="S39" s="65"/>
      <c r="T39" s="65"/>
      <c r="U39" s="65" t="s">
        <v>463</v>
      </c>
      <c r="V39" s="65"/>
      <c r="W39" s="65"/>
      <c r="X39" s="65"/>
      <c r="Y39" s="65" t="s">
        <v>464</v>
      </c>
      <c r="Z39" s="65"/>
      <c r="AA39" s="65" t="s">
        <v>465</v>
      </c>
      <c r="AB39" s="65"/>
      <c r="AC39" s="65"/>
      <c r="AD39" s="65"/>
      <c r="AE39" s="65"/>
      <c r="AF39" s="65"/>
      <c r="AG39" s="78" t="s">
        <v>390</v>
      </c>
      <c r="AH39" s="65"/>
      <c r="AI39" s="65"/>
      <c r="AJ39" s="65"/>
      <c r="AK39" s="65"/>
      <c r="AL39" s="65"/>
      <c r="AM39" s="65"/>
      <c r="AN39" s="65"/>
      <c r="AO39" s="65">
        <f>IF(ISNUMBER(SEARCH('INSTITUTIONAL VENDOR'!$C$35,AP39)),MAX($AO$7:AO38)+1,0)</f>
        <v>0</v>
      </c>
      <c r="AP39" s="65" t="s">
        <v>399</v>
      </c>
      <c r="AQ39" s="65" t="str">
        <f>IFERROR(VLOOKUP(ROWS(AQ$7:$AQ38),AO:AP,2,0),"")</f>
        <v/>
      </c>
      <c r="AR39" s="65" t="s">
        <v>466</v>
      </c>
      <c r="AS39" s="65" t="s">
        <v>456</v>
      </c>
      <c r="AT39" s="65" t="s">
        <v>176</v>
      </c>
      <c r="AU39" s="65"/>
      <c r="AV39" s="65" t="s">
        <v>109</v>
      </c>
      <c r="AW39" s="65">
        <v>999</v>
      </c>
    </row>
    <row r="40" spans="1:49" x14ac:dyDescent="0.25">
      <c r="A40" s="55" t="s">
        <v>467</v>
      </c>
      <c r="B40" s="55"/>
      <c r="C40" s="65">
        <f>IF(ISNUMBER(SEARCH('INSTITUTIONAL VENDOR'!$E$12,D40)),MAX($C$1:C39)+1,0)</f>
        <v>0</v>
      </c>
      <c r="D40" s="65" t="s">
        <v>466</v>
      </c>
      <c r="E40" s="65" t="str">
        <f>IFERROR(VLOOKUP(ROWS($E$1:E39),C:D,2,0),"")</f>
        <v/>
      </c>
      <c r="F40" s="65">
        <f>IF(ISNUMBER(SEARCH('INSTITUTIONAL VENDOR'!$C$31,G40)),MAX($F$2:F39)+1,0)</f>
        <v>0</v>
      </c>
      <c r="G40" s="65" t="s">
        <v>468</v>
      </c>
      <c r="H40" s="65" t="str">
        <f>IFERROR(VLOOKUP(ROWS($H$2:H39),F:G,2,0),"")</f>
        <v/>
      </c>
      <c r="I40" s="65"/>
      <c r="J40" s="65">
        <f>IF(ISNUMBER(SEARCH('INSTITUTIONAL VENDOR'!$C$6,K40)),MAX($J$2:J39)+1,0)</f>
        <v>0</v>
      </c>
      <c r="K40" s="49" t="s">
        <v>469</v>
      </c>
      <c r="L40" s="58" t="str">
        <f>IFERROR(VLOOKUP(ROWS($L$2:L39),J:K,2,0),"")</f>
        <v/>
      </c>
      <c r="M40" s="65" t="s">
        <v>470</v>
      </c>
      <c r="N40" s="65"/>
      <c r="O40" s="65" t="s">
        <v>471</v>
      </c>
      <c r="P40" s="65"/>
      <c r="Q40" s="65"/>
      <c r="R40" s="65" t="s">
        <v>472</v>
      </c>
      <c r="S40" s="65"/>
      <c r="T40" s="65"/>
      <c r="U40" s="65" t="s">
        <v>473</v>
      </c>
      <c r="V40" s="65"/>
      <c r="W40" s="65"/>
      <c r="X40" s="65"/>
      <c r="Y40" s="65" t="s">
        <v>474</v>
      </c>
      <c r="Z40" s="65"/>
      <c r="AA40" s="65" t="s">
        <v>475</v>
      </c>
      <c r="AB40" s="65"/>
      <c r="AC40" s="65"/>
      <c r="AD40" s="65"/>
      <c r="AE40" s="65"/>
      <c r="AF40" s="65"/>
      <c r="AG40" s="78" t="s">
        <v>399</v>
      </c>
      <c r="AH40" s="65"/>
      <c r="AI40" s="65"/>
      <c r="AJ40" s="65"/>
      <c r="AK40" s="65"/>
      <c r="AL40" s="65"/>
      <c r="AM40" s="65"/>
      <c r="AN40" s="65"/>
      <c r="AO40" s="65">
        <f>IF(ISNUMBER(SEARCH('INSTITUTIONAL VENDOR'!$C$35,AP40)),MAX($AO$7:AO39)+1,0)</f>
        <v>0</v>
      </c>
      <c r="AP40" s="65" t="s">
        <v>407</v>
      </c>
      <c r="AQ40" s="65" t="str">
        <f>IFERROR(VLOOKUP(ROWS(AQ$7:$AQ39),AO:AP,2,0),"")</f>
        <v/>
      </c>
      <c r="AR40" s="65" t="s">
        <v>476</v>
      </c>
      <c r="AS40" s="65" t="s">
        <v>466</v>
      </c>
      <c r="AT40" s="65" t="s">
        <v>158</v>
      </c>
      <c r="AU40" s="65"/>
      <c r="AV40" s="65" t="s">
        <v>110</v>
      </c>
      <c r="AW40" s="65">
        <v>999</v>
      </c>
    </row>
    <row r="41" spans="1:49" x14ac:dyDescent="0.25">
      <c r="A41" s="55" t="s">
        <v>477</v>
      </c>
      <c r="B41" s="55"/>
      <c r="C41" s="65">
        <f>IF(ISNUMBER(SEARCH('INSTITUTIONAL VENDOR'!$E$12,D41)),MAX($C$1:C40)+1,0)</f>
        <v>0</v>
      </c>
      <c r="D41" s="65" t="s">
        <v>476</v>
      </c>
      <c r="E41" s="65" t="str">
        <f>IFERROR(VLOOKUP(ROWS($E$1:E40),C:D,2,0),"")</f>
        <v/>
      </c>
      <c r="F41" s="65">
        <f>IF(ISNUMBER(SEARCH('INSTITUTIONAL VENDOR'!$C$31,G41)),MAX($F$2:F40)+1,0)</f>
        <v>0</v>
      </c>
      <c r="G41" s="65" t="s">
        <v>478</v>
      </c>
      <c r="H41" s="65" t="str">
        <f>IFERROR(VLOOKUP(ROWS($H$2:H40),F:G,2,0),"")</f>
        <v/>
      </c>
      <c r="I41" s="65"/>
      <c r="J41" s="65">
        <f>IF(ISNUMBER(SEARCH('INSTITUTIONAL VENDOR'!$C$6,K41)),MAX($J$2:J40)+1,0)</f>
        <v>0</v>
      </c>
      <c r="K41" s="49" t="s">
        <v>479</v>
      </c>
      <c r="L41" s="58" t="str">
        <f>IFERROR(VLOOKUP(ROWS($L$2:L40),J:K,2,0),"")</f>
        <v/>
      </c>
      <c r="M41" s="65" t="s">
        <v>480</v>
      </c>
      <c r="N41" s="65"/>
      <c r="O41" s="65" t="s">
        <v>481</v>
      </c>
      <c r="P41" s="65"/>
      <c r="Q41" s="65"/>
      <c r="R41" s="65" t="s">
        <v>482</v>
      </c>
      <c r="S41" s="65"/>
      <c r="T41" s="65"/>
      <c r="U41" s="65" t="s">
        <v>483</v>
      </c>
      <c r="V41" s="65"/>
      <c r="W41" s="65"/>
      <c r="X41" s="65"/>
      <c r="Y41" s="65" t="s">
        <v>484</v>
      </c>
      <c r="Z41" s="65"/>
      <c r="AA41" s="65" t="s">
        <v>485</v>
      </c>
      <c r="AB41" s="65"/>
      <c r="AC41" s="65"/>
      <c r="AD41" s="65"/>
      <c r="AE41" s="65"/>
      <c r="AF41" s="65"/>
      <c r="AG41" s="78" t="s">
        <v>407</v>
      </c>
      <c r="AH41" s="65"/>
      <c r="AI41" s="65"/>
      <c r="AJ41" s="65"/>
      <c r="AK41" s="65"/>
      <c r="AL41" s="65"/>
      <c r="AM41" s="65"/>
      <c r="AN41" s="65"/>
      <c r="AO41" s="65">
        <f>IF(ISNUMBER(SEARCH('INSTITUTIONAL VENDOR'!$C$35,AP41)),MAX($AO$7:AO40)+1,0)</f>
        <v>0</v>
      </c>
      <c r="AP41" s="65" t="s">
        <v>416</v>
      </c>
      <c r="AQ41" s="65" t="str">
        <f>IFERROR(VLOOKUP(ROWS(AQ$7:$AQ40),AO:AP,2,0),"")</f>
        <v/>
      </c>
      <c r="AR41" s="65" t="s">
        <v>486</v>
      </c>
      <c r="AS41" s="65" t="s">
        <v>476</v>
      </c>
      <c r="AT41" s="65" t="s">
        <v>176</v>
      </c>
      <c r="AU41" s="65"/>
      <c r="AV41" s="65" t="s">
        <v>111</v>
      </c>
      <c r="AW41" s="65">
        <v>999</v>
      </c>
    </row>
    <row r="42" spans="1:49" x14ac:dyDescent="0.25">
      <c r="A42" s="55" t="s">
        <v>487</v>
      </c>
      <c r="B42" s="55"/>
      <c r="C42" s="65">
        <f>IF(ISNUMBER(SEARCH('INSTITUTIONAL VENDOR'!$E$12,D42)),MAX($C$1:C41)+1,0)</f>
        <v>0</v>
      </c>
      <c r="D42" s="65" t="s">
        <v>486</v>
      </c>
      <c r="E42" s="65" t="str">
        <f>IFERROR(VLOOKUP(ROWS($E$1:E41),C:D,2,0),"")</f>
        <v/>
      </c>
      <c r="F42" s="65">
        <f>IF(ISNUMBER(SEARCH('INSTITUTIONAL VENDOR'!$C$31,G42)),MAX($F$2:F41)+1,0)</f>
        <v>0</v>
      </c>
      <c r="G42" s="65" t="s">
        <v>488</v>
      </c>
      <c r="H42" s="65" t="str">
        <f>IFERROR(VLOOKUP(ROWS($H$2:H41),F:G,2,0),"")</f>
        <v/>
      </c>
      <c r="I42" s="65"/>
      <c r="J42" s="65">
        <f>IF(ISNUMBER(SEARCH('INSTITUTIONAL VENDOR'!$C$6,K42)),MAX($J$2:J41)+1,0)</f>
        <v>0</v>
      </c>
      <c r="K42" s="49" t="s">
        <v>489</v>
      </c>
      <c r="L42" s="58" t="str">
        <f>IFERROR(VLOOKUP(ROWS($L$2:L41),J:K,2,0),"")</f>
        <v/>
      </c>
      <c r="M42" s="65" t="s">
        <v>490</v>
      </c>
      <c r="N42" s="65"/>
      <c r="O42" s="65" t="s">
        <v>491</v>
      </c>
      <c r="P42" s="65"/>
      <c r="Q42" s="65"/>
      <c r="R42" s="65" t="s">
        <v>492</v>
      </c>
      <c r="S42" s="65"/>
      <c r="T42" s="65"/>
      <c r="U42" s="65" t="s">
        <v>493</v>
      </c>
      <c r="V42" s="65"/>
      <c r="W42" s="65"/>
      <c r="X42" s="65"/>
      <c r="Y42" s="65" t="s">
        <v>494</v>
      </c>
      <c r="Z42" s="65"/>
      <c r="AA42" s="65" t="s">
        <v>495</v>
      </c>
      <c r="AB42" s="65"/>
      <c r="AC42" s="65"/>
      <c r="AD42" s="65"/>
      <c r="AE42" s="65"/>
      <c r="AF42" s="65"/>
      <c r="AG42" s="78" t="s">
        <v>496</v>
      </c>
      <c r="AH42" s="65"/>
      <c r="AI42" s="65"/>
      <c r="AJ42" s="65"/>
      <c r="AK42" s="65"/>
      <c r="AL42" s="65"/>
      <c r="AM42" s="65"/>
      <c r="AN42" s="65"/>
      <c r="AO42" s="65">
        <f>IF(ISNUMBER(SEARCH('INSTITUTIONAL VENDOR'!$C$35,AP42)),MAX($AO$7:AO41)+1,0)</f>
        <v>0</v>
      </c>
      <c r="AP42" s="65" t="s">
        <v>424</v>
      </c>
      <c r="AQ42" s="65" t="str">
        <f>IFERROR(VLOOKUP(ROWS(AQ$7:$AQ41),AO:AP,2,0),"")</f>
        <v/>
      </c>
      <c r="AR42" s="65" t="s">
        <v>497</v>
      </c>
      <c r="AS42" s="65" t="s">
        <v>486</v>
      </c>
      <c r="AT42" s="65" t="s">
        <v>158</v>
      </c>
      <c r="AU42" s="65"/>
      <c r="AV42" s="65" t="s">
        <v>112</v>
      </c>
      <c r="AW42" s="65">
        <v>999</v>
      </c>
    </row>
    <row r="43" spans="1:49" x14ac:dyDescent="0.25">
      <c r="A43" s="55" t="s">
        <v>498</v>
      </c>
      <c r="B43" s="55"/>
      <c r="C43" s="65">
        <f>IF(ISNUMBER(SEARCH('INSTITUTIONAL VENDOR'!$E$12,D43)),MAX($C$1:C42)+1,0)</f>
        <v>0</v>
      </c>
      <c r="D43" s="65" t="s">
        <v>497</v>
      </c>
      <c r="E43" s="65" t="str">
        <f>IFERROR(VLOOKUP(ROWS($E$1:E42),C:D,2,0),"")</f>
        <v/>
      </c>
      <c r="F43" s="65">
        <f>IF(ISNUMBER(SEARCH('INSTITUTIONAL VENDOR'!$C$31,G43)),MAX($F$2:F42)+1,0)</f>
        <v>0</v>
      </c>
      <c r="G43" s="65" t="s">
        <v>499</v>
      </c>
      <c r="H43" s="65" t="str">
        <f>IFERROR(VLOOKUP(ROWS($H$2:H42),F:G,2,0),"")</f>
        <v/>
      </c>
      <c r="I43" s="65"/>
      <c r="J43" s="65">
        <f>IF(ISNUMBER(SEARCH('INSTITUTIONAL VENDOR'!$C$6,K43)),MAX($J$2:J42)+1,0)</f>
        <v>0</v>
      </c>
      <c r="K43" s="49" t="s">
        <v>500</v>
      </c>
      <c r="L43" s="58" t="str">
        <f>IFERROR(VLOOKUP(ROWS($L$2:L42),J:K,2,0),"")</f>
        <v/>
      </c>
      <c r="M43" s="65" t="s">
        <v>501</v>
      </c>
      <c r="N43" s="65"/>
      <c r="O43" s="65" t="s">
        <v>502</v>
      </c>
      <c r="P43" s="65"/>
      <c r="Q43" s="65"/>
      <c r="R43" s="65" t="s">
        <v>503</v>
      </c>
      <c r="S43" s="65"/>
      <c r="T43" s="65"/>
      <c r="U43" s="65" t="s">
        <v>504</v>
      </c>
      <c r="V43" s="65"/>
      <c r="W43" s="65"/>
      <c r="X43" s="65"/>
      <c r="Y43" s="65" t="s">
        <v>505</v>
      </c>
      <c r="Z43" s="65"/>
      <c r="AA43" s="65" t="s">
        <v>506</v>
      </c>
      <c r="AB43" s="65"/>
      <c r="AC43" s="65"/>
      <c r="AD43" s="65"/>
      <c r="AE43" s="65"/>
      <c r="AF43" s="65"/>
      <c r="AG43" s="78" t="s">
        <v>424</v>
      </c>
      <c r="AH43" s="65"/>
      <c r="AI43" s="65"/>
      <c r="AJ43" s="65"/>
      <c r="AK43" s="65"/>
      <c r="AL43" s="65"/>
      <c r="AM43" s="65"/>
      <c r="AN43" s="65"/>
      <c r="AO43" s="65">
        <f>IF(ISNUMBER(SEARCH('INSTITUTIONAL VENDOR'!$C$35,AP43)),MAX($AO$7:AO42)+1,0)</f>
        <v>0</v>
      </c>
      <c r="AP43" s="65" t="s">
        <v>436</v>
      </c>
      <c r="AQ43" s="65" t="str">
        <f>IFERROR(VLOOKUP(ROWS(AQ$7:$AQ42),AO:AP,2,0),"")</f>
        <v/>
      </c>
      <c r="AR43" s="65" t="s">
        <v>507</v>
      </c>
      <c r="AS43" s="65" t="s">
        <v>497</v>
      </c>
      <c r="AT43" s="65" t="s">
        <v>176</v>
      </c>
      <c r="AU43" s="65"/>
      <c r="AV43" s="65" t="s">
        <v>113</v>
      </c>
      <c r="AW43" s="65">
        <v>999</v>
      </c>
    </row>
    <row r="44" spans="1:49" x14ac:dyDescent="0.25">
      <c r="A44" s="55" t="s">
        <v>508</v>
      </c>
      <c r="B44" s="55"/>
      <c r="C44" s="65">
        <f>IF(ISNUMBER(SEARCH('INSTITUTIONAL VENDOR'!$E$12,D44)),MAX($C$1:C43)+1,0)</f>
        <v>0</v>
      </c>
      <c r="D44" s="65" t="s">
        <v>507</v>
      </c>
      <c r="E44" s="65" t="str">
        <f>IFERROR(VLOOKUP(ROWS($E$1:E43),C:D,2,0),"")</f>
        <v/>
      </c>
      <c r="F44" s="65">
        <f>IF(ISNUMBER(SEARCH('INSTITUTIONAL VENDOR'!$C$31,G44)),MAX($F$2:F43)+1,0)</f>
        <v>0</v>
      </c>
      <c r="G44" s="65" t="s">
        <v>509</v>
      </c>
      <c r="H44" s="65" t="str">
        <f>IFERROR(VLOOKUP(ROWS($H$2:H43),F:G,2,0),"")</f>
        <v/>
      </c>
      <c r="I44" s="65"/>
      <c r="J44" s="65">
        <f>IF(ISNUMBER(SEARCH('INSTITUTIONAL VENDOR'!$C$6,K44)),MAX($J$2:J43)+1,0)</f>
        <v>0</v>
      </c>
      <c r="K44" s="49" t="s">
        <v>510</v>
      </c>
      <c r="L44" s="58" t="str">
        <f>IFERROR(VLOOKUP(ROWS($L$2:L43),J:K,2,0),"")</f>
        <v/>
      </c>
      <c r="M44" s="65" t="s">
        <v>511</v>
      </c>
      <c r="N44" s="65"/>
      <c r="O44" s="65" t="s">
        <v>512</v>
      </c>
      <c r="P44" s="65"/>
      <c r="Q44" s="65"/>
      <c r="R44" s="65" t="s">
        <v>513</v>
      </c>
      <c r="S44" s="65"/>
      <c r="T44" s="65"/>
      <c r="U44" s="65" t="s">
        <v>514</v>
      </c>
      <c r="V44" s="65"/>
      <c r="W44" s="65"/>
      <c r="X44" s="65"/>
      <c r="Y44" s="65" t="s">
        <v>515</v>
      </c>
      <c r="Z44" s="65"/>
      <c r="AA44" s="65" t="s">
        <v>516</v>
      </c>
      <c r="AB44" s="65"/>
      <c r="AC44" s="65"/>
      <c r="AD44" s="65"/>
      <c r="AE44" s="65"/>
      <c r="AF44" s="65"/>
      <c r="AG44" s="78" t="s">
        <v>436</v>
      </c>
      <c r="AH44" s="65"/>
      <c r="AI44" s="65"/>
      <c r="AJ44" s="65"/>
      <c r="AK44" s="65"/>
      <c r="AL44" s="65"/>
      <c r="AM44" s="65"/>
      <c r="AN44" s="65"/>
      <c r="AO44" s="65">
        <f>IF(ISNUMBER(SEARCH('INSTITUTIONAL VENDOR'!$C$35,AP44)),MAX($AO$7:AO43)+1,0)</f>
        <v>0</v>
      </c>
      <c r="AP44" s="65" t="s">
        <v>446</v>
      </c>
      <c r="AQ44" s="65" t="str">
        <f>IFERROR(VLOOKUP(ROWS(AQ$7:$AQ43),AO:AP,2,0),"")</f>
        <v/>
      </c>
      <c r="AR44" s="65" t="s">
        <v>517</v>
      </c>
      <c r="AS44" s="65" t="s">
        <v>507</v>
      </c>
      <c r="AT44" s="65" t="s">
        <v>176</v>
      </c>
      <c r="AU44" s="65"/>
      <c r="AV44" s="65" t="s">
        <v>114</v>
      </c>
      <c r="AW44" s="65">
        <v>999</v>
      </c>
    </row>
    <row r="45" spans="1:49" x14ac:dyDescent="0.25">
      <c r="A45" s="55" t="s">
        <v>518</v>
      </c>
      <c r="B45" s="55"/>
      <c r="C45" s="65">
        <f>IF(ISNUMBER(SEARCH('INSTITUTIONAL VENDOR'!$E$12,D45)),MAX($C$1:C44)+1,0)</f>
        <v>0</v>
      </c>
      <c r="D45" s="65" t="s">
        <v>517</v>
      </c>
      <c r="E45" s="65" t="str">
        <f>IFERROR(VLOOKUP(ROWS($E$1:E44),C:D,2,0),"")</f>
        <v/>
      </c>
      <c r="F45" s="65">
        <f>IF(ISNUMBER(SEARCH('INSTITUTIONAL VENDOR'!$C$31,G45)),MAX($F$2:F44)+1,0)</f>
        <v>0</v>
      </c>
      <c r="G45" s="65" t="s">
        <v>519</v>
      </c>
      <c r="H45" s="65" t="str">
        <f>IFERROR(VLOOKUP(ROWS($H$2:H44),F:G,2,0),"")</f>
        <v/>
      </c>
      <c r="I45" s="65"/>
      <c r="J45" s="65">
        <f>IF(ISNUMBER(SEARCH('INSTITUTIONAL VENDOR'!$C$6,K45)),MAX($J$2:J44)+1,0)</f>
        <v>0</v>
      </c>
      <c r="K45" s="49" t="s">
        <v>520</v>
      </c>
      <c r="L45" s="58" t="str">
        <f>IFERROR(VLOOKUP(ROWS($L$2:L44),J:K,2,0),"")</f>
        <v/>
      </c>
      <c r="M45" s="65" t="s">
        <v>521</v>
      </c>
      <c r="N45" s="65"/>
      <c r="O45" s="65" t="s">
        <v>522</v>
      </c>
      <c r="P45" s="65"/>
      <c r="Q45" s="65"/>
      <c r="R45" s="65" t="s">
        <v>523</v>
      </c>
      <c r="S45" s="65"/>
      <c r="T45" s="65"/>
      <c r="U45" s="65" t="s">
        <v>524</v>
      </c>
      <c r="V45" s="65"/>
      <c r="W45" s="65"/>
      <c r="X45" s="65"/>
      <c r="Y45" s="65" t="s">
        <v>525</v>
      </c>
      <c r="Z45" s="65"/>
      <c r="AA45" s="65" t="s">
        <v>526</v>
      </c>
      <c r="AB45" s="65"/>
      <c r="AC45" s="65"/>
      <c r="AD45" s="65"/>
      <c r="AE45" s="65"/>
      <c r="AF45" s="65"/>
      <c r="AG45" s="78" t="s">
        <v>446</v>
      </c>
      <c r="AH45" s="65"/>
      <c r="AI45" s="65"/>
      <c r="AJ45" s="65"/>
      <c r="AK45" s="65"/>
      <c r="AL45" s="65"/>
      <c r="AM45" s="65"/>
      <c r="AN45" s="65"/>
      <c r="AO45" s="65">
        <f>IF(ISNUMBER(SEARCH('INSTITUTIONAL VENDOR'!$C$35,AP45)),MAX($AO$7:AO44)+1,0)</f>
        <v>0</v>
      </c>
      <c r="AP45" s="65" t="s">
        <v>456</v>
      </c>
      <c r="AQ45" s="65" t="str">
        <f>IFERROR(VLOOKUP(ROWS(AQ$7:$AQ44),AO:AP,2,0),"")</f>
        <v/>
      </c>
      <c r="AR45" s="65" t="s">
        <v>527</v>
      </c>
      <c r="AS45" s="65" t="s">
        <v>517</v>
      </c>
      <c r="AT45" s="65" t="s">
        <v>176</v>
      </c>
      <c r="AU45" s="65"/>
      <c r="AV45" s="65" t="s">
        <v>53</v>
      </c>
      <c r="AW45" s="65">
        <v>999</v>
      </c>
    </row>
    <row r="46" spans="1:49" x14ac:dyDescent="0.25">
      <c r="A46" s="55" t="s">
        <v>528</v>
      </c>
      <c r="B46" s="55"/>
      <c r="C46" s="65">
        <f>IF(ISNUMBER(SEARCH('INSTITUTIONAL VENDOR'!$E$12,D46)),MAX($C$1:C45)+1,0)</f>
        <v>0</v>
      </c>
      <c r="D46" s="65" t="s">
        <v>527</v>
      </c>
      <c r="E46" s="65" t="str">
        <f>IFERROR(VLOOKUP(ROWS($E$1:E45),C:D,2,0),"")</f>
        <v/>
      </c>
      <c r="F46" s="65">
        <f>IF(ISNUMBER(SEARCH('INSTITUTIONAL VENDOR'!$C$31,G46)),MAX($F$2:F45)+1,0)</f>
        <v>0</v>
      </c>
      <c r="G46" s="65" t="s">
        <v>529</v>
      </c>
      <c r="H46" s="65" t="str">
        <f>IFERROR(VLOOKUP(ROWS($H$2:H45),F:G,2,0),"")</f>
        <v/>
      </c>
      <c r="I46" s="65"/>
      <c r="J46" s="65">
        <f>IF(ISNUMBER(SEARCH('INSTITUTIONAL VENDOR'!$C$6,K46)),MAX($J$2:J45)+1,0)</f>
        <v>0</v>
      </c>
      <c r="K46" s="49" t="s">
        <v>530</v>
      </c>
      <c r="L46" s="58" t="str">
        <f>IFERROR(VLOOKUP(ROWS($L$2:L45),J:K,2,0),"")</f>
        <v/>
      </c>
      <c r="M46" s="65" t="s">
        <v>531</v>
      </c>
      <c r="N46" s="65"/>
      <c r="O46" s="65" t="s">
        <v>532</v>
      </c>
      <c r="P46" s="65"/>
      <c r="Q46" s="65"/>
      <c r="R46" s="65" t="s">
        <v>533</v>
      </c>
      <c r="S46" s="65"/>
      <c r="T46" s="65"/>
      <c r="U46" s="65" t="s">
        <v>534</v>
      </c>
      <c r="V46" s="65"/>
      <c r="W46" s="65"/>
      <c r="X46" s="65"/>
      <c r="Y46" s="65" t="s">
        <v>535</v>
      </c>
      <c r="Z46" s="65"/>
      <c r="AA46" s="65" t="s">
        <v>536</v>
      </c>
      <c r="AB46" s="65"/>
      <c r="AC46" s="65"/>
      <c r="AD46" s="65"/>
      <c r="AE46" s="65"/>
      <c r="AF46" s="65"/>
      <c r="AG46" s="78" t="s">
        <v>456</v>
      </c>
      <c r="AH46" s="65"/>
      <c r="AI46" s="65"/>
      <c r="AJ46" s="65"/>
      <c r="AK46" s="65"/>
      <c r="AL46" s="65"/>
      <c r="AM46" s="65"/>
      <c r="AN46" s="65"/>
      <c r="AO46" s="65">
        <f>IF(ISNUMBER(SEARCH('INSTITUTIONAL VENDOR'!$C$35,AP46)),MAX($AO$7:AO45)+1,0)</f>
        <v>0</v>
      </c>
      <c r="AP46" s="65" t="s">
        <v>466</v>
      </c>
      <c r="AQ46" s="65" t="str">
        <f>IFERROR(VLOOKUP(ROWS(AQ$7:$AQ45),AO:AP,2,0),"")</f>
        <v/>
      </c>
      <c r="AR46" s="65" t="s">
        <v>537</v>
      </c>
      <c r="AS46" s="65" t="s">
        <v>527</v>
      </c>
      <c r="AT46" s="65" t="s">
        <v>176</v>
      </c>
      <c r="AU46" s="65"/>
      <c r="AV46" s="65" t="s">
        <v>55</v>
      </c>
      <c r="AW46" s="65">
        <v>999</v>
      </c>
    </row>
    <row r="47" spans="1:49" x14ac:dyDescent="0.25">
      <c r="A47" s="55"/>
      <c r="B47" s="55"/>
      <c r="C47" s="65">
        <f>IF(ISNUMBER(SEARCH('INSTITUTIONAL VENDOR'!$E$12,D47)),MAX($C$1:C46)+1,0)</f>
        <v>0</v>
      </c>
      <c r="D47" s="65" t="s">
        <v>537</v>
      </c>
      <c r="E47" s="65" t="str">
        <f>IFERROR(VLOOKUP(ROWS($E$1:E46),C:D,2,0),"")</f>
        <v/>
      </c>
      <c r="F47" s="65">
        <f>IF(ISNUMBER(SEARCH('INSTITUTIONAL VENDOR'!$C$31,G47)),MAX($F$2:F46)+1,0)</f>
        <v>0</v>
      </c>
      <c r="G47" s="65" t="s">
        <v>538</v>
      </c>
      <c r="H47" s="65" t="str">
        <f>IFERROR(VLOOKUP(ROWS($H$2:H46),F:G,2,0),"")</f>
        <v/>
      </c>
      <c r="I47" s="65"/>
      <c r="J47" s="65">
        <f>IF(ISNUMBER(SEARCH('INSTITUTIONAL VENDOR'!$C$6,K47)),MAX($J$2:J46)+1,0)</f>
        <v>0</v>
      </c>
      <c r="K47" s="49" t="s">
        <v>539</v>
      </c>
      <c r="L47" s="58" t="str">
        <f>IFERROR(VLOOKUP(ROWS($L$2:L46),J:K,2,0),"")</f>
        <v/>
      </c>
      <c r="M47" s="65"/>
      <c r="N47" s="65"/>
      <c r="O47" s="65" t="s">
        <v>540</v>
      </c>
      <c r="P47" s="65"/>
      <c r="Q47" s="65"/>
      <c r="R47" s="65" t="s">
        <v>541</v>
      </c>
      <c r="S47" s="65"/>
      <c r="T47" s="65"/>
      <c r="U47" s="65" t="s">
        <v>542</v>
      </c>
      <c r="V47" s="65"/>
      <c r="W47" s="65"/>
      <c r="X47" s="65"/>
      <c r="Y47" s="65" t="s">
        <v>543</v>
      </c>
      <c r="Z47" s="65"/>
      <c r="AA47" s="65" t="s">
        <v>544</v>
      </c>
      <c r="AB47" s="65"/>
      <c r="AC47" s="65"/>
      <c r="AD47" s="65"/>
      <c r="AE47" s="65"/>
      <c r="AF47" s="65"/>
      <c r="AG47" s="78" t="s">
        <v>466</v>
      </c>
      <c r="AH47" s="65"/>
      <c r="AI47" s="65"/>
      <c r="AJ47" s="65"/>
      <c r="AK47" s="65"/>
      <c r="AL47" s="65"/>
      <c r="AM47" s="65"/>
      <c r="AN47" s="65"/>
      <c r="AO47" s="65">
        <f>IF(ISNUMBER(SEARCH('INSTITUTIONAL VENDOR'!$C$35,AP47)),MAX($AO$7:AO46)+1,0)</f>
        <v>0</v>
      </c>
      <c r="AP47" s="65" t="s">
        <v>476</v>
      </c>
      <c r="AQ47" s="65" t="str">
        <f>IFERROR(VLOOKUP(ROWS(AQ$7:$AQ46),AO:AP,2,0),"")</f>
        <v/>
      </c>
      <c r="AR47" s="65" t="s">
        <v>545</v>
      </c>
      <c r="AS47" s="65" t="s">
        <v>537</v>
      </c>
      <c r="AT47" s="65" t="s">
        <v>158</v>
      </c>
      <c r="AU47" s="65"/>
      <c r="AV47" s="65" t="s">
        <v>115</v>
      </c>
      <c r="AW47" s="65">
        <v>999</v>
      </c>
    </row>
    <row r="48" spans="1:49" x14ac:dyDescent="0.25">
      <c r="A48" s="55"/>
      <c r="B48" s="55"/>
      <c r="C48" s="65">
        <f>IF(ISNUMBER(SEARCH('INSTITUTIONAL VENDOR'!$E$12,D48)),MAX($C$1:C47)+1,0)</f>
        <v>0</v>
      </c>
      <c r="D48" s="65" t="s">
        <v>545</v>
      </c>
      <c r="E48" s="65" t="str">
        <f>IFERROR(VLOOKUP(ROWS($E$1:E47),C:D,2,0),"")</f>
        <v/>
      </c>
      <c r="F48" s="65">
        <f>IF(ISNUMBER(SEARCH('INSTITUTIONAL VENDOR'!$C$31,G48)),MAX($F$2:F47)+1,0)</f>
        <v>0</v>
      </c>
      <c r="G48" s="65" t="s">
        <v>546</v>
      </c>
      <c r="H48" s="65" t="str">
        <f>IFERROR(VLOOKUP(ROWS($H$2:H47),F:G,2,0),"")</f>
        <v/>
      </c>
      <c r="I48" s="65"/>
      <c r="J48" s="65">
        <f>IF(ISNUMBER(SEARCH('INSTITUTIONAL VENDOR'!$C$6,K48)),MAX($J$2:J47)+1,0)</f>
        <v>0</v>
      </c>
      <c r="K48" s="49" t="s">
        <v>547</v>
      </c>
      <c r="L48" s="58" t="str">
        <f>IFERROR(VLOOKUP(ROWS($L$2:L47),J:K,2,0),"")</f>
        <v/>
      </c>
      <c r="M48" s="65" t="s">
        <v>548</v>
      </c>
      <c r="N48" s="65"/>
      <c r="O48" s="65" t="s">
        <v>549</v>
      </c>
      <c r="P48" s="65"/>
      <c r="Q48" s="65"/>
      <c r="R48" s="65" t="s">
        <v>550</v>
      </c>
      <c r="S48" s="65"/>
      <c r="T48" s="65"/>
      <c r="U48" s="65" t="s">
        <v>551</v>
      </c>
      <c r="V48" s="65"/>
      <c r="W48" s="65"/>
      <c r="X48" s="65"/>
      <c r="Y48" s="65" t="s">
        <v>552</v>
      </c>
      <c r="Z48" s="65"/>
      <c r="AA48" s="65" t="s">
        <v>553</v>
      </c>
      <c r="AB48" s="65"/>
      <c r="AC48" s="65"/>
      <c r="AD48" s="65"/>
      <c r="AE48" s="65"/>
      <c r="AF48" s="65"/>
      <c r="AG48" s="78" t="s">
        <v>476</v>
      </c>
      <c r="AH48" s="65"/>
      <c r="AI48" s="65"/>
      <c r="AJ48" s="65"/>
      <c r="AK48" s="65"/>
      <c r="AL48" s="65"/>
      <c r="AM48" s="65"/>
      <c r="AN48" s="65"/>
      <c r="AO48" s="65">
        <f>IF(ISNUMBER(SEARCH('INSTITUTIONAL VENDOR'!$C$35,AP48)),MAX($AO$7:AO47)+1,0)</f>
        <v>0</v>
      </c>
      <c r="AP48" s="65" t="s">
        <v>486</v>
      </c>
      <c r="AQ48" s="65" t="str">
        <f>IFERROR(VLOOKUP(ROWS(AQ$7:$AQ47),AO:AP,2,0),"")</f>
        <v/>
      </c>
      <c r="AR48" s="65" t="s">
        <v>554</v>
      </c>
      <c r="AS48" s="65" t="s">
        <v>545</v>
      </c>
      <c r="AT48" s="65" t="s">
        <v>176</v>
      </c>
      <c r="AU48" s="65"/>
      <c r="AV48" s="65" t="s">
        <v>60</v>
      </c>
      <c r="AW48" s="65">
        <v>999</v>
      </c>
    </row>
    <row r="49" spans="1:46" x14ac:dyDescent="0.25">
      <c r="A49" s="55" t="s">
        <v>5</v>
      </c>
      <c r="B49" s="55"/>
      <c r="C49" s="65">
        <f>IF(ISNUMBER(SEARCH('INSTITUTIONAL VENDOR'!$E$12,D49)),MAX($C$1:C48)+1,0)</f>
        <v>0</v>
      </c>
      <c r="D49" s="65" t="s">
        <v>554</v>
      </c>
      <c r="E49" s="65" t="str">
        <f>IFERROR(VLOOKUP(ROWS($E$1:E48),C:D,2,0),"")</f>
        <v/>
      </c>
      <c r="F49" s="65">
        <f>IF(ISNUMBER(SEARCH('INSTITUTIONAL VENDOR'!$C$31,G49)),MAX($F$2:F48)+1,0)</f>
        <v>0</v>
      </c>
      <c r="G49" s="65" t="s">
        <v>555</v>
      </c>
      <c r="H49" s="65" t="str">
        <f>IFERROR(VLOOKUP(ROWS($H$2:H48),F:G,2,0),"")</f>
        <v/>
      </c>
      <c r="I49" s="65"/>
      <c r="J49" s="65">
        <f>IF(ISNUMBER(SEARCH('INSTITUTIONAL VENDOR'!$C$6,K49)),MAX($J$2:J48)+1,0)</f>
        <v>0</v>
      </c>
      <c r="K49" s="49" t="s">
        <v>556</v>
      </c>
      <c r="L49" s="58" t="str">
        <f>IFERROR(VLOOKUP(ROWS($L$2:L48),J:K,2,0),"")</f>
        <v/>
      </c>
      <c r="M49" s="65" t="s">
        <v>5</v>
      </c>
      <c r="N49" s="65"/>
      <c r="O49" s="65" t="s">
        <v>557</v>
      </c>
      <c r="P49" s="65"/>
      <c r="Q49" s="65"/>
      <c r="R49" s="65" t="s">
        <v>558</v>
      </c>
      <c r="S49" s="65"/>
      <c r="T49" s="65"/>
      <c r="U49" s="65" t="s">
        <v>559</v>
      </c>
      <c r="V49" s="65"/>
      <c r="W49" s="65"/>
      <c r="X49" s="65"/>
      <c r="Y49" s="65" t="s">
        <v>560</v>
      </c>
      <c r="Z49" s="65"/>
      <c r="AA49" s="65" t="s">
        <v>561</v>
      </c>
      <c r="AB49" s="65"/>
      <c r="AC49" s="65"/>
      <c r="AD49" s="65"/>
      <c r="AE49" s="65"/>
      <c r="AF49" s="65"/>
      <c r="AG49" s="78" t="s">
        <v>486</v>
      </c>
      <c r="AH49" s="65"/>
      <c r="AI49" s="65"/>
      <c r="AJ49" s="65"/>
      <c r="AK49" s="65"/>
      <c r="AL49" s="65"/>
      <c r="AM49" s="65"/>
      <c r="AN49" s="65"/>
      <c r="AO49" s="65">
        <f>IF(ISNUMBER(SEARCH('INSTITUTIONAL VENDOR'!$C$35,AP49)),MAX($AO$7:AO48)+1,0)</f>
        <v>0</v>
      </c>
      <c r="AP49" s="65" t="s">
        <v>497</v>
      </c>
      <c r="AQ49" s="65" t="str">
        <f>IFERROR(VLOOKUP(ROWS(AQ$7:$AQ48),AO:AP,2,0),"")</f>
        <v/>
      </c>
      <c r="AR49" s="65" t="s">
        <v>562</v>
      </c>
      <c r="AS49" s="65" t="s">
        <v>554</v>
      </c>
      <c r="AT49" s="65" t="s">
        <v>176</v>
      </c>
    </row>
    <row r="50" spans="1:46" x14ac:dyDescent="0.25">
      <c r="A50" s="55" t="s">
        <v>563</v>
      </c>
      <c r="B50" s="55"/>
      <c r="C50" s="65">
        <f>IF(ISNUMBER(SEARCH('INSTITUTIONAL VENDOR'!$E$12,D50)),MAX($C$1:C49)+1,0)</f>
        <v>0</v>
      </c>
      <c r="D50" s="65" t="s">
        <v>562</v>
      </c>
      <c r="E50" s="65" t="str">
        <f>IFERROR(VLOOKUP(ROWS($E$1:E49),C:D,2,0),"")</f>
        <v/>
      </c>
      <c r="F50" s="65">
        <f>IF(ISNUMBER(SEARCH('INSTITUTIONAL VENDOR'!$C$31,G50)),MAX($F$2:F49)+1,0)</f>
        <v>0</v>
      </c>
      <c r="G50" s="65" t="s">
        <v>564</v>
      </c>
      <c r="H50" s="65" t="str">
        <f>IFERROR(VLOOKUP(ROWS($H$2:H49),F:G,2,0),"")</f>
        <v/>
      </c>
      <c r="I50" s="65"/>
      <c r="J50" s="65">
        <f>IF(ISNUMBER(SEARCH('INSTITUTIONAL VENDOR'!$C$6,K50)),MAX($J$2:J49)+1,0)</f>
        <v>0</v>
      </c>
      <c r="K50" s="49" t="s">
        <v>565</v>
      </c>
      <c r="L50" s="58" t="str">
        <f>IFERROR(VLOOKUP(ROWS($L$2:L49),J:K,2,0),"")</f>
        <v/>
      </c>
      <c r="M50" s="65" t="s">
        <v>140</v>
      </c>
      <c r="N50" s="65"/>
      <c r="O50" s="65" t="s">
        <v>566</v>
      </c>
      <c r="P50" s="65"/>
      <c r="Q50" s="65"/>
      <c r="R50" s="65" t="s">
        <v>567</v>
      </c>
      <c r="S50" s="65"/>
      <c r="T50" s="65"/>
      <c r="U50" s="65" t="s">
        <v>568</v>
      </c>
      <c r="V50" s="65"/>
      <c r="W50" s="65"/>
      <c r="X50" s="65"/>
      <c r="Y50" s="65" t="s">
        <v>569</v>
      </c>
      <c r="Z50" s="65"/>
      <c r="AA50" s="65" t="s">
        <v>570</v>
      </c>
      <c r="AB50" s="65"/>
      <c r="AC50" s="65"/>
      <c r="AD50" s="65"/>
      <c r="AE50" s="65"/>
      <c r="AF50" s="65"/>
      <c r="AG50" s="78" t="s">
        <v>571</v>
      </c>
      <c r="AH50" s="65"/>
      <c r="AI50" s="65"/>
      <c r="AJ50" s="65"/>
      <c r="AK50" s="65"/>
      <c r="AL50" s="65"/>
      <c r="AM50" s="65"/>
      <c r="AN50" s="65"/>
      <c r="AO50" s="65">
        <f>IF(ISNUMBER(SEARCH('INSTITUTIONAL VENDOR'!$C$35,AP50)),MAX($AO$7:AO49)+1,0)</f>
        <v>0</v>
      </c>
      <c r="AP50" s="65" t="s">
        <v>507</v>
      </c>
      <c r="AQ50" s="65" t="str">
        <f>IFERROR(VLOOKUP(ROWS(AQ$7:$AQ49),AO:AP,2,0),"")</f>
        <v/>
      </c>
      <c r="AR50" s="65" t="s">
        <v>572</v>
      </c>
      <c r="AS50" s="65" t="s">
        <v>562</v>
      </c>
      <c r="AT50" s="65" t="s">
        <v>176</v>
      </c>
    </row>
    <row r="51" spans="1:46" x14ac:dyDescent="0.25">
      <c r="A51" s="55" t="s">
        <v>573</v>
      </c>
      <c r="B51" s="55"/>
      <c r="C51" s="65">
        <f>IF(ISNUMBER(SEARCH('INSTITUTIONAL VENDOR'!$E$12,D51)),MAX($C$1:C50)+1,0)</f>
        <v>0</v>
      </c>
      <c r="D51" s="65" t="s">
        <v>572</v>
      </c>
      <c r="E51" s="65" t="str">
        <f>IFERROR(VLOOKUP(ROWS($E$1:E50),C:D,2,0),"")</f>
        <v/>
      </c>
      <c r="F51" s="65">
        <f>IF(ISNUMBER(SEARCH('INSTITUTIONAL VENDOR'!$C$31,G51)),MAX($F$2:F50)+1,0)</f>
        <v>0</v>
      </c>
      <c r="G51" s="65" t="s">
        <v>574</v>
      </c>
      <c r="H51" s="65" t="str">
        <f>IFERROR(VLOOKUP(ROWS($H$2:H50),F:G,2,0),"")</f>
        <v/>
      </c>
      <c r="I51" s="65"/>
      <c r="J51" s="65">
        <f>IF(ISNUMBER(SEARCH('INSTITUTIONAL VENDOR'!$C$6,K51)),MAX($J$2:J50)+1,0)</f>
        <v>0</v>
      </c>
      <c r="K51" s="49" t="s">
        <v>575</v>
      </c>
      <c r="L51" s="58" t="str">
        <f>IFERROR(VLOOKUP(ROWS($L$2:L50),J:K,2,0),"")</f>
        <v/>
      </c>
      <c r="M51" s="65" t="s">
        <v>69</v>
      </c>
      <c r="N51" s="65"/>
      <c r="O51" s="65"/>
      <c r="P51" s="65"/>
      <c r="Q51" s="65"/>
      <c r="R51" s="65" t="s">
        <v>576</v>
      </c>
      <c r="S51" s="65"/>
      <c r="T51" s="65"/>
      <c r="U51" s="65" t="s">
        <v>577</v>
      </c>
      <c r="V51" s="65"/>
      <c r="W51" s="65"/>
      <c r="X51" s="65"/>
      <c r="Y51" s="65" t="s">
        <v>578</v>
      </c>
      <c r="Z51" s="65"/>
      <c r="AA51" s="65" t="s">
        <v>579</v>
      </c>
      <c r="AB51" s="65"/>
      <c r="AC51" s="65"/>
      <c r="AD51" s="65"/>
      <c r="AE51" s="65"/>
      <c r="AF51" s="65"/>
      <c r="AG51" s="78" t="s">
        <v>507</v>
      </c>
      <c r="AH51" s="65"/>
      <c r="AI51" s="65"/>
      <c r="AJ51" s="65"/>
      <c r="AK51" s="65"/>
      <c r="AL51" s="65"/>
      <c r="AM51" s="65"/>
      <c r="AN51" s="65"/>
      <c r="AO51" s="65">
        <f>IF(ISNUMBER(SEARCH('INSTITUTIONAL VENDOR'!$C$35,AP51)),MAX($AO$7:AO50)+1,0)</f>
        <v>0</v>
      </c>
      <c r="AP51" s="65" t="s">
        <v>517</v>
      </c>
      <c r="AQ51" s="65" t="str">
        <f>IFERROR(VLOOKUP(ROWS(AQ$7:$AQ50),AO:AP,2,0),"")</f>
        <v/>
      </c>
      <c r="AR51" s="65" t="s">
        <v>580</v>
      </c>
      <c r="AS51" s="65" t="s">
        <v>572</v>
      </c>
      <c r="AT51" s="65" t="s">
        <v>158</v>
      </c>
    </row>
    <row r="52" spans="1:46" x14ac:dyDescent="0.25">
      <c r="A52" s="55" t="s">
        <v>581</v>
      </c>
      <c r="B52" s="55"/>
      <c r="C52" s="65">
        <f>IF(ISNUMBER(SEARCH('INSTITUTIONAL VENDOR'!$E$12,D52)),MAX($C$1:C51)+1,0)</f>
        <v>0</v>
      </c>
      <c r="D52" s="65" t="s">
        <v>580</v>
      </c>
      <c r="E52" s="65" t="str">
        <f>IFERROR(VLOOKUP(ROWS($E$1:E51),C:D,2,0),"")</f>
        <v/>
      </c>
      <c r="F52" s="65">
        <f>IF(ISNUMBER(SEARCH('INSTITUTIONAL VENDOR'!$C$31,G52)),MAX($F$2:F51)+1,0)</f>
        <v>0</v>
      </c>
      <c r="G52" s="65" t="s">
        <v>582</v>
      </c>
      <c r="H52" s="65" t="str">
        <f>IFERROR(VLOOKUP(ROWS($H$2:H51),F:G,2,0),"")</f>
        <v/>
      </c>
      <c r="I52" s="65"/>
      <c r="J52" s="65">
        <f>IF(ISNUMBER(SEARCH('INSTITUTIONAL VENDOR'!$C$6,K52)),MAX($J$2:J51)+1,0)</f>
        <v>0</v>
      </c>
      <c r="K52" s="49" t="s">
        <v>583</v>
      </c>
      <c r="L52" s="58" t="str">
        <f>IFERROR(VLOOKUP(ROWS($L$2:L51),J:K,2,0),"")</f>
        <v/>
      </c>
      <c r="M52" s="65" t="s">
        <v>584</v>
      </c>
      <c r="N52" s="65"/>
      <c r="O52" s="65"/>
      <c r="P52" s="65"/>
      <c r="Q52" s="65"/>
      <c r="R52" s="65" t="s">
        <v>585</v>
      </c>
      <c r="S52" s="65"/>
      <c r="T52" s="65"/>
      <c r="U52" s="65" t="s">
        <v>586</v>
      </c>
      <c r="V52" s="65"/>
      <c r="W52" s="65"/>
      <c r="X52" s="65"/>
      <c r="Y52" s="65" t="s">
        <v>587</v>
      </c>
      <c r="Z52" s="65"/>
      <c r="AA52" s="65" t="s">
        <v>588</v>
      </c>
      <c r="AB52" s="65"/>
      <c r="AC52" s="65"/>
      <c r="AD52" s="65"/>
      <c r="AE52" s="65"/>
      <c r="AF52" s="65"/>
      <c r="AG52" s="78" t="s">
        <v>517</v>
      </c>
      <c r="AH52" s="65"/>
      <c r="AI52" s="65"/>
      <c r="AJ52" s="65"/>
      <c r="AK52" s="65"/>
      <c r="AL52" s="65"/>
      <c r="AM52" s="65"/>
      <c r="AN52" s="65"/>
      <c r="AO52" s="65">
        <f>IF(ISNUMBER(SEARCH('INSTITUTIONAL VENDOR'!$C$35,AP52)),MAX($AO$7:AO51)+1,0)</f>
        <v>0</v>
      </c>
      <c r="AP52" s="65" t="s">
        <v>527</v>
      </c>
      <c r="AQ52" s="65" t="str">
        <f>IFERROR(VLOOKUP(ROWS(AQ$7:$AQ51),AO:AP,2,0),"")</f>
        <v/>
      </c>
      <c r="AR52" s="65" t="s">
        <v>589</v>
      </c>
      <c r="AS52" s="65" t="s">
        <v>580</v>
      </c>
      <c r="AT52" s="65" t="s">
        <v>158</v>
      </c>
    </row>
    <row r="53" spans="1:46" x14ac:dyDescent="0.25">
      <c r="A53" s="55" t="s">
        <v>590</v>
      </c>
      <c r="B53" s="55"/>
      <c r="C53" s="65">
        <f>IF(ISNUMBER(SEARCH('INSTITUTIONAL VENDOR'!$E$12,D53)),MAX($C$1:C52)+1,0)</f>
        <v>0</v>
      </c>
      <c r="D53" s="65" t="s">
        <v>589</v>
      </c>
      <c r="E53" s="65" t="str">
        <f>IFERROR(VLOOKUP(ROWS($E$1:E52),C:D,2,0),"")</f>
        <v/>
      </c>
      <c r="F53" s="65">
        <f>IF(ISNUMBER(SEARCH('INSTITUTIONAL VENDOR'!$C$31,G53)),MAX($F$2:F52)+1,0)</f>
        <v>0</v>
      </c>
      <c r="G53" s="65" t="s">
        <v>591</v>
      </c>
      <c r="H53" s="65" t="str">
        <f>IFERROR(VLOOKUP(ROWS($H$2:H52),F:G,2,0),"")</f>
        <v/>
      </c>
      <c r="I53" s="65"/>
      <c r="J53" s="65">
        <f>IF(ISNUMBER(SEARCH('INSTITUTIONAL VENDOR'!$C$6,K53)),MAX($J$2:J52)+1,0)</f>
        <v>0</v>
      </c>
      <c r="K53" s="49" t="s">
        <v>592</v>
      </c>
      <c r="L53" s="58" t="str">
        <f>IFERROR(VLOOKUP(ROWS($L$2:L52),J:K,2,0),"")</f>
        <v/>
      </c>
      <c r="M53" s="65" t="s">
        <v>593</v>
      </c>
      <c r="N53" s="65"/>
      <c r="O53" s="65" t="s">
        <v>594</v>
      </c>
      <c r="P53" s="65"/>
      <c r="Q53" s="65"/>
      <c r="R53" s="65" t="s">
        <v>595</v>
      </c>
      <c r="S53" s="65"/>
      <c r="T53" s="65"/>
      <c r="U53" s="65" t="s">
        <v>596</v>
      </c>
      <c r="V53" s="65"/>
      <c r="W53" s="65"/>
      <c r="X53" s="65"/>
      <c r="Y53" s="65" t="s">
        <v>597</v>
      </c>
      <c r="Z53" s="65"/>
      <c r="AA53" s="65" t="s">
        <v>598</v>
      </c>
      <c r="AB53" s="65"/>
      <c r="AC53" s="65"/>
      <c r="AD53" s="65"/>
      <c r="AE53" s="65"/>
      <c r="AF53" s="65"/>
      <c r="AG53" s="78" t="s">
        <v>599</v>
      </c>
      <c r="AH53" s="65"/>
      <c r="AI53" s="65"/>
      <c r="AJ53" s="65"/>
      <c r="AK53" s="65"/>
      <c r="AL53" s="65"/>
      <c r="AM53" s="65"/>
      <c r="AN53" s="65"/>
      <c r="AO53" s="65">
        <f>IF(ISNUMBER(SEARCH('INSTITUTIONAL VENDOR'!$C$35,AP53)),MAX($AO$7:AO52)+1,0)</f>
        <v>0</v>
      </c>
      <c r="AP53" s="65" t="s">
        <v>537</v>
      </c>
      <c r="AQ53" s="65" t="str">
        <f>IFERROR(VLOOKUP(ROWS(AQ$7:$AQ52),AO:AP,2,0),"")</f>
        <v/>
      </c>
      <c r="AR53" s="65" t="s">
        <v>600</v>
      </c>
      <c r="AS53" s="65" t="s">
        <v>589</v>
      </c>
      <c r="AT53" s="65" t="s">
        <v>176</v>
      </c>
    </row>
    <row r="54" spans="1:46" x14ac:dyDescent="0.25">
      <c r="A54" s="55" t="s">
        <v>601</v>
      </c>
      <c r="B54" s="55"/>
      <c r="C54" s="65">
        <f>IF(ISNUMBER(SEARCH('INSTITUTIONAL VENDOR'!$E$12,D54)),MAX($C$1:C53)+1,0)</f>
        <v>0</v>
      </c>
      <c r="D54" s="65" t="s">
        <v>600</v>
      </c>
      <c r="E54" s="65" t="str">
        <f>IFERROR(VLOOKUP(ROWS($E$1:E53),C:D,2,0),"")</f>
        <v/>
      </c>
      <c r="F54" s="65">
        <f>IF(ISNUMBER(SEARCH('INSTITUTIONAL VENDOR'!$C$31,G54)),MAX($F$2:F53)+1,0)</f>
        <v>0</v>
      </c>
      <c r="G54" s="65" t="s">
        <v>602</v>
      </c>
      <c r="H54" s="65" t="str">
        <f>IFERROR(VLOOKUP(ROWS($H$2:H53),F:G,2,0),"")</f>
        <v/>
      </c>
      <c r="I54" s="65"/>
      <c r="J54" s="65">
        <f>IF(ISNUMBER(SEARCH('INSTITUTIONAL VENDOR'!$C$6,K54)),MAX($J$2:J53)+1,0)</f>
        <v>0</v>
      </c>
      <c r="K54" s="49" t="s">
        <v>603</v>
      </c>
      <c r="L54" s="58" t="str">
        <f>IFERROR(VLOOKUP(ROWS($L$2:L53),J:K,2,0),"")</f>
        <v/>
      </c>
      <c r="M54" s="65" t="s">
        <v>604</v>
      </c>
      <c r="N54" s="65"/>
      <c r="O54" s="65" t="s">
        <v>605</v>
      </c>
      <c r="P54" s="65"/>
      <c r="Q54" s="65"/>
      <c r="R54" s="65" t="s">
        <v>606</v>
      </c>
      <c r="S54" s="65"/>
      <c r="T54" s="65"/>
      <c r="U54" s="65" t="s">
        <v>607</v>
      </c>
      <c r="V54" s="65"/>
      <c r="W54" s="65"/>
      <c r="X54" s="65"/>
      <c r="Y54" s="65" t="s">
        <v>608</v>
      </c>
      <c r="Z54" s="65"/>
      <c r="AA54" s="65" t="s">
        <v>544</v>
      </c>
      <c r="AB54" s="65"/>
      <c r="AC54" s="65"/>
      <c r="AD54" s="65"/>
      <c r="AE54" s="65"/>
      <c r="AF54" s="65"/>
      <c r="AG54" s="78" t="s">
        <v>537</v>
      </c>
      <c r="AH54" s="65"/>
      <c r="AI54" s="65"/>
      <c r="AJ54" s="65"/>
      <c r="AK54" s="65"/>
      <c r="AL54" s="65"/>
      <c r="AM54" s="65"/>
      <c r="AN54" s="65"/>
      <c r="AO54" s="65">
        <f>IF(ISNUMBER(SEARCH('INSTITUTIONAL VENDOR'!$C$35,AP54)),MAX($AO$7:AO53)+1,0)</f>
        <v>0</v>
      </c>
      <c r="AP54" s="65" t="s">
        <v>545</v>
      </c>
      <c r="AQ54" s="65" t="str">
        <f>IFERROR(VLOOKUP(ROWS(AQ$7:$AQ53),AO:AP,2,0),"")</f>
        <v/>
      </c>
      <c r="AR54" s="65" t="s">
        <v>609</v>
      </c>
      <c r="AS54" s="65" t="s">
        <v>600</v>
      </c>
      <c r="AT54" s="65" t="s">
        <v>176</v>
      </c>
    </row>
    <row r="55" spans="1:46" x14ac:dyDescent="0.25">
      <c r="A55" s="55" t="s">
        <v>610</v>
      </c>
      <c r="B55" s="55"/>
      <c r="C55" s="65">
        <f>IF(ISNUMBER(SEARCH('INSTITUTIONAL VENDOR'!$E$12,D55)),MAX($C$1:C54)+1,0)</f>
        <v>0</v>
      </c>
      <c r="D55" s="65" t="s">
        <v>609</v>
      </c>
      <c r="E55" s="65" t="str">
        <f>IFERROR(VLOOKUP(ROWS($E$1:E54),C:D,2,0),"")</f>
        <v/>
      </c>
      <c r="F55" s="65">
        <f>IF(ISNUMBER(SEARCH('INSTITUTIONAL VENDOR'!$C$31,G55)),MAX($F$2:F54)+1,0)</f>
        <v>0</v>
      </c>
      <c r="G55" s="65" t="s">
        <v>611</v>
      </c>
      <c r="H55" s="65" t="str">
        <f>IFERROR(VLOOKUP(ROWS($H$2:H54),F:G,2,0),"")</f>
        <v/>
      </c>
      <c r="I55" s="65"/>
      <c r="J55" s="65">
        <f>IF(ISNUMBER(SEARCH('INSTITUTIONAL VENDOR'!$C$6,K55)),MAX($J$2:J54)+1,0)</f>
        <v>0</v>
      </c>
      <c r="K55" s="49" t="s">
        <v>612</v>
      </c>
      <c r="L55" s="58" t="str">
        <f>IFERROR(VLOOKUP(ROWS($L$2:L54),J:K,2,0),"")</f>
        <v/>
      </c>
      <c r="M55" s="65" t="s">
        <v>613</v>
      </c>
      <c r="N55" s="65"/>
      <c r="O55" s="65"/>
      <c r="P55" s="65"/>
      <c r="Q55" s="65"/>
      <c r="R55" s="65" t="s">
        <v>614</v>
      </c>
      <c r="S55" s="65"/>
      <c r="T55" s="65"/>
      <c r="U55" s="65" t="s">
        <v>615</v>
      </c>
      <c r="V55" s="65"/>
      <c r="W55" s="65"/>
      <c r="X55" s="65"/>
      <c r="Y55" s="65" t="s">
        <v>616</v>
      </c>
      <c r="Z55" s="65"/>
      <c r="AA55" s="65" t="s">
        <v>617</v>
      </c>
      <c r="AB55" s="65"/>
      <c r="AC55" s="65"/>
      <c r="AD55" s="65"/>
      <c r="AE55" s="65"/>
      <c r="AF55" s="65"/>
      <c r="AG55" s="78" t="s">
        <v>545</v>
      </c>
      <c r="AH55" s="65"/>
      <c r="AI55" s="65"/>
      <c r="AJ55" s="65"/>
      <c r="AK55" s="65"/>
      <c r="AL55" s="65"/>
      <c r="AM55" s="65"/>
      <c r="AN55" s="65"/>
      <c r="AO55" s="65">
        <f>IF(ISNUMBER(SEARCH('INSTITUTIONAL VENDOR'!$C$35,AP55)),MAX($AO$7:AO54)+1,0)</f>
        <v>0</v>
      </c>
      <c r="AP55" s="65" t="s">
        <v>554</v>
      </c>
      <c r="AQ55" s="65" t="str">
        <f>IFERROR(VLOOKUP(ROWS(AQ$7:$AQ54),AO:AP,2,0),"")</f>
        <v/>
      </c>
      <c r="AR55" s="65" t="s">
        <v>618</v>
      </c>
      <c r="AS55" s="65" t="s">
        <v>609</v>
      </c>
      <c r="AT55" s="65" t="s">
        <v>176</v>
      </c>
    </row>
    <row r="56" spans="1:46" x14ac:dyDescent="0.25">
      <c r="A56" s="55" t="s">
        <v>619</v>
      </c>
      <c r="B56" s="55"/>
      <c r="C56" s="65">
        <f>IF(ISNUMBER(SEARCH('INSTITUTIONAL VENDOR'!$E$12,D56)),MAX($C$1:C55)+1,0)</f>
        <v>0</v>
      </c>
      <c r="D56" s="65" t="s">
        <v>618</v>
      </c>
      <c r="E56" s="65" t="str">
        <f>IFERROR(VLOOKUP(ROWS($E$1:E55),C:D,2,0),"")</f>
        <v/>
      </c>
      <c r="F56" s="65">
        <f>IF(ISNUMBER(SEARCH('INSTITUTIONAL VENDOR'!$C$31,G56)),MAX($F$2:F55)+1,0)</f>
        <v>0</v>
      </c>
      <c r="G56" s="65" t="s">
        <v>620</v>
      </c>
      <c r="H56" s="65" t="str">
        <f>IFERROR(VLOOKUP(ROWS($H$2:H55),F:G,2,0),"")</f>
        <v/>
      </c>
      <c r="I56" s="65"/>
      <c r="J56" s="65">
        <f>IF(ISNUMBER(SEARCH('INSTITUTIONAL VENDOR'!$C$6,K56)),MAX($J$2:J55)+1,0)</f>
        <v>0</v>
      </c>
      <c r="K56" s="49" t="s">
        <v>621</v>
      </c>
      <c r="L56" s="58" t="str">
        <f>IFERROR(VLOOKUP(ROWS($L$2:L55),J:K,2,0),"")</f>
        <v/>
      </c>
      <c r="M56" s="65" t="s">
        <v>622</v>
      </c>
      <c r="N56" s="65"/>
      <c r="O56" s="65"/>
      <c r="P56" s="65"/>
      <c r="Q56" s="65"/>
      <c r="R56" s="65" t="s">
        <v>623</v>
      </c>
      <c r="S56" s="65"/>
      <c r="T56" s="65"/>
      <c r="U56" s="65" t="s">
        <v>624</v>
      </c>
      <c r="V56" s="65"/>
      <c r="W56" s="65"/>
      <c r="X56" s="65"/>
      <c r="Y56" s="65" t="s">
        <v>625</v>
      </c>
      <c r="Z56" s="65"/>
      <c r="AA56" s="65" t="s">
        <v>626</v>
      </c>
      <c r="AB56" s="65"/>
      <c r="AC56" s="65"/>
      <c r="AD56" s="65"/>
      <c r="AE56" s="65"/>
      <c r="AF56" s="65"/>
      <c r="AG56" s="78" t="s">
        <v>554</v>
      </c>
      <c r="AH56" s="65"/>
      <c r="AI56" s="65"/>
      <c r="AJ56" s="65"/>
      <c r="AK56" s="65"/>
      <c r="AL56" s="65"/>
      <c r="AM56" s="65"/>
      <c r="AN56" s="65"/>
      <c r="AO56" s="65">
        <f>IF(ISNUMBER(SEARCH('INSTITUTIONAL VENDOR'!$C$35,AP56)),MAX($AO$7:AO55)+1,0)</f>
        <v>0</v>
      </c>
      <c r="AP56" s="65" t="s">
        <v>562</v>
      </c>
      <c r="AQ56" s="65" t="str">
        <f>IFERROR(VLOOKUP(ROWS(AQ$7:$AQ55),AO:AP,2,0),"")</f>
        <v/>
      </c>
      <c r="AR56" s="65" t="s">
        <v>627</v>
      </c>
      <c r="AS56" s="65" t="s">
        <v>618</v>
      </c>
      <c r="AT56" s="65" t="s">
        <v>176</v>
      </c>
    </row>
    <row r="57" spans="1:46" x14ac:dyDescent="0.25">
      <c r="A57" s="55"/>
      <c r="B57" s="55"/>
      <c r="C57" s="65">
        <f>IF(ISNUMBER(SEARCH('INSTITUTIONAL VENDOR'!$E$12,D57)),MAX($C$1:C56)+1,0)</f>
        <v>0</v>
      </c>
      <c r="D57" s="65" t="s">
        <v>627</v>
      </c>
      <c r="E57" s="65" t="str">
        <f>IFERROR(VLOOKUP(ROWS($E$1:E56),C:D,2,0),"")</f>
        <v/>
      </c>
      <c r="F57" s="65">
        <f>IF(ISNUMBER(SEARCH('INSTITUTIONAL VENDOR'!$C$31,G57)),MAX($F$2:F56)+1,0)</f>
        <v>0</v>
      </c>
      <c r="G57" s="65" t="s">
        <v>628</v>
      </c>
      <c r="H57" s="65" t="str">
        <f>IFERROR(VLOOKUP(ROWS($H$2:H56),F:G,2,0),"")</f>
        <v/>
      </c>
      <c r="I57" s="65"/>
      <c r="J57" s="65">
        <f>IF(ISNUMBER(SEARCH('INSTITUTIONAL VENDOR'!$C$6,K57)),MAX($J$2:J56)+1,0)</f>
        <v>0</v>
      </c>
      <c r="K57" s="49" t="s">
        <v>629</v>
      </c>
      <c r="L57" s="58" t="str">
        <f>IFERROR(VLOOKUP(ROWS($L$2:L56),J:K,2,0),"")</f>
        <v/>
      </c>
      <c r="M57" s="65" t="s">
        <v>630</v>
      </c>
      <c r="N57" s="65"/>
      <c r="O57" s="65"/>
      <c r="P57" s="65"/>
      <c r="Q57" s="65"/>
      <c r="R57" s="65" t="s">
        <v>631</v>
      </c>
      <c r="S57" s="65"/>
      <c r="T57" s="65"/>
      <c r="U57" s="65" t="s">
        <v>632</v>
      </c>
      <c r="V57" s="65"/>
      <c r="W57" s="65"/>
      <c r="X57" s="65"/>
      <c r="Y57" s="65" t="s">
        <v>633</v>
      </c>
      <c r="Z57" s="65"/>
      <c r="AA57" s="65" t="s">
        <v>544</v>
      </c>
      <c r="AB57" s="65"/>
      <c r="AC57" s="65"/>
      <c r="AD57" s="65"/>
      <c r="AE57" s="65"/>
      <c r="AF57" s="65"/>
      <c r="AG57" s="78" t="s">
        <v>562</v>
      </c>
      <c r="AH57" s="65"/>
      <c r="AI57" s="65"/>
      <c r="AJ57" s="65"/>
      <c r="AK57" s="65"/>
      <c r="AL57" s="65"/>
      <c r="AM57" s="65"/>
      <c r="AN57" s="65"/>
      <c r="AO57" s="65">
        <f>IF(ISNUMBER(SEARCH('INSTITUTIONAL VENDOR'!$C$35,AP57)),MAX($AO$7:AO56)+1,0)</f>
        <v>0</v>
      </c>
      <c r="AP57" s="65" t="s">
        <v>572</v>
      </c>
      <c r="AQ57" s="65" t="str">
        <f>IFERROR(VLOOKUP(ROWS(AQ$7:$AQ56),AO:AP,2,0),"")</f>
        <v/>
      </c>
      <c r="AR57" s="65" t="s">
        <v>634</v>
      </c>
      <c r="AS57" s="65" t="s">
        <v>627</v>
      </c>
      <c r="AT57" s="65" t="s">
        <v>176</v>
      </c>
    </row>
    <row r="58" spans="1:46" x14ac:dyDescent="0.25">
      <c r="A58" s="55" t="s">
        <v>5</v>
      </c>
      <c r="B58" s="55"/>
      <c r="C58" s="65">
        <f>IF(ISNUMBER(SEARCH('INSTITUTIONAL VENDOR'!$E$12,D58)),MAX($C$1:C57)+1,0)</f>
        <v>0</v>
      </c>
      <c r="D58" s="65" t="s">
        <v>634</v>
      </c>
      <c r="E58" s="65" t="str">
        <f>IFERROR(VLOOKUP(ROWS($E$1:E57),C:D,2,0),"")</f>
        <v/>
      </c>
      <c r="F58" s="65">
        <f>IF(ISNUMBER(SEARCH('INSTITUTIONAL VENDOR'!$C$31,G58)),MAX($F$2:F57)+1,0)</f>
        <v>0</v>
      </c>
      <c r="G58" s="65" t="s">
        <v>635</v>
      </c>
      <c r="H58" s="65" t="str">
        <f>IFERROR(VLOOKUP(ROWS($H$2:H57),F:G,2,0),"")</f>
        <v/>
      </c>
      <c r="I58" s="65"/>
      <c r="J58" s="65">
        <f>IF(ISNUMBER(SEARCH('INSTITUTIONAL VENDOR'!$C$6,K58)),MAX($J$2:J57)+1,0)</f>
        <v>0</v>
      </c>
      <c r="K58" s="49" t="s">
        <v>636</v>
      </c>
      <c r="L58" s="58" t="str">
        <f>IFERROR(VLOOKUP(ROWS($L$2:L57),J:K,2,0),"")</f>
        <v/>
      </c>
      <c r="M58" s="65" t="s">
        <v>637</v>
      </c>
      <c r="N58" s="65"/>
      <c r="O58" s="65"/>
      <c r="P58" s="65"/>
      <c r="Q58" s="65"/>
      <c r="R58" s="65" t="s">
        <v>638</v>
      </c>
      <c r="S58" s="65"/>
      <c r="T58" s="65"/>
      <c r="U58" s="65" t="s">
        <v>639</v>
      </c>
      <c r="V58" s="65"/>
      <c r="W58" s="65"/>
      <c r="X58" s="65"/>
      <c r="Y58" s="65" t="s">
        <v>640</v>
      </c>
      <c r="Z58" s="65"/>
      <c r="AA58" s="65" t="s">
        <v>641</v>
      </c>
      <c r="AB58" s="65"/>
      <c r="AC58" s="65"/>
      <c r="AD58" s="65"/>
      <c r="AE58" s="65"/>
      <c r="AF58" s="65"/>
      <c r="AG58" s="78" t="s">
        <v>572</v>
      </c>
      <c r="AH58" s="65"/>
      <c r="AI58" s="65"/>
      <c r="AJ58" s="65"/>
      <c r="AK58" s="65"/>
      <c r="AL58" s="65"/>
      <c r="AM58" s="65"/>
      <c r="AN58" s="65"/>
      <c r="AO58" s="65">
        <f>IF(ISNUMBER(SEARCH('INSTITUTIONAL VENDOR'!$C$35,AP58)),MAX($AO$7:AO57)+1,0)</f>
        <v>0</v>
      </c>
      <c r="AP58" s="65" t="s">
        <v>580</v>
      </c>
      <c r="AQ58" s="65" t="str">
        <f>IFERROR(VLOOKUP(ROWS(AQ$7:$AQ57),AO:AP,2,0),"")</f>
        <v/>
      </c>
      <c r="AR58" s="65" t="s">
        <v>642</v>
      </c>
      <c r="AS58" s="65" t="s">
        <v>634</v>
      </c>
      <c r="AT58" s="65" t="s">
        <v>176</v>
      </c>
    </row>
    <row r="59" spans="1:46" x14ac:dyDescent="0.25">
      <c r="A59" s="55" t="s">
        <v>643</v>
      </c>
      <c r="B59" s="55"/>
      <c r="C59" s="65">
        <f>IF(ISNUMBER(SEARCH('INSTITUTIONAL VENDOR'!$E$12,D59)),MAX($C$1:C58)+1,0)</f>
        <v>0</v>
      </c>
      <c r="D59" s="65" t="s">
        <v>642</v>
      </c>
      <c r="E59" s="65" t="str">
        <f>IFERROR(VLOOKUP(ROWS($E$1:E58),C:D,2,0),"")</f>
        <v/>
      </c>
      <c r="F59" s="65">
        <f>IF(ISNUMBER(SEARCH('INSTITUTIONAL VENDOR'!$C$31,G59)),MAX($F$2:F58)+1,0)</f>
        <v>0</v>
      </c>
      <c r="G59" s="65" t="s">
        <v>644</v>
      </c>
      <c r="H59" s="65" t="str">
        <f>IFERROR(VLOOKUP(ROWS($H$2:H58),F:G,2,0),"")</f>
        <v/>
      </c>
      <c r="I59" s="65"/>
      <c r="J59" s="65">
        <f>IF(ISNUMBER(SEARCH('INSTITUTIONAL VENDOR'!$C$6,K59)),MAX($J$2:J58)+1,0)</f>
        <v>0</v>
      </c>
      <c r="K59" s="49" t="s">
        <v>645</v>
      </c>
      <c r="L59" s="58" t="str">
        <f>IFERROR(VLOOKUP(ROWS($L$2:L58),J:K,2,0),"")</f>
        <v/>
      </c>
      <c r="M59" s="65" t="s">
        <v>646</v>
      </c>
      <c r="N59" s="65"/>
      <c r="O59" s="65"/>
      <c r="P59" s="65"/>
      <c r="Q59" s="65"/>
      <c r="R59" s="65" t="s">
        <v>647</v>
      </c>
      <c r="S59" s="65"/>
      <c r="T59" s="65"/>
      <c r="U59" s="65" t="s">
        <v>648</v>
      </c>
      <c r="V59" s="65"/>
      <c r="W59" s="65"/>
      <c r="X59" s="65"/>
      <c r="Y59" s="65" t="s">
        <v>649</v>
      </c>
      <c r="Z59" s="65"/>
      <c r="AA59" s="65" t="s">
        <v>650</v>
      </c>
      <c r="AB59" s="65"/>
      <c r="AC59" s="65"/>
      <c r="AD59" s="65"/>
      <c r="AE59" s="65"/>
      <c r="AF59" s="65"/>
      <c r="AG59" s="78" t="s">
        <v>580</v>
      </c>
      <c r="AH59" s="65"/>
      <c r="AI59" s="65"/>
      <c r="AJ59" s="65"/>
      <c r="AK59" s="65"/>
      <c r="AL59" s="65"/>
      <c r="AM59" s="65"/>
      <c r="AN59" s="65"/>
      <c r="AO59" s="65">
        <f>IF(ISNUMBER(SEARCH('INSTITUTIONAL VENDOR'!$C$35,AP59)),MAX($AO$7:AO58)+1,0)</f>
        <v>0</v>
      </c>
      <c r="AP59" s="65" t="s">
        <v>589</v>
      </c>
      <c r="AQ59" s="65" t="str">
        <f>IFERROR(VLOOKUP(ROWS(AQ$7:$AQ58),AO:AP,2,0),"")</f>
        <v/>
      </c>
      <c r="AR59" s="65" t="s">
        <v>651</v>
      </c>
      <c r="AS59" s="65" t="s">
        <v>642</v>
      </c>
      <c r="AT59" s="65" t="s">
        <v>176</v>
      </c>
    </row>
    <row r="60" spans="1:46" x14ac:dyDescent="0.25">
      <c r="A60" s="55" t="s">
        <v>652</v>
      </c>
      <c r="B60" s="55"/>
      <c r="C60" s="65">
        <f>IF(ISNUMBER(SEARCH('INSTITUTIONAL VENDOR'!$E$12,D60)),MAX($C$1:C59)+1,0)</f>
        <v>0</v>
      </c>
      <c r="D60" s="65" t="s">
        <v>651</v>
      </c>
      <c r="E60" s="65" t="str">
        <f>IFERROR(VLOOKUP(ROWS($E$1:E59),C:D,2,0),"")</f>
        <v/>
      </c>
      <c r="F60" s="65">
        <f>IF(ISNUMBER(SEARCH('INSTITUTIONAL VENDOR'!$C$31,G60)),MAX($F$2:F59)+1,0)</f>
        <v>0</v>
      </c>
      <c r="G60" s="65" t="s">
        <v>653</v>
      </c>
      <c r="H60" s="65" t="str">
        <f>IFERROR(VLOOKUP(ROWS($H$2:H59),F:G,2,0),"")</f>
        <v/>
      </c>
      <c r="I60" s="65"/>
      <c r="J60" s="65">
        <f>IF(ISNUMBER(SEARCH('INSTITUTIONAL VENDOR'!$C$6,K60)),MAX($J$2:J59)+1,0)</f>
        <v>0</v>
      </c>
      <c r="K60" s="49" t="s">
        <v>654</v>
      </c>
      <c r="L60" s="58" t="str">
        <f>IFERROR(VLOOKUP(ROWS($L$2:L59),J:K,2,0),"")</f>
        <v/>
      </c>
      <c r="M60" s="65" t="s">
        <v>655</v>
      </c>
      <c r="N60" s="65"/>
      <c r="O60" s="65"/>
      <c r="P60" s="65"/>
      <c r="Q60" s="65"/>
      <c r="R60" s="65" t="s">
        <v>656</v>
      </c>
      <c r="S60" s="65"/>
      <c r="T60" s="65"/>
      <c r="U60" s="65" t="s">
        <v>657</v>
      </c>
      <c r="V60" s="65"/>
      <c r="W60" s="65"/>
      <c r="X60" s="65"/>
      <c r="Y60" s="65" t="s">
        <v>658</v>
      </c>
      <c r="Z60" s="65"/>
      <c r="AA60" s="65" t="s">
        <v>659</v>
      </c>
      <c r="AB60" s="65"/>
      <c r="AC60" s="65"/>
      <c r="AD60" s="65"/>
      <c r="AE60" s="65"/>
      <c r="AF60" s="65"/>
      <c r="AG60" s="78" t="s">
        <v>589</v>
      </c>
      <c r="AH60" s="65"/>
      <c r="AI60" s="65"/>
      <c r="AJ60" s="65"/>
      <c r="AK60" s="65"/>
      <c r="AL60" s="65"/>
      <c r="AM60" s="65"/>
      <c r="AN60" s="65"/>
      <c r="AO60" s="65">
        <f>IF(ISNUMBER(SEARCH('INSTITUTIONAL VENDOR'!$C$35,AP60)),MAX($AO$7:AO59)+1,0)</f>
        <v>0</v>
      </c>
      <c r="AP60" s="65" t="s">
        <v>600</v>
      </c>
      <c r="AQ60" s="65" t="str">
        <f>IFERROR(VLOOKUP(ROWS(AQ$7:$AQ59),AO:AP,2,0),"")</f>
        <v/>
      </c>
      <c r="AR60" s="65" t="s">
        <v>660</v>
      </c>
      <c r="AS60" s="65" t="s">
        <v>651</v>
      </c>
      <c r="AT60" s="65" t="s">
        <v>176</v>
      </c>
    </row>
    <row r="61" spans="1:46" x14ac:dyDescent="0.25">
      <c r="A61" s="55" t="s">
        <v>661</v>
      </c>
      <c r="B61" s="55"/>
      <c r="C61" s="65">
        <f>IF(ISNUMBER(SEARCH('INSTITUTIONAL VENDOR'!$E$12,D61)),MAX($C$1:C60)+1,0)</f>
        <v>0</v>
      </c>
      <c r="D61" s="65" t="s">
        <v>660</v>
      </c>
      <c r="E61" s="65" t="str">
        <f>IFERROR(VLOOKUP(ROWS($E$1:E60),C:D,2,0),"")</f>
        <v/>
      </c>
      <c r="F61" s="65">
        <f>IF(ISNUMBER(SEARCH('INSTITUTIONAL VENDOR'!$C$31,G61)),MAX($F$2:F60)+1,0)</f>
        <v>0</v>
      </c>
      <c r="G61" s="65" t="s">
        <v>662</v>
      </c>
      <c r="H61" s="65" t="str">
        <f>IFERROR(VLOOKUP(ROWS($H$2:H60),F:G,2,0),"")</f>
        <v/>
      </c>
      <c r="I61" s="65"/>
      <c r="J61" s="65">
        <f>IF(ISNUMBER(SEARCH('INSTITUTIONAL VENDOR'!$C$6,K61)),MAX($J$2:J60)+1,0)</f>
        <v>0</v>
      </c>
      <c r="K61" s="49" t="s">
        <v>663</v>
      </c>
      <c r="L61" s="58" t="str">
        <f>IFERROR(VLOOKUP(ROWS($L$2:L60),J:K,2,0),"")</f>
        <v/>
      </c>
      <c r="M61" s="65" t="s">
        <v>664</v>
      </c>
      <c r="N61" s="65"/>
      <c r="O61" s="65"/>
      <c r="P61" s="65"/>
      <c r="Q61" s="65"/>
      <c r="R61" s="65" t="s">
        <v>665</v>
      </c>
      <c r="S61" s="65"/>
      <c r="T61" s="65"/>
      <c r="U61" s="65" t="s">
        <v>666</v>
      </c>
      <c r="V61" s="65"/>
      <c r="W61" s="65"/>
      <c r="X61" s="65"/>
      <c r="Y61" s="65" t="s">
        <v>667</v>
      </c>
      <c r="Z61" s="65"/>
      <c r="AA61" s="65" t="s">
        <v>668</v>
      </c>
      <c r="AB61" s="65"/>
      <c r="AC61" s="65"/>
      <c r="AD61" s="65"/>
      <c r="AE61" s="65"/>
      <c r="AF61" s="65"/>
      <c r="AG61" s="78" t="s">
        <v>600</v>
      </c>
      <c r="AH61" s="65"/>
      <c r="AI61" s="65"/>
      <c r="AJ61" s="65"/>
      <c r="AK61" s="65"/>
      <c r="AL61" s="65"/>
      <c r="AM61" s="65"/>
      <c r="AN61" s="65"/>
      <c r="AO61" s="65">
        <f>IF(ISNUMBER(SEARCH('INSTITUTIONAL VENDOR'!$C$35,AP61)),MAX($AO$7:AO60)+1,0)</f>
        <v>0</v>
      </c>
      <c r="AP61" s="65" t="s">
        <v>609</v>
      </c>
      <c r="AQ61" s="65" t="str">
        <f>IFERROR(VLOOKUP(ROWS(AQ$7:$AQ60),AO:AP,2,0),"")</f>
        <v/>
      </c>
      <c r="AR61" s="65" t="s">
        <v>669</v>
      </c>
      <c r="AS61" s="65" t="s">
        <v>660</v>
      </c>
      <c r="AT61" s="65" t="s">
        <v>176</v>
      </c>
    </row>
    <row r="62" spans="1:46" x14ac:dyDescent="0.25">
      <c r="A62" s="55" t="s">
        <v>670</v>
      </c>
      <c r="B62" s="55"/>
      <c r="C62" s="65">
        <f>IF(ISNUMBER(SEARCH('INSTITUTIONAL VENDOR'!$E$12,D62)),MAX($C$1:C61)+1,0)</f>
        <v>0</v>
      </c>
      <c r="D62" s="65" t="s">
        <v>669</v>
      </c>
      <c r="E62" s="65" t="str">
        <f>IFERROR(VLOOKUP(ROWS($E$1:E61),C:D,2,0),"")</f>
        <v/>
      </c>
      <c r="F62" s="65">
        <f>IF(ISNUMBER(SEARCH('INSTITUTIONAL VENDOR'!$C$31,G62)),MAX($F$2:F61)+1,0)</f>
        <v>0</v>
      </c>
      <c r="G62" s="65" t="s">
        <v>671</v>
      </c>
      <c r="H62" s="65" t="str">
        <f>IFERROR(VLOOKUP(ROWS($H$2:H61),F:G,2,0),"")</f>
        <v/>
      </c>
      <c r="I62" s="65"/>
      <c r="J62" s="65">
        <f>IF(ISNUMBER(SEARCH('INSTITUTIONAL VENDOR'!$C$6,K62)),MAX($J$2:J61)+1,0)</f>
        <v>0</v>
      </c>
      <c r="K62" s="49" t="s">
        <v>672</v>
      </c>
      <c r="L62" s="58" t="str">
        <f>IFERROR(VLOOKUP(ROWS($L$2:L61),J:K,2,0),"")</f>
        <v/>
      </c>
      <c r="M62" s="65" t="s">
        <v>673</v>
      </c>
      <c r="N62" s="65"/>
      <c r="O62" s="65"/>
      <c r="P62" s="65"/>
      <c r="Q62" s="65"/>
      <c r="R62" s="65" t="s">
        <v>674</v>
      </c>
      <c r="S62" s="65"/>
      <c r="T62" s="65"/>
      <c r="U62" s="65" t="s">
        <v>675</v>
      </c>
      <c r="V62" s="65"/>
      <c r="W62" s="65"/>
      <c r="X62" s="65"/>
      <c r="Y62" s="65" t="s">
        <v>676</v>
      </c>
      <c r="Z62" s="65"/>
      <c r="AA62" s="65" t="s">
        <v>544</v>
      </c>
      <c r="AB62" s="65"/>
      <c r="AC62" s="65"/>
      <c r="AD62" s="65"/>
      <c r="AE62" s="65"/>
      <c r="AF62" s="65"/>
      <c r="AG62" s="78" t="s">
        <v>609</v>
      </c>
      <c r="AH62" s="65"/>
      <c r="AI62" s="65"/>
      <c r="AJ62" s="65"/>
      <c r="AK62" s="65"/>
      <c r="AL62" s="65"/>
      <c r="AM62" s="65"/>
      <c r="AN62" s="65"/>
      <c r="AO62" s="65">
        <f>IF(ISNUMBER(SEARCH('INSTITUTIONAL VENDOR'!$C$35,AP62)),MAX($AO$7:AO61)+1,0)</f>
        <v>0</v>
      </c>
      <c r="AP62" s="65" t="s">
        <v>618</v>
      </c>
      <c r="AQ62" s="65" t="str">
        <f>IFERROR(VLOOKUP(ROWS(AQ$7:$AQ61),AO:AP,2,0),"")</f>
        <v/>
      </c>
      <c r="AR62" s="65" t="s">
        <v>677</v>
      </c>
      <c r="AS62" s="65" t="s">
        <v>669</v>
      </c>
      <c r="AT62" s="65" t="s">
        <v>176</v>
      </c>
    </row>
    <row r="63" spans="1:46" x14ac:dyDescent="0.25">
      <c r="A63" s="55" t="s">
        <v>678</v>
      </c>
      <c r="B63" s="55"/>
      <c r="C63" s="65">
        <f>IF(ISNUMBER(SEARCH('INSTITUTIONAL VENDOR'!$E$12,D63)),MAX($C$1:C62)+1,0)</f>
        <v>0</v>
      </c>
      <c r="D63" s="65" t="s">
        <v>677</v>
      </c>
      <c r="E63" s="65" t="str">
        <f>IFERROR(VLOOKUP(ROWS($E$1:E62),C:D,2,0),"")</f>
        <v/>
      </c>
      <c r="F63" s="65">
        <f>IF(ISNUMBER(SEARCH('INSTITUTIONAL VENDOR'!$C$31,G63)),MAX($F$2:F62)+1,0)</f>
        <v>0</v>
      </c>
      <c r="G63" s="65" t="s">
        <v>679</v>
      </c>
      <c r="H63" s="65" t="str">
        <f>IFERROR(VLOOKUP(ROWS($H$2:H62),F:G,2,0),"")</f>
        <v/>
      </c>
      <c r="I63" s="65"/>
      <c r="J63" s="65">
        <f>IF(ISNUMBER(SEARCH('INSTITUTIONAL VENDOR'!$C$6,K63)),MAX($J$2:J62)+1,0)</f>
        <v>0</v>
      </c>
      <c r="K63" s="49" t="s">
        <v>680</v>
      </c>
      <c r="L63" s="58" t="str">
        <f>IFERROR(VLOOKUP(ROWS($L$2:L62),J:K,2,0),"")</f>
        <v/>
      </c>
      <c r="M63" s="65" t="s">
        <v>681</v>
      </c>
      <c r="N63" s="65"/>
      <c r="O63" s="65"/>
      <c r="P63" s="65"/>
      <c r="Q63" s="65"/>
      <c r="R63" s="65" t="s">
        <v>682</v>
      </c>
      <c r="S63" s="65"/>
      <c r="T63" s="65"/>
      <c r="U63" s="65" t="s">
        <v>683</v>
      </c>
      <c r="V63" s="65"/>
      <c r="W63" s="65"/>
      <c r="X63" s="65"/>
      <c r="Y63" s="65" t="s">
        <v>684</v>
      </c>
      <c r="Z63" s="65"/>
      <c r="AA63" s="65" t="s">
        <v>685</v>
      </c>
      <c r="AB63" s="65"/>
      <c r="AC63" s="65"/>
      <c r="AD63" s="65"/>
      <c r="AE63" s="65"/>
      <c r="AF63" s="65"/>
      <c r="AG63" s="78" t="s">
        <v>618</v>
      </c>
      <c r="AH63" s="65"/>
      <c r="AI63" s="65"/>
      <c r="AJ63" s="65"/>
      <c r="AK63" s="65"/>
      <c r="AL63" s="65"/>
      <c r="AM63" s="65"/>
      <c r="AN63" s="65"/>
      <c r="AO63" s="65">
        <f>IF(ISNUMBER(SEARCH('INSTITUTIONAL VENDOR'!$C$35,AP63)),MAX($AO$7:AO62)+1,0)</f>
        <v>0</v>
      </c>
      <c r="AP63" s="65" t="s">
        <v>627</v>
      </c>
      <c r="AQ63" s="65" t="str">
        <f>IFERROR(VLOOKUP(ROWS(AQ$7:$AQ62),AO:AP,2,0),"")</f>
        <v/>
      </c>
      <c r="AR63" s="65" t="s">
        <v>686</v>
      </c>
      <c r="AS63" s="65" t="s">
        <v>677</v>
      </c>
      <c r="AT63" s="65" t="s">
        <v>176</v>
      </c>
    </row>
    <row r="64" spans="1:46" x14ac:dyDescent="0.25">
      <c r="A64" s="55"/>
      <c r="B64" s="55"/>
      <c r="C64" s="65">
        <f>IF(ISNUMBER(SEARCH('INSTITUTIONAL VENDOR'!$E$12,D64)),MAX($C$1:C63)+1,0)</f>
        <v>0</v>
      </c>
      <c r="D64" s="65" t="s">
        <v>686</v>
      </c>
      <c r="E64" s="65" t="str">
        <f>IFERROR(VLOOKUP(ROWS($E$1:E63),C:D,2,0),"")</f>
        <v/>
      </c>
      <c r="F64" s="65">
        <f>IF(ISNUMBER(SEARCH('INSTITUTIONAL VENDOR'!$C$31,G64)),MAX($F$2:F63)+1,0)</f>
        <v>0</v>
      </c>
      <c r="G64" s="65" t="s">
        <v>687</v>
      </c>
      <c r="H64" s="65" t="str">
        <f>IFERROR(VLOOKUP(ROWS($H$2:H63),F:G,2,0),"")</f>
        <v/>
      </c>
      <c r="I64" s="65"/>
      <c r="J64" s="65">
        <f>IF(ISNUMBER(SEARCH('INSTITUTIONAL VENDOR'!$C$6,K64)),MAX($J$2:J63)+1,0)</f>
        <v>0</v>
      </c>
      <c r="K64" s="49" t="s">
        <v>688</v>
      </c>
      <c r="L64" s="58" t="str">
        <f>IFERROR(VLOOKUP(ROWS($L$2:L63),J:K,2,0),"")</f>
        <v/>
      </c>
      <c r="M64" s="65" t="s">
        <v>689</v>
      </c>
      <c r="N64" s="65"/>
      <c r="O64" s="65"/>
      <c r="P64" s="65"/>
      <c r="Q64" s="65"/>
      <c r="R64" s="65" t="s">
        <v>690</v>
      </c>
      <c r="S64" s="65"/>
      <c r="T64" s="65"/>
      <c r="U64" s="65"/>
      <c r="V64" s="65"/>
      <c r="W64" s="65"/>
      <c r="X64" s="65"/>
      <c r="Y64" s="65" t="s">
        <v>691</v>
      </c>
      <c r="Z64" s="65"/>
      <c r="AA64" s="65" t="s">
        <v>544</v>
      </c>
      <c r="AB64" s="65"/>
      <c r="AC64" s="65"/>
      <c r="AD64" s="65"/>
      <c r="AE64" s="65"/>
      <c r="AF64" s="65"/>
      <c r="AG64" s="78" t="s">
        <v>634</v>
      </c>
      <c r="AH64" s="65"/>
      <c r="AI64" s="65"/>
      <c r="AJ64" s="65"/>
      <c r="AK64" s="65"/>
      <c r="AL64" s="65"/>
      <c r="AM64" s="65"/>
      <c r="AN64" s="65"/>
      <c r="AO64" s="65">
        <f>IF(ISNUMBER(SEARCH('INSTITUTIONAL VENDOR'!$C$35,AP64)),MAX($AO$7:AO63)+1,0)</f>
        <v>0</v>
      </c>
      <c r="AP64" s="65" t="s">
        <v>634</v>
      </c>
      <c r="AQ64" s="65" t="str">
        <f>IFERROR(VLOOKUP(ROWS(AQ$7:$AQ63),AO:AP,2,0),"")</f>
        <v/>
      </c>
      <c r="AR64" s="65" t="s">
        <v>692</v>
      </c>
      <c r="AS64" s="65" t="s">
        <v>686</v>
      </c>
      <c r="AT64" s="65" t="s">
        <v>158</v>
      </c>
    </row>
    <row r="65" spans="1:46" x14ac:dyDescent="0.25">
      <c r="A65" s="55"/>
      <c r="B65" s="55"/>
      <c r="C65" s="65">
        <f>IF(ISNUMBER(SEARCH('INSTITUTIONAL VENDOR'!$E$12,D65)),MAX($C$1:C64)+1,0)</f>
        <v>0</v>
      </c>
      <c r="D65" s="65" t="s">
        <v>692</v>
      </c>
      <c r="E65" s="65" t="str">
        <f>IFERROR(VLOOKUP(ROWS($E$1:E64),C:D,2,0),"")</f>
        <v/>
      </c>
      <c r="F65" s="65">
        <f>IF(ISNUMBER(SEARCH('INSTITUTIONAL VENDOR'!$C$31,G65)),MAX($F$2:F64)+1,0)</f>
        <v>0</v>
      </c>
      <c r="G65" s="65" t="s">
        <v>693</v>
      </c>
      <c r="H65" s="65" t="str">
        <f>IFERROR(VLOOKUP(ROWS($H$2:H64),F:G,2,0),"")</f>
        <v/>
      </c>
      <c r="I65" s="65"/>
      <c r="J65" s="65">
        <f>IF(ISNUMBER(SEARCH('INSTITUTIONAL VENDOR'!$C$6,K65)),MAX($J$2:J64)+1,0)</f>
        <v>0</v>
      </c>
      <c r="K65" s="49" t="s">
        <v>694</v>
      </c>
      <c r="L65" s="58" t="str">
        <f>IFERROR(VLOOKUP(ROWS($L$2:L64),J:K,2,0),"")</f>
        <v/>
      </c>
      <c r="M65" s="65" t="s">
        <v>695</v>
      </c>
      <c r="N65" s="65"/>
      <c r="O65" s="65"/>
      <c r="P65" s="65"/>
      <c r="Q65" s="65"/>
      <c r="R65" s="65" t="s">
        <v>696</v>
      </c>
      <c r="S65" s="65"/>
      <c r="T65" s="65"/>
      <c r="U65" s="65"/>
      <c r="V65" s="65"/>
      <c r="W65" s="65"/>
      <c r="X65" s="65"/>
      <c r="Y65" s="65" t="s">
        <v>697</v>
      </c>
      <c r="Z65" s="65"/>
      <c r="AA65" s="65" t="s">
        <v>698</v>
      </c>
      <c r="AB65" s="65"/>
      <c r="AC65" s="65"/>
      <c r="AD65" s="65"/>
      <c r="AE65" s="65"/>
      <c r="AF65" s="65"/>
      <c r="AG65" s="78" t="s">
        <v>642</v>
      </c>
      <c r="AH65" s="65"/>
      <c r="AI65" s="65"/>
      <c r="AJ65" s="65"/>
      <c r="AK65" s="65"/>
      <c r="AL65" s="65"/>
      <c r="AM65" s="65"/>
      <c r="AN65" s="65"/>
      <c r="AO65" s="65">
        <f>IF(ISNUMBER(SEARCH('INSTITUTIONAL VENDOR'!$C$35,AP65)),MAX($AO$7:AO64)+1,0)</f>
        <v>0</v>
      </c>
      <c r="AP65" s="65" t="s">
        <v>642</v>
      </c>
      <c r="AQ65" s="65" t="str">
        <f>IFERROR(VLOOKUP(ROWS(AQ$7:$AQ64),AO:AP,2,0),"")</f>
        <v/>
      </c>
      <c r="AR65" s="65" t="s">
        <v>699</v>
      </c>
      <c r="AS65" s="65" t="s">
        <v>692</v>
      </c>
      <c r="AT65" s="65" t="s">
        <v>158</v>
      </c>
    </row>
    <row r="66" spans="1:46" x14ac:dyDescent="0.25">
      <c r="A66" s="55"/>
      <c r="B66" s="55"/>
      <c r="C66" s="65">
        <f>IF(ISNUMBER(SEARCH('INSTITUTIONAL VENDOR'!$E$12,D66)),MAX($C$1:C65)+1,0)</f>
        <v>0</v>
      </c>
      <c r="D66" s="65" t="s">
        <v>699</v>
      </c>
      <c r="E66" s="65" t="str">
        <f>IFERROR(VLOOKUP(ROWS($E$1:E65),C:D,2,0),"")</f>
        <v/>
      </c>
      <c r="F66" s="65">
        <f>IF(ISNUMBER(SEARCH('INSTITUTIONAL VENDOR'!$C$31,G66)),MAX($F$2:F65)+1,0)</f>
        <v>0</v>
      </c>
      <c r="G66" s="65" t="s">
        <v>700</v>
      </c>
      <c r="H66" s="65" t="str">
        <f>IFERROR(VLOOKUP(ROWS($H$2:H65),F:G,2,0),"")</f>
        <v/>
      </c>
      <c r="I66" s="65"/>
      <c r="J66" s="65">
        <f>IF(ISNUMBER(SEARCH('INSTITUTIONAL VENDOR'!$C$6,K66)),MAX($J$2:J65)+1,0)</f>
        <v>0</v>
      </c>
      <c r="K66" s="49" t="s">
        <v>701</v>
      </c>
      <c r="L66" s="58" t="str">
        <f>IFERROR(VLOOKUP(ROWS($L$2:L65),J:K,2,0),"")</f>
        <v/>
      </c>
      <c r="M66" s="65" t="s">
        <v>702</v>
      </c>
      <c r="N66" s="65"/>
      <c r="O66" s="65"/>
      <c r="P66" s="65"/>
      <c r="Q66" s="65"/>
      <c r="R66" s="65" t="s">
        <v>703</v>
      </c>
      <c r="S66" s="65"/>
      <c r="T66" s="65"/>
      <c r="U66" s="65" t="s">
        <v>704</v>
      </c>
      <c r="V66" s="65"/>
      <c r="W66" s="65"/>
      <c r="X66" s="65"/>
      <c r="Y66" s="65" t="s">
        <v>705</v>
      </c>
      <c r="Z66" s="65"/>
      <c r="AA66" s="65" t="s">
        <v>544</v>
      </c>
      <c r="AB66" s="65"/>
      <c r="AC66" s="65"/>
      <c r="AD66" s="65"/>
      <c r="AE66" s="65"/>
      <c r="AF66" s="65"/>
      <c r="AG66" s="78" t="s">
        <v>651</v>
      </c>
      <c r="AH66" s="65"/>
      <c r="AI66" s="65"/>
      <c r="AJ66" s="65"/>
      <c r="AK66" s="65"/>
      <c r="AL66" s="65"/>
      <c r="AM66" s="65"/>
      <c r="AN66" s="65"/>
      <c r="AO66" s="65">
        <f>IF(ISNUMBER(SEARCH('INSTITUTIONAL VENDOR'!$C$35,AP66)),MAX($AO$7:AO65)+1,0)</f>
        <v>0</v>
      </c>
      <c r="AP66" s="65" t="s">
        <v>651</v>
      </c>
      <c r="AQ66" s="65" t="str">
        <f>IFERROR(VLOOKUP(ROWS(AQ$7:$AQ65),AO:AP,2,0),"")</f>
        <v/>
      </c>
      <c r="AR66" s="65" t="s">
        <v>706</v>
      </c>
      <c r="AS66" s="65" t="s">
        <v>699</v>
      </c>
      <c r="AT66" s="65" t="s">
        <v>176</v>
      </c>
    </row>
    <row r="67" spans="1:46" x14ac:dyDescent="0.25">
      <c r="A67" s="55"/>
      <c r="B67" s="55"/>
      <c r="C67" s="65">
        <f>IF(ISNUMBER(SEARCH('INSTITUTIONAL VENDOR'!$E$12,D67)),MAX($C$1:C66)+1,0)</f>
        <v>0</v>
      </c>
      <c r="D67" s="65" t="s">
        <v>706</v>
      </c>
      <c r="E67" s="65" t="str">
        <f>IFERROR(VLOOKUP(ROWS($E$1:E66),C:D,2,0),"")</f>
        <v/>
      </c>
      <c r="F67" s="65">
        <f>IF(ISNUMBER(SEARCH('INSTITUTIONAL VENDOR'!$C$31,G67)),MAX($F$2:F66)+1,0)</f>
        <v>0</v>
      </c>
      <c r="G67" s="65" t="s">
        <v>707</v>
      </c>
      <c r="H67" s="65" t="str">
        <f>IFERROR(VLOOKUP(ROWS($H$2:H66),F:G,2,0),"")</f>
        <v/>
      </c>
      <c r="I67" s="65"/>
      <c r="J67" s="65">
        <f>IF(ISNUMBER(SEARCH('INSTITUTIONAL VENDOR'!$C$6,K67)),MAX($J$2:J66)+1,0)</f>
        <v>0</v>
      </c>
      <c r="K67" s="49" t="s">
        <v>708</v>
      </c>
      <c r="L67" s="58" t="str">
        <f>IFERROR(VLOOKUP(ROWS($L$2:L66),J:K,2,0),"")</f>
        <v/>
      </c>
      <c r="M67" s="65" t="s">
        <v>709</v>
      </c>
      <c r="N67" s="65"/>
      <c r="O67" s="65"/>
      <c r="P67" s="65"/>
      <c r="Q67" s="65"/>
      <c r="R67" s="65" t="s">
        <v>710</v>
      </c>
      <c r="S67" s="65"/>
      <c r="T67" s="65"/>
      <c r="U67" s="65" t="s">
        <v>711</v>
      </c>
      <c r="V67" s="65"/>
      <c r="W67" s="65"/>
      <c r="X67" s="65"/>
      <c r="Y67" s="65" t="s">
        <v>712</v>
      </c>
      <c r="Z67" s="65"/>
      <c r="AA67" s="65" t="s">
        <v>713</v>
      </c>
      <c r="AB67" s="65"/>
      <c r="AC67" s="65"/>
      <c r="AD67" s="65"/>
      <c r="AE67" s="65"/>
      <c r="AF67" s="65"/>
      <c r="AG67" s="78" t="s">
        <v>660</v>
      </c>
      <c r="AH67" s="65"/>
      <c r="AI67" s="65"/>
      <c r="AJ67" s="65"/>
      <c r="AK67" s="65"/>
      <c r="AL67" s="65"/>
      <c r="AM67" s="65"/>
      <c r="AN67" s="65"/>
      <c r="AO67" s="65">
        <f>IF(ISNUMBER(SEARCH('INSTITUTIONAL VENDOR'!$C$35,AP67)),MAX($AO$7:AO66)+1,0)</f>
        <v>0</v>
      </c>
      <c r="AP67" s="65" t="s">
        <v>660</v>
      </c>
      <c r="AQ67" s="65" t="str">
        <f>IFERROR(VLOOKUP(ROWS(AQ$7:$AQ66),AO:AP,2,0),"")</f>
        <v/>
      </c>
      <c r="AR67" s="65" t="s">
        <v>714</v>
      </c>
      <c r="AS67" s="65" t="s">
        <v>706</v>
      </c>
      <c r="AT67" s="65" t="s">
        <v>176</v>
      </c>
    </row>
    <row r="68" spans="1:46" x14ac:dyDescent="0.25">
      <c r="A68" s="55"/>
      <c r="B68" s="55"/>
      <c r="C68" s="65">
        <f>IF(ISNUMBER(SEARCH('INSTITUTIONAL VENDOR'!$E$12,D68)),MAX($C$1:C67)+1,0)</f>
        <v>0</v>
      </c>
      <c r="D68" s="65" t="s">
        <v>714</v>
      </c>
      <c r="E68" s="65" t="str">
        <f>IFERROR(VLOOKUP(ROWS($E$1:E67),C:D,2,0),"")</f>
        <v/>
      </c>
      <c r="F68" s="65">
        <f>IF(ISNUMBER(SEARCH('INSTITUTIONAL VENDOR'!$C$31,G68)),MAX($F$2:F67)+1,0)</f>
        <v>0</v>
      </c>
      <c r="G68" s="65" t="s">
        <v>715</v>
      </c>
      <c r="H68" s="65" t="str">
        <f>IFERROR(VLOOKUP(ROWS($H$2:H67),F:G,2,0),"")</f>
        <v/>
      </c>
      <c r="I68" s="65"/>
      <c r="J68" s="65">
        <f>IF(ISNUMBER(SEARCH('INSTITUTIONAL VENDOR'!$C$6,K68)),MAX($J$2:J67)+1,0)</f>
        <v>0</v>
      </c>
      <c r="K68" s="49" t="s">
        <v>716</v>
      </c>
      <c r="L68" s="58" t="str">
        <f>IFERROR(VLOOKUP(ROWS($L$2:L67),J:K,2,0),"")</f>
        <v/>
      </c>
      <c r="M68" s="65" t="s">
        <v>717</v>
      </c>
      <c r="N68" s="65"/>
      <c r="O68" s="65"/>
      <c r="P68" s="65"/>
      <c r="Q68" s="65"/>
      <c r="R68" s="65" t="s">
        <v>718</v>
      </c>
      <c r="S68" s="65"/>
      <c r="T68" s="65"/>
      <c r="U68" s="65" t="s">
        <v>719</v>
      </c>
      <c r="V68" s="65"/>
      <c r="W68" s="65"/>
      <c r="X68" s="65"/>
      <c r="Y68" s="65" t="s">
        <v>720</v>
      </c>
      <c r="Z68" s="65"/>
      <c r="AA68" s="65" t="s">
        <v>544</v>
      </c>
      <c r="AB68" s="65"/>
      <c r="AC68" s="65"/>
      <c r="AD68" s="65"/>
      <c r="AE68" s="65"/>
      <c r="AF68" s="65"/>
      <c r="AG68" s="78" t="s">
        <v>669</v>
      </c>
      <c r="AH68" s="65"/>
      <c r="AI68" s="65"/>
      <c r="AJ68" s="65"/>
      <c r="AK68" s="65"/>
      <c r="AL68" s="65"/>
      <c r="AM68" s="65"/>
      <c r="AN68" s="65"/>
      <c r="AO68" s="65">
        <f>IF(ISNUMBER(SEARCH('INSTITUTIONAL VENDOR'!$C$35,AP68)),MAX($AO$7:AO67)+1,0)</f>
        <v>0</v>
      </c>
      <c r="AP68" s="65" t="s">
        <v>669</v>
      </c>
      <c r="AQ68" s="65" t="str">
        <f>IFERROR(VLOOKUP(ROWS(AQ$7:$AQ67),AO:AP,2,0),"")</f>
        <v/>
      </c>
      <c r="AR68" s="65" t="s">
        <v>721</v>
      </c>
      <c r="AS68" s="65" t="s">
        <v>714</v>
      </c>
      <c r="AT68" s="65" t="s">
        <v>176</v>
      </c>
    </row>
    <row r="69" spans="1:46" x14ac:dyDescent="0.25">
      <c r="A69" s="55"/>
      <c r="B69" s="55"/>
      <c r="C69" s="65">
        <f>IF(ISNUMBER(SEARCH('INSTITUTIONAL VENDOR'!$E$12,D69)),MAX($C$1:C68)+1,0)</f>
        <v>0</v>
      </c>
      <c r="D69" s="65" t="s">
        <v>721</v>
      </c>
      <c r="E69" s="65" t="str">
        <f>IFERROR(VLOOKUP(ROWS($E$1:E68),C:D,2,0),"")</f>
        <v/>
      </c>
      <c r="F69" s="65">
        <f>IF(ISNUMBER(SEARCH('INSTITUTIONAL VENDOR'!$C$31,G69)),MAX($F$2:F68)+1,0)</f>
        <v>0</v>
      </c>
      <c r="G69" s="65" t="s">
        <v>722</v>
      </c>
      <c r="H69" s="65" t="str">
        <f>IFERROR(VLOOKUP(ROWS($H$2:H68),F:G,2,0),"")</f>
        <v/>
      </c>
      <c r="I69" s="65"/>
      <c r="J69" s="65">
        <f>IF(ISNUMBER(SEARCH('INSTITUTIONAL VENDOR'!$C$6,K69)),MAX($J$2:J68)+1,0)</f>
        <v>0</v>
      </c>
      <c r="K69" s="49" t="s">
        <v>723</v>
      </c>
      <c r="L69" s="58" t="str">
        <f>IFERROR(VLOOKUP(ROWS($L$2:L68),J:K,2,0),"")</f>
        <v/>
      </c>
      <c r="M69" s="65" t="s">
        <v>724</v>
      </c>
      <c r="N69" s="65"/>
      <c r="O69" s="65"/>
      <c r="P69" s="65"/>
      <c r="Q69" s="65"/>
      <c r="R69" s="65" t="s">
        <v>725</v>
      </c>
      <c r="S69" s="65"/>
      <c r="T69" s="65"/>
      <c r="U69" s="65" t="s">
        <v>726</v>
      </c>
      <c r="V69" s="65"/>
      <c r="W69" s="65"/>
      <c r="X69" s="65"/>
      <c r="Y69" s="65" t="s">
        <v>727</v>
      </c>
      <c r="Z69" s="65"/>
      <c r="AA69" s="65" t="s">
        <v>728</v>
      </c>
      <c r="AB69" s="65"/>
      <c r="AC69" s="65"/>
      <c r="AD69" s="65"/>
      <c r="AE69" s="65"/>
      <c r="AF69" s="65"/>
      <c r="AG69" s="78" t="s">
        <v>677</v>
      </c>
      <c r="AH69" s="65"/>
      <c r="AI69" s="65"/>
      <c r="AJ69" s="65"/>
      <c r="AK69" s="65"/>
      <c r="AL69" s="65"/>
      <c r="AM69" s="65"/>
      <c r="AN69" s="65"/>
      <c r="AO69" s="65">
        <f>IF(ISNUMBER(SEARCH('INSTITUTIONAL VENDOR'!$C$35,AP69)),MAX($AO$7:AO68)+1,0)</f>
        <v>0</v>
      </c>
      <c r="AP69" s="65" t="s">
        <v>677</v>
      </c>
      <c r="AQ69" s="65" t="str">
        <f>IFERROR(VLOOKUP(ROWS(AQ$7:$AQ68),AO:AP,2,0),"")</f>
        <v/>
      </c>
      <c r="AR69" s="65" t="s">
        <v>729</v>
      </c>
      <c r="AS69" s="65" t="s">
        <v>721</v>
      </c>
      <c r="AT69" s="65" t="s">
        <v>176</v>
      </c>
    </row>
    <row r="70" spans="1:46" x14ac:dyDescent="0.25">
      <c r="A70" s="55"/>
      <c r="B70" s="55"/>
      <c r="C70" s="65">
        <f>IF(ISNUMBER(SEARCH('INSTITUTIONAL VENDOR'!$E$12,D70)),MAX($C$1:C69)+1,0)</f>
        <v>0</v>
      </c>
      <c r="D70" s="65" t="s">
        <v>729</v>
      </c>
      <c r="E70" s="65" t="str">
        <f>IFERROR(VLOOKUP(ROWS($E$1:E69),C:D,2,0),"")</f>
        <v/>
      </c>
      <c r="F70" s="65">
        <f>IF(ISNUMBER(SEARCH('INSTITUTIONAL VENDOR'!$C$31,G70)),MAX($F$2:F69)+1,0)</f>
        <v>0</v>
      </c>
      <c r="G70" s="65" t="s">
        <v>730</v>
      </c>
      <c r="H70" s="65" t="str">
        <f>IFERROR(VLOOKUP(ROWS($H$2:H69),F:G,2,0),"")</f>
        <v/>
      </c>
      <c r="I70" s="65"/>
      <c r="J70" s="65">
        <f>IF(ISNUMBER(SEARCH('INSTITUTIONAL VENDOR'!$C$6,K70)),MAX($J$2:J69)+1,0)</f>
        <v>0</v>
      </c>
      <c r="K70" s="49" t="s">
        <v>731</v>
      </c>
      <c r="L70" s="58" t="str">
        <f>IFERROR(VLOOKUP(ROWS($L$2:L69),J:K,2,0),"")</f>
        <v/>
      </c>
      <c r="M70" s="65" t="s">
        <v>732</v>
      </c>
      <c r="N70" s="65"/>
      <c r="O70" s="65"/>
      <c r="P70" s="65"/>
      <c r="Q70" s="65"/>
      <c r="R70" s="65" t="s">
        <v>733</v>
      </c>
      <c r="S70" s="65"/>
      <c r="T70" s="65"/>
      <c r="U70" s="65"/>
      <c r="V70" s="65"/>
      <c r="W70" s="65"/>
      <c r="X70" s="65"/>
      <c r="Y70" s="65" t="s">
        <v>734</v>
      </c>
      <c r="Z70" s="65"/>
      <c r="AA70" s="65" t="s">
        <v>544</v>
      </c>
      <c r="AB70" s="65"/>
      <c r="AC70" s="65"/>
      <c r="AD70" s="65"/>
      <c r="AE70" s="65"/>
      <c r="AF70" s="65"/>
      <c r="AG70" s="78" t="s">
        <v>686</v>
      </c>
      <c r="AH70" s="65"/>
      <c r="AI70" s="65"/>
      <c r="AJ70" s="65"/>
      <c r="AK70" s="65"/>
      <c r="AL70" s="65"/>
      <c r="AM70" s="65"/>
      <c r="AN70" s="65"/>
      <c r="AO70" s="65">
        <f>IF(ISNUMBER(SEARCH('INSTITUTIONAL VENDOR'!$C$35,AP70)),MAX($AO$7:AO69)+1,0)</f>
        <v>0</v>
      </c>
      <c r="AP70" s="65" t="s">
        <v>686</v>
      </c>
      <c r="AQ70" s="65" t="str">
        <f>IFERROR(VLOOKUP(ROWS(AQ$7:$AQ69),AO:AP,2,0),"")</f>
        <v/>
      </c>
      <c r="AR70" s="65" t="s">
        <v>735</v>
      </c>
      <c r="AS70" s="65" t="s">
        <v>729</v>
      </c>
      <c r="AT70" s="65" t="s">
        <v>158</v>
      </c>
    </row>
    <row r="71" spans="1:46" x14ac:dyDescent="0.25">
      <c r="A71" s="55"/>
      <c r="B71" s="55"/>
      <c r="C71" s="65">
        <f>IF(ISNUMBER(SEARCH('INSTITUTIONAL VENDOR'!$E$12,D71)),MAX($C$1:C70)+1,0)</f>
        <v>0</v>
      </c>
      <c r="D71" s="65" t="s">
        <v>735</v>
      </c>
      <c r="E71" s="65" t="str">
        <f>IFERROR(VLOOKUP(ROWS($E$1:E70),C:D,2,0),"")</f>
        <v/>
      </c>
      <c r="F71" s="65">
        <f>IF(ISNUMBER(SEARCH('INSTITUTIONAL VENDOR'!$C$31,G71)),MAX($F$2:F70)+1,0)</f>
        <v>0</v>
      </c>
      <c r="G71" s="65" t="s">
        <v>736</v>
      </c>
      <c r="H71" s="65" t="str">
        <f>IFERROR(VLOOKUP(ROWS($H$2:H70),F:G,2,0),"")</f>
        <v/>
      </c>
      <c r="I71" s="65"/>
      <c r="J71" s="65">
        <f>IF(ISNUMBER(SEARCH('INSTITUTIONAL VENDOR'!$C$6,K71)),MAX($J$2:J70)+1,0)</f>
        <v>0</v>
      </c>
      <c r="K71" s="49" t="s">
        <v>737</v>
      </c>
      <c r="L71" s="58" t="str">
        <f>IFERROR(VLOOKUP(ROWS($L$2:L70),J:K,2,0),"")</f>
        <v/>
      </c>
      <c r="M71" s="65" t="s">
        <v>738</v>
      </c>
      <c r="N71" s="65"/>
      <c r="O71" s="65"/>
      <c r="P71" s="65"/>
      <c r="Q71" s="65"/>
      <c r="R71" s="65" t="s">
        <v>739</v>
      </c>
      <c r="S71" s="65"/>
      <c r="T71" s="65"/>
      <c r="U71" s="65" t="s">
        <v>740</v>
      </c>
      <c r="V71" s="65"/>
      <c r="W71" s="65"/>
      <c r="X71" s="65"/>
      <c r="Y71" s="65" t="s">
        <v>741</v>
      </c>
      <c r="Z71" s="65"/>
      <c r="AA71" s="65" t="s">
        <v>742</v>
      </c>
      <c r="AB71" s="65"/>
      <c r="AC71" s="65"/>
      <c r="AD71" s="65"/>
      <c r="AE71" s="65"/>
      <c r="AF71" s="65"/>
      <c r="AG71" s="78" t="s">
        <v>692</v>
      </c>
      <c r="AH71" s="65"/>
      <c r="AI71" s="65"/>
      <c r="AJ71" s="65"/>
      <c r="AK71" s="65"/>
      <c r="AL71" s="65"/>
      <c r="AM71" s="65"/>
      <c r="AN71" s="65"/>
      <c r="AO71" s="65">
        <f>IF(ISNUMBER(SEARCH('INSTITUTIONAL VENDOR'!$C$35,AP71)),MAX($AO$7:AO70)+1,0)</f>
        <v>0</v>
      </c>
      <c r="AP71" s="65" t="s">
        <v>692</v>
      </c>
      <c r="AQ71" s="65" t="str">
        <f>IFERROR(VLOOKUP(ROWS(AQ$7:$AQ70),AO:AP,2,0),"")</f>
        <v/>
      </c>
      <c r="AR71" s="65" t="s">
        <v>743</v>
      </c>
      <c r="AS71" s="65" t="s">
        <v>735</v>
      </c>
      <c r="AT71" s="65" t="s">
        <v>158</v>
      </c>
    </row>
    <row r="72" spans="1:46" x14ac:dyDescent="0.25">
      <c r="A72" s="55"/>
      <c r="B72" s="55"/>
      <c r="C72" s="65">
        <f>IF(ISNUMBER(SEARCH('INSTITUTIONAL VENDOR'!$E$12,D72)),MAX($C$1:C71)+1,0)</f>
        <v>0</v>
      </c>
      <c r="D72" s="65" t="s">
        <v>743</v>
      </c>
      <c r="E72" s="65" t="str">
        <f>IFERROR(VLOOKUP(ROWS($E$1:E71),C:D,2,0),"")</f>
        <v/>
      </c>
      <c r="F72" s="65">
        <f>IF(ISNUMBER(SEARCH('INSTITUTIONAL VENDOR'!$C$31,G72)),MAX($F$2:F71)+1,0)</f>
        <v>0</v>
      </c>
      <c r="G72" s="65" t="s">
        <v>744</v>
      </c>
      <c r="H72" s="65" t="str">
        <f>IFERROR(VLOOKUP(ROWS($H$2:H71),F:G,2,0),"")</f>
        <v/>
      </c>
      <c r="I72" s="65"/>
      <c r="J72" s="65">
        <f>IF(ISNUMBER(SEARCH('INSTITUTIONAL VENDOR'!$C$6,K72)),MAX($J$2:J71)+1,0)</f>
        <v>0</v>
      </c>
      <c r="K72" s="49" t="s">
        <v>745</v>
      </c>
      <c r="L72" s="58" t="str">
        <f>IFERROR(VLOOKUP(ROWS($L$2:L71),J:K,2,0),"")</f>
        <v/>
      </c>
      <c r="M72" s="65" t="s">
        <v>746</v>
      </c>
      <c r="N72" s="65"/>
      <c r="O72" s="65"/>
      <c r="P72" s="65"/>
      <c r="Q72" s="65"/>
      <c r="R72" s="65"/>
      <c r="S72" s="65"/>
      <c r="T72" s="65"/>
      <c r="U72" s="65" t="s">
        <v>747</v>
      </c>
      <c r="V72" s="65"/>
      <c r="W72" s="65"/>
      <c r="X72" s="65"/>
      <c r="Y72" s="65" t="s">
        <v>748</v>
      </c>
      <c r="Z72" s="65"/>
      <c r="AA72" s="65" t="s">
        <v>544</v>
      </c>
      <c r="AB72" s="65"/>
      <c r="AC72" s="65"/>
      <c r="AD72" s="65"/>
      <c r="AE72" s="65"/>
      <c r="AF72" s="65"/>
      <c r="AG72" s="78" t="s">
        <v>699</v>
      </c>
      <c r="AH72" s="65"/>
      <c r="AI72" s="65"/>
      <c r="AJ72" s="65"/>
      <c r="AK72" s="65"/>
      <c r="AL72" s="65"/>
      <c r="AM72" s="65"/>
      <c r="AN72" s="65"/>
      <c r="AO72" s="65">
        <f>IF(ISNUMBER(SEARCH('INSTITUTIONAL VENDOR'!$C$35,AP72)),MAX($AO$7:AO71)+1,0)</f>
        <v>0</v>
      </c>
      <c r="AP72" s="65" t="s">
        <v>699</v>
      </c>
      <c r="AQ72" s="65" t="str">
        <f>IFERROR(VLOOKUP(ROWS(AQ$7:$AQ71),AO:AP,2,0),"")</f>
        <v/>
      </c>
      <c r="AR72" s="65" t="s">
        <v>749</v>
      </c>
      <c r="AS72" s="65" t="s">
        <v>743</v>
      </c>
      <c r="AT72" s="65" t="s">
        <v>158</v>
      </c>
    </row>
    <row r="73" spans="1:46" x14ac:dyDescent="0.25">
      <c r="A73" s="55"/>
      <c r="B73" s="55"/>
      <c r="C73" s="65">
        <f>IF(ISNUMBER(SEARCH('INSTITUTIONAL VENDOR'!$E$12,D73)),MAX($C$1:C72)+1,0)</f>
        <v>0</v>
      </c>
      <c r="D73" s="65" t="s">
        <v>749</v>
      </c>
      <c r="E73" s="65" t="str">
        <f>IFERROR(VLOOKUP(ROWS($E$1:E72),C:D,2,0),"")</f>
        <v/>
      </c>
      <c r="F73" s="65">
        <f>IF(ISNUMBER(SEARCH('INSTITUTIONAL VENDOR'!$C$31,G73)),MAX($F$2:F72)+1,0)</f>
        <v>0</v>
      </c>
      <c r="G73" s="65" t="s">
        <v>750</v>
      </c>
      <c r="H73" s="65" t="str">
        <f>IFERROR(VLOOKUP(ROWS($H$2:H72),F:G,2,0),"")</f>
        <v/>
      </c>
      <c r="I73" s="65"/>
      <c r="J73" s="65">
        <f>IF(ISNUMBER(SEARCH('INSTITUTIONAL VENDOR'!$C$6,K73)),MAX($J$2:J72)+1,0)</f>
        <v>0</v>
      </c>
      <c r="K73" s="49" t="s">
        <v>751</v>
      </c>
      <c r="L73" s="58" t="str">
        <f>IFERROR(VLOOKUP(ROWS($L$2:L72),J:K,2,0),"")</f>
        <v/>
      </c>
      <c r="M73" s="65" t="s">
        <v>153</v>
      </c>
      <c r="N73" s="65"/>
      <c r="O73" s="65"/>
      <c r="P73" s="65"/>
      <c r="Q73" s="65"/>
      <c r="R73" s="65"/>
      <c r="S73" s="65"/>
      <c r="T73" s="65"/>
      <c r="U73" s="65" t="s">
        <v>752</v>
      </c>
      <c r="V73" s="65"/>
      <c r="W73" s="65"/>
      <c r="X73" s="65"/>
      <c r="Y73" s="65" t="s">
        <v>753</v>
      </c>
      <c r="Z73" s="65"/>
      <c r="AA73" s="65" t="s">
        <v>754</v>
      </c>
      <c r="AB73" s="65"/>
      <c r="AC73" s="65"/>
      <c r="AD73" s="65"/>
      <c r="AE73" s="65"/>
      <c r="AF73" s="65"/>
      <c r="AG73" s="78" t="s">
        <v>706</v>
      </c>
      <c r="AH73" s="65"/>
      <c r="AI73" s="65"/>
      <c r="AJ73" s="65"/>
      <c r="AK73" s="65"/>
      <c r="AL73" s="65"/>
      <c r="AM73" s="65"/>
      <c r="AN73" s="65"/>
      <c r="AO73" s="65">
        <f>IF(ISNUMBER(SEARCH('INSTITUTIONAL VENDOR'!$C$35,AP73)),MAX($AO$7:AO72)+1,0)</f>
        <v>0</v>
      </c>
      <c r="AP73" s="65" t="s">
        <v>706</v>
      </c>
      <c r="AQ73" s="65" t="str">
        <f>IFERROR(VLOOKUP(ROWS(AQ$7:$AQ72),AO:AP,2,0),"")</f>
        <v/>
      </c>
      <c r="AR73" s="65" t="s">
        <v>755</v>
      </c>
      <c r="AS73" s="65" t="s">
        <v>749</v>
      </c>
      <c r="AT73" s="65" t="s">
        <v>176</v>
      </c>
    </row>
    <row r="74" spans="1:46" x14ac:dyDescent="0.25">
      <c r="A74" s="55"/>
      <c r="B74" s="55"/>
      <c r="C74" s="65">
        <f>IF(ISNUMBER(SEARCH('INSTITUTIONAL VENDOR'!$E$12,D74)),MAX($C$1:C73)+1,0)</f>
        <v>0</v>
      </c>
      <c r="D74" s="65" t="s">
        <v>755</v>
      </c>
      <c r="E74" s="65" t="str">
        <f>IFERROR(VLOOKUP(ROWS($E$1:E73),C:D,2,0),"")</f>
        <v/>
      </c>
      <c r="F74" s="65">
        <f>IF(ISNUMBER(SEARCH('INSTITUTIONAL VENDOR'!$C$31,G74)),MAX($F$2:F73)+1,0)</f>
        <v>0</v>
      </c>
      <c r="G74" s="65" t="s">
        <v>756</v>
      </c>
      <c r="H74" s="65" t="str">
        <f>IFERROR(VLOOKUP(ROWS($H$2:H73),F:G,2,0),"")</f>
        <v/>
      </c>
      <c r="I74" s="65"/>
      <c r="J74" s="65">
        <f>IF(ISNUMBER(SEARCH('INSTITUTIONAL VENDOR'!$C$6,K74)),MAX($J$2:J73)+1,0)</f>
        <v>0</v>
      </c>
      <c r="K74" s="49" t="s">
        <v>757</v>
      </c>
      <c r="L74" s="58" t="str">
        <f>IFERROR(VLOOKUP(ROWS($L$2:L73),J:K,2,0),"")</f>
        <v/>
      </c>
      <c r="M74" s="65" t="s">
        <v>171</v>
      </c>
      <c r="N74" s="65"/>
      <c r="O74" s="65"/>
      <c r="P74" s="65"/>
      <c r="Q74" s="65"/>
      <c r="R74" s="65"/>
      <c r="S74" s="65"/>
      <c r="T74" s="65"/>
      <c r="U74" s="65" t="s">
        <v>758</v>
      </c>
      <c r="V74" s="65"/>
      <c r="W74" s="65"/>
      <c r="X74" s="65"/>
      <c r="Y74" s="65" t="s">
        <v>759</v>
      </c>
      <c r="Z74" s="65"/>
      <c r="AA74" s="65" t="s">
        <v>544</v>
      </c>
      <c r="AB74" s="65"/>
      <c r="AC74" s="65"/>
      <c r="AD74" s="65"/>
      <c r="AE74" s="65"/>
      <c r="AF74" s="65"/>
      <c r="AG74" s="78" t="s">
        <v>714</v>
      </c>
      <c r="AH74" s="65"/>
      <c r="AI74" s="65"/>
      <c r="AJ74" s="65"/>
      <c r="AK74" s="65"/>
      <c r="AL74" s="65"/>
      <c r="AM74" s="65"/>
      <c r="AN74" s="65"/>
      <c r="AO74" s="65">
        <f>IF(ISNUMBER(SEARCH('INSTITUTIONAL VENDOR'!$C$35,AP74)),MAX($AO$7:AO73)+1,0)</f>
        <v>0</v>
      </c>
      <c r="AP74" s="65" t="s">
        <v>714</v>
      </c>
      <c r="AQ74" s="65" t="str">
        <f>IFERROR(VLOOKUP(ROWS(AQ$7:$AQ73),AO:AP,2,0),"")</f>
        <v/>
      </c>
      <c r="AR74" s="65" t="s">
        <v>760</v>
      </c>
      <c r="AS74" s="65" t="s">
        <v>755</v>
      </c>
      <c r="AT74" s="65" t="s">
        <v>176</v>
      </c>
    </row>
    <row r="75" spans="1:46" x14ac:dyDescent="0.25">
      <c r="A75" s="55"/>
      <c r="B75" s="55"/>
      <c r="C75" s="65">
        <f>IF(ISNUMBER(SEARCH('INSTITUTIONAL VENDOR'!$E$12,D75)),MAX($C$1:C74)+1,0)</f>
        <v>0</v>
      </c>
      <c r="D75" s="65" t="s">
        <v>760</v>
      </c>
      <c r="E75" s="65" t="str">
        <f>IFERROR(VLOOKUP(ROWS($E$1:E74),C:D,2,0),"")</f>
        <v/>
      </c>
      <c r="F75" s="65">
        <f>IF(ISNUMBER(SEARCH('INSTITUTIONAL VENDOR'!$C$31,G75)),MAX($F$2:F74)+1,0)</f>
        <v>0</v>
      </c>
      <c r="G75" s="65" t="s">
        <v>761</v>
      </c>
      <c r="H75" s="65" t="str">
        <f>IFERROR(VLOOKUP(ROWS($H$2:H74),F:G,2,0),"")</f>
        <v/>
      </c>
      <c r="I75" s="65"/>
      <c r="J75" s="65">
        <f>IF(ISNUMBER(SEARCH('INSTITUTIONAL VENDOR'!$C$6,K75)),MAX($J$2:J74)+1,0)</f>
        <v>0</v>
      </c>
      <c r="K75" s="49" t="s">
        <v>762</v>
      </c>
      <c r="L75" s="58" t="str">
        <f>IFERROR(VLOOKUP(ROWS($L$2:L74),J:K,2,0),"")</f>
        <v/>
      </c>
      <c r="M75" s="65" t="s">
        <v>187</v>
      </c>
      <c r="N75" s="65"/>
      <c r="O75" s="65"/>
      <c r="P75" s="65"/>
      <c r="Q75" s="65"/>
      <c r="R75" s="65"/>
      <c r="S75" s="65"/>
      <c r="T75" s="65"/>
      <c r="U75" s="65" t="s">
        <v>763</v>
      </c>
      <c r="V75" s="65"/>
      <c r="W75" s="65"/>
      <c r="X75" s="65"/>
      <c r="Y75" s="65" t="s">
        <v>764</v>
      </c>
      <c r="Z75" s="65"/>
      <c r="AA75" s="65" t="s">
        <v>765</v>
      </c>
      <c r="AB75" s="65"/>
      <c r="AC75" s="65"/>
      <c r="AD75" s="65"/>
      <c r="AE75" s="65"/>
      <c r="AF75" s="65"/>
      <c r="AG75" s="78" t="s">
        <v>721</v>
      </c>
      <c r="AH75" s="65"/>
      <c r="AI75" s="65"/>
      <c r="AJ75" s="65"/>
      <c r="AK75" s="65"/>
      <c r="AL75" s="65"/>
      <c r="AM75" s="65"/>
      <c r="AN75" s="65"/>
      <c r="AO75" s="65">
        <f>IF(ISNUMBER(SEARCH('INSTITUTIONAL VENDOR'!$C$35,AP75)),MAX($AO$7:AO74)+1,0)</f>
        <v>0</v>
      </c>
      <c r="AP75" s="65" t="s">
        <v>721</v>
      </c>
      <c r="AQ75" s="65" t="str">
        <f>IFERROR(VLOOKUP(ROWS(AQ$7:$AQ74),AO:AP,2,0),"")</f>
        <v/>
      </c>
      <c r="AR75" s="65" t="s">
        <v>766</v>
      </c>
      <c r="AS75" s="65" t="s">
        <v>760</v>
      </c>
      <c r="AT75" s="65" t="s">
        <v>158</v>
      </c>
    </row>
    <row r="76" spans="1:46" x14ac:dyDescent="0.25">
      <c r="A76" s="55"/>
      <c r="B76" s="55"/>
      <c r="C76" s="65">
        <f>IF(ISNUMBER(SEARCH('INSTITUTIONAL VENDOR'!$E$12,D76)),MAX($C$1:C75)+1,0)</f>
        <v>0</v>
      </c>
      <c r="D76" s="65" t="s">
        <v>766</v>
      </c>
      <c r="E76" s="65" t="str">
        <f>IFERROR(VLOOKUP(ROWS($E$1:E75),C:D,2,0),"")</f>
        <v/>
      </c>
      <c r="F76" s="65">
        <f>IF(ISNUMBER(SEARCH('INSTITUTIONAL VENDOR'!$C$31,G76)),MAX($F$2:F75)+1,0)</f>
        <v>0</v>
      </c>
      <c r="G76" s="65" t="s">
        <v>767</v>
      </c>
      <c r="H76" s="65" t="str">
        <f>IFERROR(VLOOKUP(ROWS($H$2:H75),F:G,2,0),"")</f>
        <v/>
      </c>
      <c r="I76" s="65"/>
      <c r="J76" s="65">
        <f>IF(ISNUMBER(SEARCH('INSTITUTIONAL VENDOR'!$C$6,K76)),MAX($J$2:J75)+1,0)</f>
        <v>0</v>
      </c>
      <c r="K76" s="49" t="s">
        <v>768</v>
      </c>
      <c r="L76" s="58" t="str">
        <f>IFERROR(VLOOKUP(ROWS($L$2:L75),J:K,2,0),"")</f>
        <v/>
      </c>
      <c r="M76" s="65" t="s">
        <v>769</v>
      </c>
      <c r="N76" s="65"/>
      <c r="O76" s="65"/>
      <c r="P76" s="65"/>
      <c r="Q76" s="65"/>
      <c r="R76" s="65"/>
      <c r="S76" s="65"/>
      <c r="T76" s="65"/>
      <c r="U76" s="65" t="s">
        <v>770</v>
      </c>
      <c r="V76" s="65"/>
      <c r="W76" s="65"/>
      <c r="X76" s="65"/>
      <c r="Y76" s="65" t="s">
        <v>771</v>
      </c>
      <c r="Z76" s="65"/>
      <c r="AA76" s="65" t="s">
        <v>544</v>
      </c>
      <c r="AB76" s="65"/>
      <c r="AC76" s="65"/>
      <c r="AD76" s="65"/>
      <c r="AE76" s="65"/>
      <c r="AF76" s="65"/>
      <c r="AG76" s="78" t="s">
        <v>729</v>
      </c>
      <c r="AH76" s="65"/>
      <c r="AI76" s="65"/>
      <c r="AJ76" s="65"/>
      <c r="AK76" s="65"/>
      <c r="AL76" s="65"/>
      <c r="AM76" s="65"/>
      <c r="AN76" s="65"/>
      <c r="AO76" s="65">
        <f>IF(ISNUMBER(SEARCH('INSTITUTIONAL VENDOR'!$C$35,AP76)),MAX($AO$7:AO75)+1,0)</f>
        <v>0</v>
      </c>
      <c r="AP76" s="65" t="s">
        <v>729</v>
      </c>
      <c r="AQ76" s="65" t="str">
        <f>IFERROR(VLOOKUP(ROWS(AQ$7:$AQ75),AO:AP,2,0),"")</f>
        <v/>
      </c>
      <c r="AR76" s="65" t="s">
        <v>772</v>
      </c>
      <c r="AS76" s="65" t="s">
        <v>766</v>
      </c>
      <c r="AT76" s="65" t="s">
        <v>176</v>
      </c>
    </row>
    <row r="77" spans="1:46" x14ac:dyDescent="0.25">
      <c r="A77" s="55"/>
      <c r="B77" s="55"/>
      <c r="C77" s="65">
        <f>IF(ISNUMBER(SEARCH('INSTITUTIONAL VENDOR'!$E$12,D77)),MAX($C$1:C76)+1,0)</f>
        <v>0</v>
      </c>
      <c r="D77" s="65" t="s">
        <v>772</v>
      </c>
      <c r="E77" s="65" t="str">
        <f>IFERROR(VLOOKUP(ROWS($E$1:E76),C:D,2,0),"")</f>
        <v/>
      </c>
      <c r="F77" s="65">
        <f>IF(ISNUMBER(SEARCH('INSTITUTIONAL VENDOR'!$C$31,G77)),MAX($F$2:F76)+1,0)</f>
        <v>0</v>
      </c>
      <c r="G77" s="65" t="s">
        <v>773</v>
      </c>
      <c r="H77" s="65" t="str">
        <f>IFERROR(VLOOKUP(ROWS($H$2:H76),F:G,2,0),"")</f>
        <v/>
      </c>
      <c r="I77" s="65"/>
      <c r="J77" s="65">
        <f>IF(ISNUMBER(SEARCH('INSTITUTIONAL VENDOR'!$C$6,K77)),MAX($J$2:J76)+1,0)</f>
        <v>0</v>
      </c>
      <c r="K77" s="49" t="s">
        <v>774</v>
      </c>
      <c r="L77" s="58" t="str">
        <f>IFERROR(VLOOKUP(ROWS($L$2:L76),J:K,2,0),"")</f>
        <v/>
      </c>
      <c r="M77" s="65" t="s">
        <v>213</v>
      </c>
      <c r="N77" s="65"/>
      <c r="O77" s="65"/>
      <c r="P77" s="65"/>
      <c r="Q77" s="65"/>
      <c r="R77" s="65"/>
      <c r="S77" s="65"/>
      <c r="T77" s="65"/>
      <c r="U77" s="65" t="s">
        <v>775</v>
      </c>
      <c r="V77" s="65"/>
      <c r="W77" s="65"/>
      <c r="X77" s="65"/>
      <c r="Y77" s="65" t="s">
        <v>776</v>
      </c>
      <c r="Z77" s="65"/>
      <c r="AA77" s="65" t="s">
        <v>777</v>
      </c>
      <c r="AB77" s="65"/>
      <c r="AC77" s="65"/>
      <c r="AD77" s="65"/>
      <c r="AE77" s="65"/>
      <c r="AF77" s="65"/>
      <c r="AG77" s="78" t="s">
        <v>735</v>
      </c>
      <c r="AH77" s="65"/>
      <c r="AI77" s="65"/>
      <c r="AJ77" s="65"/>
      <c r="AK77" s="65"/>
      <c r="AL77" s="65"/>
      <c r="AM77" s="65"/>
      <c r="AN77" s="65"/>
      <c r="AO77" s="65">
        <f>IF(ISNUMBER(SEARCH('INSTITUTIONAL VENDOR'!$C$35,AP77)),MAX($AO$7:AO76)+1,0)</f>
        <v>0</v>
      </c>
      <c r="AP77" s="65" t="s">
        <v>735</v>
      </c>
      <c r="AQ77" s="65" t="str">
        <f>IFERROR(VLOOKUP(ROWS(AQ$7:$AQ76),AO:AP,2,0),"")</f>
        <v/>
      </c>
      <c r="AR77" s="65" t="s">
        <v>778</v>
      </c>
      <c r="AS77" s="65" t="s">
        <v>772</v>
      </c>
      <c r="AT77" s="65" t="s">
        <v>176</v>
      </c>
    </row>
    <row r="78" spans="1:46" x14ac:dyDescent="0.25">
      <c r="A78" s="55"/>
      <c r="B78" s="55"/>
      <c r="C78" s="65">
        <f>IF(ISNUMBER(SEARCH('INSTITUTIONAL VENDOR'!$E$12,D78)),MAX($C$1:C77)+1,0)</f>
        <v>0</v>
      </c>
      <c r="D78" s="65" t="s">
        <v>778</v>
      </c>
      <c r="E78" s="65" t="str">
        <f>IFERROR(VLOOKUP(ROWS($E$1:E77),C:D,2,0),"")</f>
        <v/>
      </c>
      <c r="F78" s="65">
        <f>IF(ISNUMBER(SEARCH('INSTITUTIONAL VENDOR'!$C$31,G78)),MAX($F$2:F77)+1,0)</f>
        <v>0</v>
      </c>
      <c r="G78" s="65" t="s">
        <v>779</v>
      </c>
      <c r="H78" s="65" t="str">
        <f>IFERROR(VLOOKUP(ROWS($H$2:H77),F:G,2,0),"")</f>
        <v/>
      </c>
      <c r="I78" s="65"/>
      <c r="J78" s="65">
        <f>IF(ISNUMBER(SEARCH('INSTITUTIONAL VENDOR'!$C$6,K78)),MAX($J$2:J77)+1,0)</f>
        <v>0</v>
      </c>
      <c r="K78" s="49" t="s">
        <v>780</v>
      </c>
      <c r="L78" s="58" t="str">
        <f>IFERROR(VLOOKUP(ROWS($L$2:L77),J:K,2,0),"")</f>
        <v/>
      </c>
      <c r="M78" s="65" t="s">
        <v>226</v>
      </c>
      <c r="N78" s="65"/>
      <c r="O78" s="65"/>
      <c r="P78" s="65"/>
      <c r="Q78" s="65"/>
      <c r="R78" s="65"/>
      <c r="S78" s="65"/>
      <c r="T78" s="65"/>
      <c r="U78" s="65" t="s">
        <v>781</v>
      </c>
      <c r="V78" s="65"/>
      <c r="W78" s="65"/>
      <c r="X78" s="65"/>
      <c r="Y78" s="65" t="s">
        <v>782</v>
      </c>
      <c r="Z78" s="65"/>
      <c r="AA78" s="65" t="s">
        <v>544</v>
      </c>
      <c r="AB78" s="65"/>
      <c r="AC78" s="65"/>
      <c r="AD78" s="65"/>
      <c r="AE78" s="65"/>
      <c r="AF78" s="65"/>
      <c r="AG78" s="78" t="s">
        <v>743</v>
      </c>
      <c r="AH78" s="65"/>
      <c r="AI78" s="65"/>
      <c r="AJ78" s="65"/>
      <c r="AK78" s="65"/>
      <c r="AL78" s="65"/>
      <c r="AM78" s="65"/>
      <c r="AN78" s="65"/>
      <c r="AO78" s="65">
        <f>IF(ISNUMBER(SEARCH('INSTITUTIONAL VENDOR'!$C$35,AP78)),MAX($AO$7:AO77)+1,0)</f>
        <v>0</v>
      </c>
      <c r="AP78" s="65" t="s">
        <v>743</v>
      </c>
      <c r="AQ78" s="65" t="str">
        <f>IFERROR(VLOOKUP(ROWS(AQ$7:$AQ77),AO:AP,2,0),"")</f>
        <v/>
      </c>
      <c r="AR78" s="65" t="s">
        <v>783</v>
      </c>
      <c r="AS78" s="65" t="s">
        <v>778</v>
      </c>
      <c r="AT78" s="65" t="s">
        <v>176</v>
      </c>
    </row>
    <row r="79" spans="1:46" x14ac:dyDescent="0.25">
      <c r="A79" s="55"/>
      <c r="B79" s="55"/>
      <c r="C79" s="65">
        <f>IF(ISNUMBER(SEARCH('INSTITUTIONAL VENDOR'!$E$12,D79)),MAX($C$1:C78)+1,0)</f>
        <v>0</v>
      </c>
      <c r="D79" s="65" t="s">
        <v>783</v>
      </c>
      <c r="E79" s="65" t="str">
        <f>IFERROR(VLOOKUP(ROWS($E$1:E78),C:D,2,0),"")</f>
        <v/>
      </c>
      <c r="F79" s="65">
        <f>IF(ISNUMBER(SEARCH('INSTITUTIONAL VENDOR'!$C$31,G79)),MAX($F$2:F78)+1,0)</f>
        <v>0</v>
      </c>
      <c r="G79" s="65" t="s">
        <v>784</v>
      </c>
      <c r="H79" s="65" t="str">
        <f>IFERROR(VLOOKUP(ROWS($H$2:H78),F:G,2,0),"")</f>
        <v/>
      </c>
      <c r="I79" s="65"/>
      <c r="J79" s="65">
        <f>IF(ISNUMBER(SEARCH('INSTITUTIONAL VENDOR'!$C$6,K79)),MAX($J$2:J78)+1,0)</f>
        <v>0</v>
      </c>
      <c r="K79" s="49" t="s">
        <v>785</v>
      </c>
      <c r="L79" s="58" t="str">
        <f>IFERROR(VLOOKUP(ROWS($L$2:L78),J:K,2,0),"")</f>
        <v/>
      </c>
      <c r="M79" s="65" t="s">
        <v>187</v>
      </c>
      <c r="N79" s="65"/>
      <c r="O79" s="65"/>
      <c r="P79" s="65"/>
      <c r="Q79" s="65"/>
      <c r="R79" s="65"/>
      <c r="S79" s="65"/>
      <c r="T79" s="65"/>
      <c r="U79" s="65" t="s">
        <v>786</v>
      </c>
      <c r="V79" s="65"/>
      <c r="W79" s="65"/>
      <c r="X79" s="65"/>
      <c r="Y79" s="65" t="s">
        <v>787</v>
      </c>
      <c r="Z79" s="65"/>
      <c r="AA79" s="65" t="s">
        <v>788</v>
      </c>
      <c r="AB79" s="65"/>
      <c r="AC79" s="65"/>
      <c r="AD79" s="65"/>
      <c r="AE79" s="65"/>
      <c r="AF79" s="65"/>
      <c r="AG79" s="78" t="s">
        <v>749</v>
      </c>
      <c r="AH79" s="65"/>
      <c r="AI79" s="65"/>
      <c r="AJ79" s="65"/>
      <c r="AK79" s="65"/>
      <c r="AL79" s="65"/>
      <c r="AM79" s="65"/>
      <c r="AN79" s="65"/>
      <c r="AO79" s="65">
        <f>IF(ISNUMBER(SEARCH('INSTITUTIONAL VENDOR'!$C$35,AP79)),MAX($AO$7:AO78)+1,0)</f>
        <v>0</v>
      </c>
      <c r="AP79" s="65" t="s">
        <v>749</v>
      </c>
      <c r="AQ79" s="65" t="str">
        <f>IFERROR(VLOOKUP(ROWS(AQ$7:$AQ78),AO:AP,2,0),"")</f>
        <v/>
      </c>
      <c r="AR79" s="65" t="s">
        <v>789</v>
      </c>
      <c r="AS79" s="65" t="s">
        <v>783</v>
      </c>
      <c r="AT79" s="65" t="s">
        <v>176</v>
      </c>
    </row>
    <row r="80" spans="1:46" x14ac:dyDescent="0.25">
      <c r="A80" s="55"/>
      <c r="B80" s="55"/>
      <c r="C80" s="65">
        <f>IF(ISNUMBER(SEARCH('INSTITUTIONAL VENDOR'!$E$12,D80)),MAX($C$1:C79)+1,0)</f>
        <v>0</v>
      </c>
      <c r="D80" s="65" t="s">
        <v>789</v>
      </c>
      <c r="E80" s="65" t="str">
        <f>IFERROR(VLOOKUP(ROWS($E$1:E79),C:D,2,0),"")</f>
        <v/>
      </c>
      <c r="F80" s="65">
        <f>IF(ISNUMBER(SEARCH('INSTITUTIONAL VENDOR'!$C$31,G80)),MAX($F$2:F79)+1,0)</f>
        <v>0</v>
      </c>
      <c r="G80" s="65" t="s">
        <v>790</v>
      </c>
      <c r="H80" s="65" t="str">
        <f>IFERROR(VLOOKUP(ROWS($H$2:H79),F:G,2,0),"")</f>
        <v/>
      </c>
      <c r="I80" s="65"/>
      <c r="J80" s="65">
        <f>IF(ISNUMBER(SEARCH('INSTITUTIONAL VENDOR'!$C$6,K80)),MAX($J$2:J79)+1,0)</f>
        <v>0</v>
      </c>
      <c r="K80" s="49" t="s">
        <v>791</v>
      </c>
      <c r="L80" s="58" t="str">
        <f>IFERROR(VLOOKUP(ROWS($L$2:L79),J:K,2,0),"")</f>
        <v/>
      </c>
      <c r="M80" s="65" t="s">
        <v>243</v>
      </c>
      <c r="N80" s="65"/>
      <c r="O80" s="65"/>
      <c r="P80" s="65"/>
      <c r="Q80" s="65"/>
      <c r="R80" s="65"/>
      <c r="S80" s="65"/>
      <c r="T80" s="65"/>
      <c r="U80" s="65" t="s">
        <v>792</v>
      </c>
      <c r="V80" s="65"/>
      <c r="W80" s="65"/>
      <c r="X80" s="65"/>
      <c r="Y80" s="65" t="s">
        <v>793</v>
      </c>
      <c r="Z80" s="65"/>
      <c r="AA80" s="65" t="s">
        <v>544</v>
      </c>
      <c r="AB80" s="65"/>
      <c r="AC80" s="65"/>
      <c r="AD80" s="65"/>
      <c r="AE80" s="65"/>
      <c r="AF80" s="65"/>
      <c r="AG80" s="78" t="s">
        <v>755</v>
      </c>
      <c r="AH80" s="65"/>
      <c r="AI80" s="65"/>
      <c r="AJ80" s="65"/>
      <c r="AK80" s="65"/>
      <c r="AL80" s="65"/>
      <c r="AM80" s="65"/>
      <c r="AN80" s="65"/>
      <c r="AO80" s="65">
        <f>IF(ISNUMBER(SEARCH('INSTITUTIONAL VENDOR'!$C$35,AP80)),MAX($AO$7:AO79)+1,0)</f>
        <v>0</v>
      </c>
      <c r="AP80" s="65" t="s">
        <v>755</v>
      </c>
      <c r="AQ80" s="65" t="str">
        <f>IFERROR(VLOOKUP(ROWS(AQ$7:$AQ79),AO:AP,2,0),"")</f>
        <v/>
      </c>
      <c r="AR80" s="65" t="s">
        <v>794</v>
      </c>
      <c r="AS80" s="65" t="s">
        <v>789</v>
      </c>
      <c r="AT80" s="65" t="s">
        <v>176</v>
      </c>
    </row>
    <row r="81" spans="1:46" x14ac:dyDescent="0.25">
      <c r="A81" s="55"/>
      <c r="B81" s="55"/>
      <c r="C81" s="65">
        <f>IF(ISNUMBER(SEARCH('INSTITUTIONAL VENDOR'!$E$12,D81)),MAX($C$1:C80)+1,0)</f>
        <v>0</v>
      </c>
      <c r="D81" s="65" t="s">
        <v>794</v>
      </c>
      <c r="E81" s="65" t="str">
        <f>IFERROR(VLOOKUP(ROWS($E$1:E80),C:D,2,0),"")</f>
        <v/>
      </c>
      <c r="F81" s="65">
        <f>IF(ISNUMBER(SEARCH('INSTITUTIONAL VENDOR'!$C$31,G81)),MAX($F$2:F80)+1,0)</f>
        <v>0</v>
      </c>
      <c r="G81" s="65" t="s">
        <v>795</v>
      </c>
      <c r="H81" s="65" t="str">
        <f>IFERROR(VLOOKUP(ROWS($H$2:H80),F:G,2,0),"")</f>
        <v/>
      </c>
      <c r="I81" s="65"/>
      <c r="J81" s="65">
        <f>IF(ISNUMBER(SEARCH('INSTITUTIONAL VENDOR'!$C$6,K81)),MAX($J$2:J80)+1,0)</f>
        <v>0</v>
      </c>
      <c r="K81" s="49" t="s">
        <v>796</v>
      </c>
      <c r="L81" s="58" t="str">
        <f>IFERROR(VLOOKUP(ROWS($L$2:L80),J:K,2,0),"")</f>
        <v/>
      </c>
      <c r="M81" s="65" t="s">
        <v>797</v>
      </c>
      <c r="N81" s="65"/>
      <c r="O81" s="65"/>
      <c r="P81" s="65"/>
      <c r="Q81" s="65"/>
      <c r="R81" s="65"/>
      <c r="S81" s="65"/>
      <c r="T81" s="65"/>
      <c r="U81" s="65" t="s">
        <v>798</v>
      </c>
      <c r="V81" s="65"/>
      <c r="W81" s="65"/>
      <c r="X81" s="65"/>
      <c r="Y81" s="65" t="s">
        <v>799</v>
      </c>
      <c r="Z81" s="65"/>
      <c r="AA81" s="65" t="s">
        <v>800</v>
      </c>
      <c r="AB81" s="65"/>
      <c r="AC81" s="65"/>
      <c r="AD81" s="65"/>
      <c r="AE81" s="65"/>
      <c r="AF81" s="65"/>
      <c r="AG81" s="78" t="s">
        <v>760</v>
      </c>
      <c r="AH81" s="65"/>
      <c r="AI81" s="65"/>
      <c r="AJ81" s="65"/>
      <c r="AK81" s="65"/>
      <c r="AL81" s="65"/>
      <c r="AM81" s="65"/>
      <c r="AN81" s="65"/>
      <c r="AO81" s="65">
        <f>IF(ISNUMBER(SEARCH('INSTITUTIONAL VENDOR'!$C$35,AP81)),MAX($AO$7:AO80)+1,0)</f>
        <v>0</v>
      </c>
      <c r="AP81" s="65" t="s">
        <v>760</v>
      </c>
      <c r="AQ81" s="65" t="str">
        <f>IFERROR(VLOOKUP(ROWS(AQ$7:$AQ80),AO:AP,2,0),"")</f>
        <v/>
      </c>
      <c r="AR81" s="65" t="s">
        <v>801</v>
      </c>
      <c r="AS81" s="65" t="s">
        <v>794</v>
      </c>
      <c r="AT81" s="65" t="s">
        <v>176</v>
      </c>
    </row>
    <row r="82" spans="1:46" x14ac:dyDescent="0.25">
      <c r="A82" s="55"/>
      <c r="B82" s="55"/>
      <c r="C82" s="65">
        <f>IF(ISNUMBER(SEARCH('INSTITUTIONAL VENDOR'!$E$12,D82)),MAX($C$1:C81)+1,0)</f>
        <v>0</v>
      </c>
      <c r="D82" s="65" t="s">
        <v>801</v>
      </c>
      <c r="E82" s="65" t="str">
        <f>IFERROR(VLOOKUP(ROWS($E$1:E81),C:D,2,0),"")</f>
        <v/>
      </c>
      <c r="F82" s="65">
        <f>IF(ISNUMBER(SEARCH('INSTITUTIONAL VENDOR'!$C$31,G82)),MAX($F$2:F81)+1,0)</f>
        <v>0</v>
      </c>
      <c r="G82" s="65" t="s">
        <v>802</v>
      </c>
      <c r="H82" s="65" t="str">
        <f>IFERROR(VLOOKUP(ROWS($H$2:H81),F:G,2,0),"")</f>
        <v/>
      </c>
      <c r="I82" s="65"/>
      <c r="J82" s="65">
        <f>IF(ISNUMBER(SEARCH('INSTITUTIONAL VENDOR'!$C$6,K82)),MAX($J$2:J81)+1,0)</f>
        <v>0</v>
      </c>
      <c r="K82" s="49" t="s">
        <v>803</v>
      </c>
      <c r="L82" s="58" t="str">
        <f>IFERROR(VLOOKUP(ROWS($L$2:L81),J:K,2,0),"")</f>
        <v/>
      </c>
      <c r="M82" s="65" t="s">
        <v>255</v>
      </c>
      <c r="N82" s="65"/>
      <c r="O82" s="65"/>
      <c r="P82" s="65"/>
      <c r="Q82" s="65"/>
      <c r="R82" s="65"/>
      <c r="S82" s="65"/>
      <c r="T82" s="65"/>
      <c r="U82" s="65" t="s">
        <v>804</v>
      </c>
      <c r="V82" s="65"/>
      <c r="W82" s="65"/>
      <c r="X82" s="65"/>
      <c r="Y82" s="65" t="s">
        <v>805</v>
      </c>
      <c r="Z82" s="65"/>
      <c r="AA82" s="65" t="s">
        <v>544</v>
      </c>
      <c r="AB82" s="65"/>
      <c r="AC82" s="65"/>
      <c r="AD82" s="65"/>
      <c r="AE82" s="65"/>
      <c r="AF82" s="65"/>
      <c r="AG82" s="78" t="s">
        <v>766</v>
      </c>
      <c r="AH82" s="65"/>
      <c r="AI82" s="65"/>
      <c r="AJ82" s="65"/>
      <c r="AK82" s="65"/>
      <c r="AL82" s="65"/>
      <c r="AM82" s="65"/>
      <c r="AN82" s="65"/>
      <c r="AO82" s="65">
        <f>IF(ISNUMBER(SEARCH('INSTITUTIONAL VENDOR'!$C$35,AP82)),MAX($AO$7:AO81)+1,0)</f>
        <v>0</v>
      </c>
      <c r="AP82" s="65" t="s">
        <v>766</v>
      </c>
      <c r="AQ82" s="65" t="str">
        <f>IFERROR(VLOOKUP(ROWS(AQ$7:$AQ81),AO:AP,2,0),"")</f>
        <v/>
      </c>
      <c r="AR82" s="65" t="s">
        <v>806</v>
      </c>
      <c r="AS82" s="65" t="s">
        <v>801</v>
      </c>
      <c r="AT82" s="65" t="s">
        <v>158</v>
      </c>
    </row>
    <row r="83" spans="1:46" x14ac:dyDescent="0.25">
      <c r="A83" s="55"/>
      <c r="B83" s="55"/>
      <c r="C83" s="65">
        <f>IF(ISNUMBER(SEARCH('INSTITUTIONAL VENDOR'!$E$12,D83)),MAX($C$1:C82)+1,0)</f>
        <v>0</v>
      </c>
      <c r="D83" s="65" t="s">
        <v>806</v>
      </c>
      <c r="E83" s="65" t="str">
        <f>IFERROR(VLOOKUP(ROWS($E$1:E82),C:D,2,0),"")</f>
        <v/>
      </c>
      <c r="F83" s="65">
        <f>IF(ISNUMBER(SEARCH('INSTITUTIONAL VENDOR'!$C$31,G83)),MAX($F$2:F82)+1,0)</f>
        <v>0</v>
      </c>
      <c r="G83" s="65" t="s">
        <v>807</v>
      </c>
      <c r="H83" s="65" t="str">
        <f>IFERROR(VLOOKUP(ROWS($H$2:H82),F:G,2,0),"")</f>
        <v/>
      </c>
      <c r="I83" s="65"/>
      <c r="J83" s="65">
        <f>IF(ISNUMBER(SEARCH('INSTITUTIONAL VENDOR'!$C$6,K83)),MAX($J$2:J82)+1,0)</f>
        <v>0</v>
      </c>
      <c r="K83" s="49" t="s">
        <v>808</v>
      </c>
      <c r="L83" s="58" t="str">
        <f>IFERROR(VLOOKUP(ROWS($L$2:L82),J:K,2,0),"")</f>
        <v/>
      </c>
      <c r="M83" s="65" t="s">
        <v>226</v>
      </c>
      <c r="N83" s="65"/>
      <c r="O83" s="65"/>
      <c r="P83" s="65"/>
      <c r="Q83" s="65"/>
      <c r="R83" s="65"/>
      <c r="S83" s="65"/>
      <c r="T83" s="65"/>
      <c r="U83" s="65" t="s">
        <v>809</v>
      </c>
      <c r="V83" s="65"/>
      <c r="W83" s="65"/>
      <c r="X83" s="65"/>
      <c r="Y83" s="65" t="s">
        <v>810</v>
      </c>
      <c r="Z83" s="65"/>
      <c r="AA83" s="65" t="s">
        <v>811</v>
      </c>
      <c r="AB83" s="65"/>
      <c r="AC83" s="65"/>
      <c r="AD83" s="65"/>
      <c r="AE83" s="65"/>
      <c r="AF83" s="65"/>
      <c r="AG83" s="78" t="s">
        <v>772</v>
      </c>
      <c r="AH83" s="65"/>
      <c r="AI83" s="65"/>
      <c r="AJ83" s="65"/>
      <c r="AK83" s="65"/>
      <c r="AL83" s="65"/>
      <c r="AM83" s="65"/>
      <c r="AN83" s="65"/>
      <c r="AO83" s="65">
        <f>IF(ISNUMBER(SEARCH('INSTITUTIONAL VENDOR'!$C$35,AP83)),MAX($AO$7:AO82)+1,0)</f>
        <v>0</v>
      </c>
      <c r="AP83" s="65" t="s">
        <v>772</v>
      </c>
      <c r="AQ83" s="65" t="str">
        <f>IFERROR(VLOOKUP(ROWS(AQ$7:$AQ82),AO:AP,2,0),"")</f>
        <v/>
      </c>
      <c r="AR83" s="65" t="s">
        <v>812</v>
      </c>
      <c r="AS83" s="65" t="s">
        <v>806</v>
      </c>
      <c r="AT83" s="65" t="s">
        <v>176</v>
      </c>
    </row>
    <row r="84" spans="1:46" x14ac:dyDescent="0.25">
      <c r="A84" s="55"/>
      <c r="B84" s="55"/>
      <c r="C84" s="65">
        <f>IF(ISNUMBER(SEARCH('INSTITUTIONAL VENDOR'!$E$12,D84)),MAX($C$1:C83)+1,0)</f>
        <v>0</v>
      </c>
      <c r="D84" s="65" t="s">
        <v>812</v>
      </c>
      <c r="E84" s="65" t="str">
        <f>IFERROR(VLOOKUP(ROWS($E$1:E83),C:D,2,0),"")</f>
        <v/>
      </c>
      <c r="F84" s="65">
        <f>IF(ISNUMBER(SEARCH('INSTITUTIONAL VENDOR'!$C$31,G84)),MAX($F$2:F83)+1,0)</f>
        <v>0</v>
      </c>
      <c r="G84" s="65" t="s">
        <v>813</v>
      </c>
      <c r="H84" s="65" t="str">
        <f>IFERROR(VLOOKUP(ROWS($H$2:H83),F:G,2,0),"")</f>
        <v/>
      </c>
      <c r="I84" s="65"/>
      <c r="J84" s="65">
        <f>IF(ISNUMBER(SEARCH('INSTITUTIONAL VENDOR'!$C$6,K84)),MAX($J$2:J83)+1,0)</f>
        <v>0</v>
      </c>
      <c r="K84" s="49" t="s">
        <v>814</v>
      </c>
      <c r="L84" s="58" t="str">
        <f>IFERROR(VLOOKUP(ROWS($L$2:L83),J:K,2,0),"")</f>
        <v/>
      </c>
      <c r="M84" s="65" t="s">
        <v>187</v>
      </c>
      <c r="N84" s="65"/>
      <c r="O84" s="65"/>
      <c r="P84" s="65"/>
      <c r="Q84" s="65"/>
      <c r="R84" s="65"/>
      <c r="S84" s="65"/>
      <c r="T84" s="65"/>
      <c r="U84" s="65" t="s">
        <v>815</v>
      </c>
      <c r="V84" s="65"/>
      <c r="W84" s="65"/>
      <c r="X84" s="65"/>
      <c r="Y84" s="65" t="s">
        <v>816</v>
      </c>
      <c r="Z84" s="65"/>
      <c r="AA84" s="65" t="s">
        <v>544</v>
      </c>
      <c r="AB84" s="65"/>
      <c r="AC84" s="65"/>
      <c r="AD84" s="65"/>
      <c r="AE84" s="65"/>
      <c r="AF84" s="65"/>
      <c r="AG84" s="78" t="s">
        <v>778</v>
      </c>
      <c r="AH84" s="65"/>
      <c r="AI84" s="65"/>
      <c r="AJ84" s="65"/>
      <c r="AK84" s="65"/>
      <c r="AL84" s="65"/>
      <c r="AM84" s="65"/>
      <c r="AN84" s="65"/>
      <c r="AO84" s="65">
        <f>IF(ISNUMBER(SEARCH('INSTITUTIONAL VENDOR'!$C$35,AP84)),MAX($AO$7:AO83)+1,0)</f>
        <v>0</v>
      </c>
      <c r="AP84" s="65" t="s">
        <v>778</v>
      </c>
      <c r="AQ84" s="65" t="str">
        <f>IFERROR(VLOOKUP(ROWS(AQ$7:$AQ83),AO:AP,2,0),"")</f>
        <v/>
      </c>
      <c r="AR84" s="65" t="s">
        <v>817</v>
      </c>
      <c r="AS84" s="65" t="s">
        <v>812</v>
      </c>
      <c r="AT84" s="65" t="s">
        <v>176</v>
      </c>
    </row>
    <row r="85" spans="1:46" x14ac:dyDescent="0.25">
      <c r="A85" s="55"/>
      <c r="B85" s="55"/>
      <c r="C85" s="65">
        <f>IF(ISNUMBER(SEARCH('INSTITUTIONAL VENDOR'!$E$12,D85)),MAX($C$1:C84)+1,0)</f>
        <v>0</v>
      </c>
      <c r="D85" s="65" t="s">
        <v>817</v>
      </c>
      <c r="E85" s="65" t="str">
        <f>IFERROR(VLOOKUP(ROWS($E$1:E84),C:D,2,0),"")</f>
        <v/>
      </c>
      <c r="F85" s="65">
        <f>IF(ISNUMBER(SEARCH('INSTITUTIONAL VENDOR'!$C$31,G85)),MAX($F$2:F84)+1,0)</f>
        <v>0</v>
      </c>
      <c r="G85" s="65" t="s">
        <v>818</v>
      </c>
      <c r="H85" s="65" t="str">
        <f>IFERROR(VLOOKUP(ROWS($H$2:H84),F:G,2,0),"")</f>
        <v/>
      </c>
      <c r="I85" s="65"/>
      <c r="J85" s="65">
        <f>IF(ISNUMBER(SEARCH('INSTITUTIONAL VENDOR'!$C$6,K85)),MAX($J$2:J84)+1,0)</f>
        <v>0</v>
      </c>
      <c r="K85" s="49" t="s">
        <v>819</v>
      </c>
      <c r="L85" s="58" t="str">
        <f>IFERROR(VLOOKUP(ROWS($L$2:L84),J:K,2,0),"")</f>
        <v/>
      </c>
      <c r="M85" s="65" t="s">
        <v>269</v>
      </c>
      <c r="N85" s="65"/>
      <c r="O85" s="65"/>
      <c r="P85" s="65"/>
      <c r="Q85" s="65"/>
      <c r="R85" s="65"/>
      <c r="S85" s="65"/>
      <c r="T85" s="65"/>
      <c r="U85" s="65" t="s">
        <v>820</v>
      </c>
      <c r="V85" s="65"/>
      <c r="W85" s="65"/>
      <c r="X85" s="65"/>
      <c r="Y85" s="65" t="s">
        <v>821</v>
      </c>
      <c r="Z85" s="65"/>
      <c r="AA85" s="65" t="s">
        <v>584</v>
      </c>
      <c r="AB85" s="65"/>
      <c r="AC85" s="65"/>
      <c r="AD85" s="65"/>
      <c r="AE85" s="65"/>
      <c r="AF85" s="65"/>
      <c r="AG85" s="78" t="s">
        <v>783</v>
      </c>
      <c r="AH85" s="65"/>
      <c r="AI85" s="65"/>
      <c r="AJ85" s="65"/>
      <c r="AK85" s="65"/>
      <c r="AL85" s="65"/>
      <c r="AM85" s="65"/>
      <c r="AN85" s="65"/>
      <c r="AO85" s="65">
        <f>IF(ISNUMBER(SEARCH('INSTITUTIONAL VENDOR'!$C$35,AP85)),MAX($AO$7:AO84)+1,0)</f>
        <v>0</v>
      </c>
      <c r="AP85" s="65" t="s">
        <v>783</v>
      </c>
      <c r="AQ85" s="65" t="str">
        <f>IFERROR(VLOOKUP(ROWS(AQ$7:$AQ84),AO:AP,2,0),"")</f>
        <v/>
      </c>
      <c r="AR85" s="65" t="s">
        <v>822</v>
      </c>
      <c r="AS85" s="65" t="s">
        <v>817</v>
      </c>
      <c r="AT85" s="65" t="s">
        <v>176</v>
      </c>
    </row>
    <row r="86" spans="1:46" x14ac:dyDescent="0.25">
      <c r="A86" s="55"/>
      <c r="B86" s="55"/>
      <c r="C86" s="65">
        <f>IF(ISNUMBER(SEARCH('INSTITUTIONAL VENDOR'!$E$12,D86)),MAX($C$1:C85)+1,0)</f>
        <v>0</v>
      </c>
      <c r="D86" s="65" t="s">
        <v>822</v>
      </c>
      <c r="E86" s="65" t="str">
        <f>IFERROR(VLOOKUP(ROWS($E$1:E85),C:D,2,0),"")</f>
        <v/>
      </c>
      <c r="F86" s="65">
        <f>IF(ISNUMBER(SEARCH('INSTITUTIONAL VENDOR'!$C$31,G86)),MAX($F$2:F85)+1,0)</f>
        <v>0</v>
      </c>
      <c r="G86" s="65" t="s">
        <v>823</v>
      </c>
      <c r="H86" s="65" t="str">
        <f>IFERROR(VLOOKUP(ROWS($H$2:H85),F:G,2,0),"")</f>
        <v/>
      </c>
      <c r="I86" s="65"/>
      <c r="J86" s="65">
        <f>IF(ISNUMBER(SEARCH('INSTITUTIONAL VENDOR'!$C$6,K86)),MAX($J$2:J85)+1,0)</f>
        <v>0</v>
      </c>
      <c r="K86" s="49" t="s">
        <v>824</v>
      </c>
      <c r="L86" s="58" t="str">
        <f>IFERROR(VLOOKUP(ROWS($L$2:L85),J:K,2,0),"")</f>
        <v/>
      </c>
      <c r="M86" s="65" t="s">
        <v>274</v>
      </c>
      <c r="N86" s="65"/>
      <c r="O86" s="65"/>
      <c r="P86" s="65"/>
      <c r="Q86" s="65"/>
      <c r="R86" s="65"/>
      <c r="S86" s="65"/>
      <c r="T86" s="65"/>
      <c r="U86" s="65" t="s">
        <v>825</v>
      </c>
      <c r="V86" s="65"/>
      <c r="W86" s="65"/>
      <c r="X86" s="65"/>
      <c r="Y86" s="65" t="s">
        <v>826</v>
      </c>
      <c r="Z86" s="65"/>
      <c r="AA86" s="65" t="s">
        <v>827</v>
      </c>
      <c r="AB86" s="65"/>
      <c r="AC86" s="65"/>
      <c r="AD86" s="65"/>
      <c r="AE86" s="65"/>
      <c r="AF86" s="65"/>
      <c r="AG86" s="78" t="s">
        <v>789</v>
      </c>
      <c r="AH86" s="65"/>
      <c r="AI86" s="65"/>
      <c r="AJ86" s="65"/>
      <c r="AK86" s="65"/>
      <c r="AL86" s="65"/>
      <c r="AM86" s="65"/>
      <c r="AN86" s="65"/>
      <c r="AO86" s="65">
        <f>IF(ISNUMBER(SEARCH('INSTITUTIONAL VENDOR'!$C$35,AP86)),MAX($AO$7:AO85)+1,0)</f>
        <v>0</v>
      </c>
      <c r="AP86" s="65" t="s">
        <v>789</v>
      </c>
      <c r="AQ86" s="65" t="str">
        <f>IFERROR(VLOOKUP(ROWS(AQ$7:$AQ85),AO:AP,2,0),"")</f>
        <v/>
      </c>
      <c r="AR86" s="65" t="s">
        <v>828</v>
      </c>
      <c r="AS86" s="65" t="s">
        <v>822</v>
      </c>
      <c r="AT86" s="65" t="s">
        <v>176</v>
      </c>
    </row>
    <row r="87" spans="1:46" x14ac:dyDescent="0.25">
      <c r="A87" s="55"/>
      <c r="B87" s="55"/>
      <c r="C87" s="65">
        <f>IF(ISNUMBER(SEARCH('INSTITUTIONAL VENDOR'!$E$12,D87)),MAX($C$1:C86)+1,0)</f>
        <v>0</v>
      </c>
      <c r="D87" s="65" t="s">
        <v>828</v>
      </c>
      <c r="E87" s="65" t="str">
        <f>IFERROR(VLOOKUP(ROWS($E$1:E86),C:D,2,0),"")</f>
        <v/>
      </c>
      <c r="F87" s="65">
        <f>IF(ISNUMBER(SEARCH('INSTITUTIONAL VENDOR'!$C$31,G87)),MAX($F$2:F86)+1,0)</f>
        <v>0</v>
      </c>
      <c r="G87" s="65" t="s">
        <v>829</v>
      </c>
      <c r="H87" s="65" t="str">
        <f>IFERROR(VLOOKUP(ROWS($H$2:H86),F:G,2,0),"")</f>
        <v/>
      </c>
      <c r="I87" s="65"/>
      <c r="J87" s="65">
        <f>IF(ISNUMBER(SEARCH('INSTITUTIONAL VENDOR'!$C$6,K87)),MAX($J$2:J86)+1,0)</f>
        <v>0</v>
      </c>
      <c r="K87" s="49" t="s">
        <v>830</v>
      </c>
      <c r="L87" s="58" t="str">
        <f>IFERROR(VLOOKUP(ROWS($L$2:L86),J:K,2,0),"")</f>
        <v/>
      </c>
      <c r="M87" s="65" t="s">
        <v>279</v>
      </c>
      <c r="N87" s="65"/>
      <c r="O87" s="65"/>
      <c r="P87" s="65"/>
      <c r="Q87" s="65"/>
      <c r="R87" s="65"/>
      <c r="S87" s="65"/>
      <c r="T87" s="65"/>
      <c r="U87" s="65" t="s">
        <v>831</v>
      </c>
      <c r="V87" s="65"/>
      <c r="W87" s="65"/>
      <c r="X87" s="65"/>
      <c r="Y87" s="65" t="s">
        <v>832</v>
      </c>
      <c r="Z87" s="65"/>
      <c r="AA87" s="65" t="s">
        <v>593</v>
      </c>
      <c r="AB87" s="65"/>
      <c r="AC87" s="65"/>
      <c r="AD87" s="65"/>
      <c r="AE87" s="65"/>
      <c r="AF87" s="65"/>
      <c r="AG87" s="78" t="s">
        <v>833</v>
      </c>
      <c r="AH87" s="65"/>
      <c r="AI87" s="65"/>
      <c r="AJ87" s="65"/>
      <c r="AK87" s="65"/>
      <c r="AL87" s="65"/>
      <c r="AM87" s="65"/>
      <c r="AN87" s="65"/>
      <c r="AO87" s="65">
        <f>IF(ISNUMBER(SEARCH('INSTITUTIONAL VENDOR'!$C$35,AP87)),MAX($AO$7:AO86)+1,0)</f>
        <v>0</v>
      </c>
      <c r="AP87" s="65" t="s">
        <v>794</v>
      </c>
      <c r="AQ87" s="65" t="str">
        <f>IFERROR(VLOOKUP(ROWS(AQ$7:$AQ86),AO:AP,2,0),"")</f>
        <v/>
      </c>
      <c r="AR87" s="65" t="s">
        <v>834</v>
      </c>
      <c r="AS87" s="65" t="s">
        <v>828</v>
      </c>
      <c r="AT87" s="65" t="s">
        <v>158</v>
      </c>
    </row>
    <row r="88" spans="1:46" x14ac:dyDescent="0.25">
      <c r="A88" s="55"/>
      <c r="B88" s="55"/>
      <c r="C88" s="65">
        <f>IF(ISNUMBER(SEARCH('INSTITUTIONAL VENDOR'!$E$12,D88)),MAX($C$1:C87)+1,0)</f>
        <v>0</v>
      </c>
      <c r="D88" s="65" t="s">
        <v>834</v>
      </c>
      <c r="E88" s="65" t="str">
        <f>IFERROR(VLOOKUP(ROWS($E$1:E87),C:D,2,0),"")</f>
        <v/>
      </c>
      <c r="F88" s="65">
        <f>IF(ISNUMBER(SEARCH('INSTITUTIONAL VENDOR'!$C$31,G88)),MAX($F$2:F87)+1,0)</f>
        <v>0</v>
      </c>
      <c r="G88" s="65" t="s">
        <v>835</v>
      </c>
      <c r="H88" s="65" t="str">
        <f>IFERROR(VLOOKUP(ROWS($H$2:H87),F:G,2,0),"")</f>
        <v/>
      </c>
      <c r="I88" s="65"/>
      <c r="J88" s="65">
        <f>IF(ISNUMBER(SEARCH('INSTITUTIONAL VENDOR'!$C$6,K88)),MAX($J$2:J87)+1,0)</f>
        <v>0</v>
      </c>
      <c r="K88" s="49" t="s">
        <v>836</v>
      </c>
      <c r="L88" s="58" t="str">
        <f>IFERROR(VLOOKUP(ROWS($L$2:L87),J:K,2,0),"")</f>
        <v/>
      </c>
      <c r="M88" s="65" t="s">
        <v>285</v>
      </c>
      <c r="N88" s="65"/>
      <c r="O88" s="65"/>
      <c r="P88" s="65"/>
      <c r="Q88" s="65"/>
      <c r="R88" s="65"/>
      <c r="S88" s="65"/>
      <c r="T88" s="65"/>
      <c r="U88" s="65" t="s">
        <v>837</v>
      </c>
      <c r="V88" s="65"/>
      <c r="W88" s="65"/>
      <c r="X88" s="65"/>
      <c r="Y88" s="65" t="s">
        <v>838</v>
      </c>
      <c r="Z88" s="65"/>
      <c r="AA88" s="65" t="s">
        <v>604</v>
      </c>
      <c r="AB88" s="65"/>
      <c r="AC88" s="65"/>
      <c r="AD88" s="65"/>
      <c r="AE88" s="65"/>
      <c r="AF88" s="65"/>
      <c r="AG88" s="78" t="s">
        <v>801</v>
      </c>
      <c r="AH88" s="65"/>
      <c r="AI88" s="65"/>
      <c r="AJ88" s="65"/>
      <c r="AK88" s="65"/>
      <c r="AL88" s="65"/>
      <c r="AM88" s="65"/>
      <c r="AN88" s="65"/>
      <c r="AO88" s="65">
        <f>IF(ISNUMBER(SEARCH('INSTITUTIONAL VENDOR'!$C$35,AP88)),MAX($AO$7:AO87)+1,0)</f>
        <v>0</v>
      </c>
      <c r="AP88" s="65" t="s">
        <v>801</v>
      </c>
      <c r="AQ88" s="65" t="str">
        <f>IFERROR(VLOOKUP(ROWS(AQ$7:$AQ87),AO:AP,2,0),"")</f>
        <v/>
      </c>
      <c r="AR88" s="65" t="s">
        <v>839</v>
      </c>
      <c r="AS88" s="65" t="s">
        <v>834</v>
      </c>
      <c r="AT88" s="65" t="s">
        <v>158</v>
      </c>
    </row>
    <row r="89" spans="1:46" x14ac:dyDescent="0.25">
      <c r="A89" s="55"/>
      <c r="B89" s="55"/>
      <c r="C89" s="65">
        <f>IF(ISNUMBER(SEARCH('INSTITUTIONAL VENDOR'!$E$12,D89)),MAX($C$1:C88)+1,0)</f>
        <v>0</v>
      </c>
      <c r="D89" s="65" t="s">
        <v>839</v>
      </c>
      <c r="E89" s="65" t="str">
        <f>IFERROR(VLOOKUP(ROWS($E$1:E88),C:D,2,0),"")</f>
        <v/>
      </c>
      <c r="F89" s="65">
        <f>IF(ISNUMBER(SEARCH('INSTITUTIONAL VENDOR'!$C$31,G89)),MAX($F$2:F88)+1,0)</f>
        <v>0</v>
      </c>
      <c r="G89" s="65" t="s">
        <v>840</v>
      </c>
      <c r="H89" s="65" t="str">
        <f>IFERROR(VLOOKUP(ROWS($H$2:H88),F:G,2,0),"")</f>
        <v/>
      </c>
      <c r="I89" s="65"/>
      <c r="J89" s="65">
        <f>IF(ISNUMBER(SEARCH('INSTITUTIONAL VENDOR'!$C$6,K89)),MAX($J$2:J88)+1,0)</f>
        <v>0</v>
      </c>
      <c r="K89" s="49" t="s">
        <v>841</v>
      </c>
      <c r="L89" s="58" t="str">
        <f>IFERROR(VLOOKUP(ROWS($L$2:L88),J:K,2,0),"")</f>
        <v/>
      </c>
      <c r="M89" s="65" t="s">
        <v>290</v>
      </c>
      <c r="N89" s="65"/>
      <c r="O89" s="65"/>
      <c r="P89" s="65"/>
      <c r="Q89" s="65"/>
      <c r="R89" s="65"/>
      <c r="S89" s="65"/>
      <c r="T89" s="65"/>
      <c r="U89" s="65" t="s">
        <v>842</v>
      </c>
      <c r="V89" s="65"/>
      <c r="W89" s="65"/>
      <c r="X89" s="65"/>
      <c r="Y89" s="65" t="s">
        <v>843</v>
      </c>
      <c r="Z89" s="65"/>
      <c r="AA89" s="65" t="s">
        <v>613</v>
      </c>
      <c r="AB89" s="65"/>
      <c r="AC89" s="65"/>
      <c r="AD89" s="65"/>
      <c r="AE89" s="65"/>
      <c r="AF89" s="65"/>
      <c r="AG89" s="78" t="s">
        <v>806</v>
      </c>
      <c r="AH89" s="65"/>
      <c r="AI89" s="65"/>
      <c r="AJ89" s="65"/>
      <c r="AK89" s="65"/>
      <c r="AL89" s="65"/>
      <c r="AM89" s="65"/>
      <c r="AN89" s="65"/>
      <c r="AO89" s="65">
        <f>IF(ISNUMBER(SEARCH('INSTITUTIONAL VENDOR'!$C$35,AP89)),MAX($AO$7:AO88)+1,0)</f>
        <v>0</v>
      </c>
      <c r="AP89" s="65" t="s">
        <v>806</v>
      </c>
      <c r="AQ89" s="65" t="str">
        <f>IFERROR(VLOOKUP(ROWS(AQ$7:$AQ88),AO:AP,2,0),"")</f>
        <v/>
      </c>
      <c r="AR89" s="65" t="s">
        <v>844</v>
      </c>
      <c r="AS89" s="65" t="s">
        <v>839</v>
      </c>
      <c r="AT89" s="65" t="s">
        <v>176</v>
      </c>
    </row>
    <row r="90" spans="1:46" x14ac:dyDescent="0.25">
      <c r="A90" s="55"/>
      <c r="B90" s="55"/>
      <c r="C90" s="65">
        <f>IF(ISNUMBER(SEARCH('INSTITUTIONAL VENDOR'!$E$12,D90)),MAX($C$1:C89)+1,0)</f>
        <v>0</v>
      </c>
      <c r="D90" s="65" t="s">
        <v>844</v>
      </c>
      <c r="E90" s="65" t="str">
        <f>IFERROR(VLOOKUP(ROWS($E$1:E89),C:D,2,0),"")</f>
        <v/>
      </c>
      <c r="F90" s="65">
        <f>IF(ISNUMBER(SEARCH('INSTITUTIONAL VENDOR'!$C$31,G90)),MAX($F$2:F89)+1,0)</f>
        <v>0</v>
      </c>
      <c r="G90" s="65" t="s">
        <v>845</v>
      </c>
      <c r="H90" s="65" t="str">
        <f>IFERROR(VLOOKUP(ROWS($H$2:H89),F:G,2,0),"")</f>
        <v/>
      </c>
      <c r="I90" s="65"/>
      <c r="J90" s="65">
        <f>IF(ISNUMBER(SEARCH('INSTITUTIONAL VENDOR'!$C$6,K90)),MAX($J$2:J89)+1,0)</f>
        <v>0</v>
      </c>
      <c r="K90" s="49" t="s">
        <v>846</v>
      </c>
      <c r="L90" s="58" t="str">
        <f>IFERROR(VLOOKUP(ROWS($L$2:L89),J:K,2,0),"")</f>
        <v/>
      </c>
      <c r="M90" s="65" t="s">
        <v>279</v>
      </c>
      <c r="N90" s="65"/>
      <c r="O90" s="65"/>
      <c r="P90" s="65"/>
      <c r="Q90" s="65"/>
      <c r="R90" s="65"/>
      <c r="S90" s="65"/>
      <c r="T90" s="65"/>
      <c r="U90" s="65" t="s">
        <v>847</v>
      </c>
      <c r="V90" s="65"/>
      <c r="W90" s="65"/>
      <c r="X90" s="65"/>
      <c r="Y90" s="65" t="s">
        <v>848</v>
      </c>
      <c r="Z90" s="65"/>
      <c r="AA90" s="65" t="s">
        <v>622</v>
      </c>
      <c r="AB90" s="65"/>
      <c r="AC90" s="65"/>
      <c r="AD90" s="65"/>
      <c r="AE90" s="65"/>
      <c r="AF90" s="65"/>
      <c r="AG90" s="78" t="s">
        <v>812</v>
      </c>
      <c r="AH90" s="65"/>
      <c r="AI90" s="65"/>
      <c r="AJ90" s="65"/>
      <c r="AK90" s="65"/>
      <c r="AL90" s="65"/>
      <c r="AM90" s="65"/>
      <c r="AN90" s="65"/>
      <c r="AO90" s="65">
        <f>IF(ISNUMBER(SEARCH('INSTITUTIONAL VENDOR'!$C$35,AP90)),MAX($AO$7:AO89)+1,0)</f>
        <v>0</v>
      </c>
      <c r="AP90" s="65" t="s">
        <v>812</v>
      </c>
      <c r="AQ90" s="65" t="str">
        <f>IFERROR(VLOOKUP(ROWS(AQ$7:$AQ89),AO:AP,2,0),"")</f>
        <v/>
      </c>
      <c r="AR90" s="65" t="s">
        <v>849</v>
      </c>
      <c r="AS90" s="65" t="s">
        <v>844</v>
      </c>
      <c r="AT90" s="65" t="s">
        <v>176</v>
      </c>
    </row>
    <row r="91" spans="1:46" x14ac:dyDescent="0.25">
      <c r="A91" s="55"/>
      <c r="B91" s="55"/>
      <c r="C91" s="65">
        <f>IF(ISNUMBER(SEARCH('INSTITUTIONAL VENDOR'!$E$12,D91)),MAX($C$1:C90)+1,0)</f>
        <v>0</v>
      </c>
      <c r="D91" s="65" t="s">
        <v>849</v>
      </c>
      <c r="E91" s="65" t="str">
        <f>IFERROR(VLOOKUP(ROWS($E$1:E90),C:D,2,0),"")</f>
        <v/>
      </c>
      <c r="F91" s="65">
        <f>IF(ISNUMBER(SEARCH('INSTITUTIONAL VENDOR'!$C$31,G91)),MAX($F$2:F90)+1,0)</f>
        <v>0</v>
      </c>
      <c r="G91" s="65" t="s">
        <v>850</v>
      </c>
      <c r="H91" s="65" t="str">
        <f>IFERROR(VLOOKUP(ROWS($H$2:H90),F:G,2,0),"")</f>
        <v/>
      </c>
      <c r="I91" s="65"/>
      <c r="J91" s="65">
        <f>IF(ISNUMBER(SEARCH('INSTITUTIONAL VENDOR'!$C$6,K91)),MAX($J$2:J90)+1,0)</f>
        <v>0</v>
      </c>
      <c r="K91" s="49" t="s">
        <v>851</v>
      </c>
      <c r="L91" s="58" t="str">
        <f>IFERROR(VLOOKUP(ROWS($L$2:L90),J:K,2,0),"")</f>
        <v/>
      </c>
      <c r="M91" s="65" t="s">
        <v>301</v>
      </c>
      <c r="N91" s="65"/>
      <c r="O91" s="65"/>
      <c r="P91" s="65"/>
      <c r="Q91" s="65"/>
      <c r="R91" s="65"/>
      <c r="S91" s="65"/>
      <c r="T91" s="65"/>
      <c r="U91" s="65" t="s">
        <v>852</v>
      </c>
      <c r="V91" s="65"/>
      <c r="W91" s="65"/>
      <c r="X91" s="65"/>
      <c r="Y91" s="65" t="s">
        <v>853</v>
      </c>
      <c r="Z91" s="65"/>
      <c r="AA91" s="65" t="s">
        <v>630</v>
      </c>
      <c r="AB91" s="65"/>
      <c r="AC91" s="65"/>
      <c r="AD91" s="65"/>
      <c r="AE91" s="65"/>
      <c r="AF91" s="65"/>
      <c r="AG91" s="78" t="s">
        <v>817</v>
      </c>
      <c r="AH91" s="65"/>
      <c r="AI91" s="65"/>
      <c r="AJ91" s="65"/>
      <c r="AK91" s="65"/>
      <c r="AL91" s="65"/>
      <c r="AM91" s="65"/>
      <c r="AN91" s="65"/>
      <c r="AO91" s="65">
        <f>IF(ISNUMBER(SEARCH('INSTITUTIONAL VENDOR'!$C$35,AP91)),MAX($AO$7:AO90)+1,0)</f>
        <v>0</v>
      </c>
      <c r="AP91" s="65" t="s">
        <v>817</v>
      </c>
      <c r="AQ91" s="65" t="str">
        <f>IFERROR(VLOOKUP(ROWS(AQ$7:$AQ90),AO:AP,2,0),"")</f>
        <v/>
      </c>
      <c r="AR91" s="65" t="s">
        <v>854</v>
      </c>
      <c r="AS91" s="65" t="s">
        <v>849</v>
      </c>
      <c r="AT91" s="65" t="s">
        <v>176</v>
      </c>
    </row>
    <row r="92" spans="1:46" x14ac:dyDescent="0.25">
      <c r="A92" s="55"/>
      <c r="B92" s="55"/>
      <c r="C92" s="65">
        <f>IF(ISNUMBER(SEARCH('INSTITUTIONAL VENDOR'!$E$12,D92)),MAX($C$1:C91)+1,0)</f>
        <v>0</v>
      </c>
      <c r="D92" s="65" t="s">
        <v>854</v>
      </c>
      <c r="E92" s="65" t="str">
        <f>IFERROR(VLOOKUP(ROWS($E$1:E91),C:D,2,0),"")</f>
        <v/>
      </c>
      <c r="F92" s="65">
        <f>IF(ISNUMBER(SEARCH('INSTITUTIONAL VENDOR'!$C$31,G92)),MAX($F$2:F91)+1,0)</f>
        <v>0</v>
      </c>
      <c r="G92" s="65" t="s">
        <v>855</v>
      </c>
      <c r="H92" s="65" t="str">
        <f>IFERROR(VLOOKUP(ROWS($H$2:H91),F:G,2,0),"")</f>
        <v/>
      </c>
      <c r="I92" s="65"/>
      <c r="J92" s="65">
        <f>IF(ISNUMBER(SEARCH('INSTITUTIONAL VENDOR'!$C$6,K92)),MAX($J$2:J91)+1,0)</f>
        <v>0</v>
      </c>
      <c r="K92" s="49" t="s">
        <v>856</v>
      </c>
      <c r="L92" s="58" t="str">
        <f>IFERROR(VLOOKUP(ROWS($L$2:L91),J:K,2,0),"")</f>
        <v/>
      </c>
      <c r="M92" s="65" t="s">
        <v>307</v>
      </c>
      <c r="N92" s="65"/>
      <c r="O92" s="65"/>
      <c r="P92" s="65"/>
      <c r="Q92" s="65"/>
      <c r="R92" s="65"/>
      <c r="S92" s="65"/>
      <c r="T92" s="65"/>
      <c r="U92" s="65" t="s">
        <v>857</v>
      </c>
      <c r="V92" s="65"/>
      <c r="W92" s="65"/>
      <c r="X92" s="65"/>
      <c r="Y92" s="65" t="s">
        <v>858</v>
      </c>
      <c r="Z92" s="65"/>
      <c r="AA92" s="65" t="s">
        <v>859</v>
      </c>
      <c r="AB92" s="65"/>
      <c r="AC92" s="65"/>
      <c r="AD92" s="65"/>
      <c r="AE92" s="65"/>
      <c r="AF92" s="65"/>
      <c r="AG92" s="78" t="s">
        <v>860</v>
      </c>
      <c r="AH92" s="65"/>
      <c r="AI92" s="65"/>
      <c r="AJ92" s="65"/>
      <c r="AK92" s="65"/>
      <c r="AL92" s="65"/>
      <c r="AM92" s="65"/>
      <c r="AN92" s="65"/>
      <c r="AO92" s="65">
        <f>IF(ISNUMBER(SEARCH('INSTITUTIONAL VENDOR'!$C$35,AP92)),MAX($AO$7:AO91)+1,0)</f>
        <v>0</v>
      </c>
      <c r="AP92" s="65" t="s">
        <v>822</v>
      </c>
      <c r="AQ92" s="65" t="str">
        <f>IFERROR(VLOOKUP(ROWS(AQ$7:$AQ91),AO:AP,2,0),"")</f>
        <v/>
      </c>
      <c r="AR92" s="65" t="s">
        <v>861</v>
      </c>
      <c r="AS92" s="65" t="s">
        <v>854</v>
      </c>
      <c r="AT92" s="65" t="s">
        <v>176</v>
      </c>
    </row>
    <row r="93" spans="1:46" x14ac:dyDescent="0.25">
      <c r="A93" s="55"/>
      <c r="B93" s="55"/>
      <c r="C93" s="65">
        <f>IF(ISNUMBER(SEARCH('INSTITUTIONAL VENDOR'!$E$12,D93)),MAX($C$1:C92)+1,0)</f>
        <v>0</v>
      </c>
      <c r="D93" s="65" t="s">
        <v>861</v>
      </c>
      <c r="E93" s="65" t="str">
        <f>IFERROR(VLOOKUP(ROWS($E$1:E92),C:D,2,0),"")</f>
        <v/>
      </c>
      <c r="F93" s="65">
        <f>IF(ISNUMBER(SEARCH('INSTITUTIONAL VENDOR'!$C$31,G93)),MAX($F$2:F92)+1,0)</f>
        <v>0</v>
      </c>
      <c r="G93" s="65" t="s">
        <v>862</v>
      </c>
      <c r="H93" s="65" t="str">
        <f>IFERROR(VLOOKUP(ROWS($H$2:H92),F:G,2,0),"")</f>
        <v/>
      </c>
      <c r="I93" s="65"/>
      <c r="J93" s="65">
        <f>IF(ISNUMBER(SEARCH('INSTITUTIONAL VENDOR'!$C$6,K93)),MAX($J$2:J92)+1,0)</f>
        <v>0</v>
      </c>
      <c r="K93" s="49" t="s">
        <v>863</v>
      </c>
      <c r="L93" s="58" t="str">
        <f>IFERROR(VLOOKUP(ROWS($L$2:L92),J:K,2,0),"")</f>
        <v/>
      </c>
      <c r="M93" s="65" t="s">
        <v>313</v>
      </c>
      <c r="N93" s="65"/>
      <c r="O93" s="65"/>
      <c r="P93" s="65"/>
      <c r="Q93" s="65"/>
      <c r="R93" s="65"/>
      <c r="S93" s="65"/>
      <c r="T93" s="65"/>
      <c r="U93" s="65" t="s">
        <v>864</v>
      </c>
      <c r="V93" s="65"/>
      <c r="W93" s="65"/>
      <c r="X93" s="65"/>
      <c r="Y93" s="65" t="s">
        <v>865</v>
      </c>
      <c r="Z93" s="65"/>
      <c r="AA93" s="65" t="s">
        <v>866</v>
      </c>
      <c r="AB93" s="65"/>
      <c r="AC93" s="65"/>
      <c r="AD93" s="65"/>
      <c r="AE93" s="65"/>
      <c r="AF93" s="65"/>
      <c r="AG93" s="78" t="s">
        <v>828</v>
      </c>
      <c r="AH93" s="65"/>
      <c r="AI93" s="65"/>
      <c r="AJ93" s="65"/>
      <c r="AK93" s="65"/>
      <c r="AL93" s="65"/>
      <c r="AM93" s="65"/>
      <c r="AN93" s="65"/>
      <c r="AO93" s="65">
        <f>IF(ISNUMBER(SEARCH('INSTITUTIONAL VENDOR'!$C$35,AP93)),MAX($AO$7:AO92)+1,0)</f>
        <v>0</v>
      </c>
      <c r="AP93" s="65" t="s">
        <v>828</v>
      </c>
      <c r="AQ93" s="65" t="str">
        <f>IFERROR(VLOOKUP(ROWS(AQ$7:$AQ92),AO:AP,2,0),"")</f>
        <v/>
      </c>
      <c r="AR93" s="65" t="s">
        <v>867</v>
      </c>
      <c r="AS93" s="65" t="s">
        <v>861</v>
      </c>
      <c r="AT93" s="65" t="s">
        <v>176</v>
      </c>
    </row>
    <row r="94" spans="1:46" x14ac:dyDescent="0.25">
      <c r="A94" s="55"/>
      <c r="B94" s="55"/>
      <c r="C94" s="65">
        <f>IF(ISNUMBER(SEARCH('INSTITUTIONAL VENDOR'!$E$12,D94)),MAX($C$1:C93)+1,0)</f>
        <v>0</v>
      </c>
      <c r="D94" s="65" t="s">
        <v>867</v>
      </c>
      <c r="E94" s="65" t="str">
        <f>IFERROR(VLOOKUP(ROWS($E$1:E93),C:D,2,0),"")</f>
        <v/>
      </c>
      <c r="F94" s="65">
        <f>IF(ISNUMBER(SEARCH('INSTITUTIONAL VENDOR'!$C$31,G94)),MAX($F$2:F93)+1,0)</f>
        <v>0</v>
      </c>
      <c r="G94" s="65" t="s">
        <v>868</v>
      </c>
      <c r="H94" s="65" t="str">
        <f>IFERROR(VLOOKUP(ROWS($H$2:H93),F:G,2,0),"")</f>
        <v/>
      </c>
      <c r="I94" s="65"/>
      <c r="J94" s="65">
        <f>IF(ISNUMBER(SEARCH('INSTITUTIONAL VENDOR'!$C$6,K94)),MAX($J$2:J93)+1,0)</f>
        <v>0</v>
      </c>
      <c r="K94" s="49" t="s">
        <v>869</v>
      </c>
      <c r="L94" s="58" t="str">
        <f>IFERROR(VLOOKUP(ROWS($L$2:L93),J:K,2,0),"")</f>
        <v/>
      </c>
      <c r="M94" s="65" t="s">
        <v>320</v>
      </c>
      <c r="N94" s="65"/>
      <c r="O94" s="65"/>
      <c r="P94" s="65"/>
      <c r="Q94" s="65"/>
      <c r="R94" s="65"/>
      <c r="S94" s="65"/>
      <c r="T94" s="65"/>
      <c r="U94" s="65" t="s">
        <v>870</v>
      </c>
      <c r="V94" s="65"/>
      <c r="W94" s="65"/>
      <c r="X94" s="65"/>
      <c r="Y94" s="65" t="s">
        <v>871</v>
      </c>
      <c r="Z94" s="65"/>
      <c r="AA94" s="65" t="s">
        <v>872</v>
      </c>
      <c r="AB94" s="65"/>
      <c r="AC94" s="65"/>
      <c r="AD94" s="65"/>
      <c r="AE94" s="65"/>
      <c r="AF94" s="65"/>
      <c r="AG94" s="78" t="s">
        <v>834</v>
      </c>
      <c r="AH94" s="65"/>
      <c r="AI94" s="65"/>
      <c r="AJ94" s="65"/>
      <c r="AK94" s="65"/>
      <c r="AL94" s="65"/>
      <c r="AM94" s="65"/>
      <c r="AN94" s="65"/>
      <c r="AO94" s="65">
        <f>IF(ISNUMBER(SEARCH('INSTITUTIONAL VENDOR'!$C$35,AP94)),MAX($AO$7:AO93)+1,0)</f>
        <v>0</v>
      </c>
      <c r="AP94" s="65" t="s">
        <v>834</v>
      </c>
      <c r="AQ94" s="65" t="str">
        <f>IFERROR(VLOOKUP(ROWS(AQ$7:$AQ93),AO:AP,2,0),"")</f>
        <v/>
      </c>
      <c r="AR94" s="65" t="s">
        <v>873</v>
      </c>
      <c r="AS94" s="65" t="s">
        <v>867</v>
      </c>
      <c r="AT94" s="65" t="s">
        <v>176</v>
      </c>
    </row>
    <row r="95" spans="1:46" x14ac:dyDescent="0.25">
      <c r="A95" s="55"/>
      <c r="B95" s="55"/>
      <c r="C95" s="65">
        <f>IF(ISNUMBER(SEARCH('INSTITUTIONAL VENDOR'!$E$12,D95)),MAX($C$1:C94)+1,0)</f>
        <v>0</v>
      </c>
      <c r="D95" s="65" t="s">
        <v>873</v>
      </c>
      <c r="E95" s="65" t="str">
        <f>IFERROR(VLOOKUP(ROWS($E$1:E94),C:D,2,0),"")</f>
        <v/>
      </c>
      <c r="F95" s="65">
        <f>IF(ISNUMBER(SEARCH('INSTITUTIONAL VENDOR'!$C$31,G95)),MAX($F$2:F94)+1,0)</f>
        <v>0</v>
      </c>
      <c r="G95" s="65" t="s">
        <v>874</v>
      </c>
      <c r="H95" s="65" t="str">
        <f>IFERROR(VLOOKUP(ROWS($H$2:H94),F:G,2,0),"")</f>
        <v/>
      </c>
      <c r="I95" s="65"/>
      <c r="J95" s="65">
        <f>IF(ISNUMBER(SEARCH('INSTITUTIONAL VENDOR'!$C$6,K95)),MAX($J$2:J94)+1,0)</f>
        <v>0</v>
      </c>
      <c r="K95" s="49" t="s">
        <v>875</v>
      </c>
      <c r="L95" s="58" t="str">
        <f>IFERROR(VLOOKUP(ROWS($L$2:L94),J:K,2,0),"")</f>
        <v/>
      </c>
      <c r="M95" s="65" t="s">
        <v>327</v>
      </c>
      <c r="N95" s="65"/>
      <c r="O95" s="65"/>
      <c r="P95" s="65"/>
      <c r="Q95" s="65"/>
      <c r="R95" s="65"/>
      <c r="S95" s="65"/>
      <c r="T95" s="65"/>
      <c r="U95" s="65" t="s">
        <v>876</v>
      </c>
      <c r="V95" s="65"/>
      <c r="W95" s="65"/>
      <c r="X95" s="65"/>
      <c r="Y95" s="65" t="s">
        <v>877</v>
      </c>
      <c r="Z95" s="65"/>
      <c r="AA95" s="65" t="s">
        <v>637</v>
      </c>
      <c r="AB95" s="65"/>
      <c r="AC95" s="65"/>
      <c r="AD95" s="65"/>
      <c r="AE95" s="65"/>
      <c r="AF95" s="65"/>
      <c r="AG95" s="78" t="s">
        <v>878</v>
      </c>
      <c r="AH95" s="65"/>
      <c r="AI95" s="65"/>
      <c r="AJ95" s="65"/>
      <c r="AK95" s="65"/>
      <c r="AL95" s="65"/>
      <c r="AM95" s="65"/>
      <c r="AN95" s="65"/>
      <c r="AO95" s="65">
        <f>IF(ISNUMBER(SEARCH('INSTITUTIONAL VENDOR'!$C$35,AP95)),MAX($AO$7:AO94)+1,0)</f>
        <v>0</v>
      </c>
      <c r="AP95" s="65" t="s">
        <v>839</v>
      </c>
      <c r="AQ95" s="65" t="str">
        <f>IFERROR(VLOOKUP(ROWS(AQ$7:$AQ94),AO:AP,2,0),"")</f>
        <v/>
      </c>
      <c r="AR95" s="65" t="s">
        <v>879</v>
      </c>
      <c r="AS95" s="65" t="s">
        <v>873</v>
      </c>
      <c r="AT95" s="65" t="s">
        <v>158</v>
      </c>
    </row>
    <row r="96" spans="1:46" x14ac:dyDescent="0.25">
      <c r="A96" s="55"/>
      <c r="B96" s="55"/>
      <c r="C96" s="65">
        <f>IF(ISNUMBER(SEARCH('INSTITUTIONAL VENDOR'!$E$12,D96)),MAX($C$1:C95)+1,0)</f>
        <v>0</v>
      </c>
      <c r="D96" s="65" t="s">
        <v>879</v>
      </c>
      <c r="E96" s="65" t="str">
        <f>IFERROR(VLOOKUP(ROWS($E$1:E95),C:D,2,0),"")</f>
        <v/>
      </c>
      <c r="F96" s="65">
        <f>IF(ISNUMBER(SEARCH('INSTITUTIONAL VENDOR'!$C$31,G96)),MAX($F$2:F95)+1,0)</f>
        <v>0</v>
      </c>
      <c r="G96" s="65" t="s">
        <v>880</v>
      </c>
      <c r="H96" s="65" t="str">
        <f>IFERROR(VLOOKUP(ROWS($H$2:H95),F:G,2,0),"")</f>
        <v/>
      </c>
      <c r="I96" s="65"/>
      <c r="J96" s="65">
        <f>IF(ISNUMBER(SEARCH('INSTITUTIONAL VENDOR'!$C$6,K96)),MAX($J$2:J95)+1,0)</f>
        <v>0</v>
      </c>
      <c r="K96" s="49" t="s">
        <v>881</v>
      </c>
      <c r="L96" s="58" t="str">
        <f>IFERROR(VLOOKUP(ROWS($L$2:L95),J:K,2,0),"")</f>
        <v/>
      </c>
      <c r="M96" s="65" t="s">
        <v>171</v>
      </c>
      <c r="N96" s="65"/>
      <c r="O96" s="65"/>
      <c r="P96" s="65"/>
      <c r="Q96" s="65"/>
      <c r="R96" s="65"/>
      <c r="S96" s="65"/>
      <c r="T96" s="65"/>
      <c r="U96" s="65" t="s">
        <v>882</v>
      </c>
      <c r="V96" s="65"/>
      <c r="W96" s="65"/>
      <c r="X96" s="65"/>
      <c r="Y96" s="65" t="s">
        <v>883</v>
      </c>
      <c r="Z96" s="65"/>
      <c r="AA96" s="65" t="s">
        <v>646</v>
      </c>
      <c r="AB96" s="65"/>
      <c r="AC96" s="65"/>
      <c r="AD96" s="65"/>
      <c r="AE96" s="65"/>
      <c r="AF96" s="65"/>
      <c r="AG96" s="78" t="s">
        <v>844</v>
      </c>
      <c r="AH96" s="65"/>
      <c r="AI96" s="65"/>
      <c r="AJ96" s="65"/>
      <c r="AK96" s="65"/>
      <c r="AL96" s="65"/>
      <c r="AM96" s="65"/>
      <c r="AN96" s="65"/>
      <c r="AO96" s="65">
        <f>IF(ISNUMBER(SEARCH('INSTITUTIONAL VENDOR'!$C$35,AP96)),MAX($AO$7:AO95)+1,0)</f>
        <v>0</v>
      </c>
      <c r="AP96" s="65" t="s">
        <v>844</v>
      </c>
      <c r="AQ96" s="65" t="str">
        <f>IFERROR(VLOOKUP(ROWS(AQ$7:$AQ95),AO:AP,2,0),"")</f>
        <v/>
      </c>
      <c r="AR96" s="65" t="s">
        <v>884</v>
      </c>
      <c r="AS96" s="65" t="s">
        <v>879</v>
      </c>
      <c r="AT96" s="65" t="s">
        <v>176</v>
      </c>
    </row>
    <row r="97" spans="1:46" x14ac:dyDescent="0.25">
      <c r="A97" s="55"/>
      <c r="B97" s="55"/>
      <c r="C97" s="65">
        <f>IF(ISNUMBER(SEARCH('INSTITUTIONAL VENDOR'!$E$12,D97)),MAX($C$1:C96)+1,0)</f>
        <v>0</v>
      </c>
      <c r="D97" s="65" t="s">
        <v>884</v>
      </c>
      <c r="E97" s="65" t="str">
        <f>IFERROR(VLOOKUP(ROWS($E$1:E96),C:D,2,0),"")</f>
        <v/>
      </c>
      <c r="F97" s="65">
        <f>IF(ISNUMBER(SEARCH('INSTITUTIONAL VENDOR'!$C$31,G97)),MAX($F$2:F96)+1,0)</f>
        <v>0</v>
      </c>
      <c r="G97" s="65" t="s">
        <v>885</v>
      </c>
      <c r="H97" s="65" t="str">
        <f>IFERROR(VLOOKUP(ROWS($H$2:H96),F:G,2,0),"")</f>
        <v/>
      </c>
      <c r="I97" s="65"/>
      <c r="J97" s="65">
        <f>IF(ISNUMBER(SEARCH('INSTITUTIONAL VENDOR'!$C$6,K97)),MAX($J$2:J96)+1,0)</f>
        <v>0</v>
      </c>
      <c r="K97" s="49" t="s">
        <v>886</v>
      </c>
      <c r="L97" s="58" t="str">
        <f>IFERROR(VLOOKUP(ROWS($L$2:L96),J:K,2,0),"")</f>
        <v/>
      </c>
      <c r="M97" s="65" t="s">
        <v>285</v>
      </c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 t="s">
        <v>887</v>
      </c>
      <c r="Z97" s="65"/>
      <c r="AA97" s="65" t="s">
        <v>655</v>
      </c>
      <c r="AB97" s="65"/>
      <c r="AC97" s="65"/>
      <c r="AD97" s="65"/>
      <c r="AE97" s="65"/>
      <c r="AF97" s="65"/>
      <c r="AG97" s="78" t="s">
        <v>849</v>
      </c>
      <c r="AH97" s="65"/>
      <c r="AI97" s="65"/>
      <c r="AJ97" s="65"/>
      <c r="AK97" s="65"/>
      <c r="AL97" s="65"/>
      <c r="AM97" s="65"/>
      <c r="AN97" s="65"/>
      <c r="AO97" s="65">
        <f>IF(ISNUMBER(SEARCH('INSTITUTIONAL VENDOR'!$C$35,AP97)),MAX($AO$7:AO96)+1,0)</f>
        <v>0</v>
      </c>
      <c r="AP97" s="65" t="s">
        <v>849</v>
      </c>
      <c r="AQ97" s="65" t="str">
        <f>IFERROR(VLOOKUP(ROWS(AQ$7:$AQ96),AO:AP,2,0),"")</f>
        <v/>
      </c>
      <c r="AR97" s="65" t="s">
        <v>888</v>
      </c>
      <c r="AS97" s="65" t="s">
        <v>884</v>
      </c>
      <c r="AT97" s="65" t="s">
        <v>176</v>
      </c>
    </row>
    <row r="98" spans="1:46" x14ac:dyDescent="0.25">
      <c r="A98" s="55"/>
      <c r="B98" s="55"/>
      <c r="C98" s="65">
        <f>IF(ISNUMBER(SEARCH('INSTITUTIONAL VENDOR'!$E$12,D98)),MAX($C$1:C97)+1,0)</f>
        <v>0</v>
      </c>
      <c r="D98" s="65" t="s">
        <v>888</v>
      </c>
      <c r="E98" s="65" t="str">
        <f>IFERROR(VLOOKUP(ROWS($E$1:E97),C:D,2,0),"")</f>
        <v/>
      </c>
      <c r="F98" s="65">
        <f>IF(ISNUMBER(SEARCH('INSTITUTIONAL VENDOR'!$C$31,G98)),MAX($F$2:F97)+1,0)</f>
        <v>0</v>
      </c>
      <c r="G98" s="65" t="s">
        <v>889</v>
      </c>
      <c r="H98" s="65" t="str">
        <f>IFERROR(VLOOKUP(ROWS($H$2:H97),F:G,2,0),"")</f>
        <v/>
      </c>
      <c r="I98" s="65"/>
      <c r="J98" s="65">
        <f>IF(ISNUMBER(SEARCH('INSTITUTIONAL VENDOR'!$C$6,K98)),MAX($J$2:J97)+1,0)</f>
        <v>0</v>
      </c>
      <c r="K98" s="49" t="s">
        <v>890</v>
      </c>
      <c r="L98" s="58" t="str">
        <f>IFERROR(VLOOKUP(ROWS($L$2:L97),J:K,2,0),"")</f>
        <v/>
      </c>
      <c r="M98" s="65" t="s">
        <v>357</v>
      </c>
      <c r="N98" s="65"/>
      <c r="O98" s="65"/>
      <c r="P98" s="65"/>
      <c r="Q98" s="65"/>
      <c r="R98" s="65"/>
      <c r="S98" s="65"/>
      <c r="T98" s="65"/>
      <c r="U98" s="65" t="s">
        <v>5</v>
      </c>
      <c r="V98" s="65"/>
      <c r="W98" s="65"/>
      <c r="X98" s="65"/>
      <c r="Y98" s="65" t="s">
        <v>891</v>
      </c>
      <c r="Z98" s="65"/>
      <c r="AA98" s="65" t="s">
        <v>69</v>
      </c>
      <c r="AB98" s="65"/>
      <c r="AC98" s="65"/>
      <c r="AD98" s="65"/>
      <c r="AE98" s="65"/>
      <c r="AF98" s="65"/>
      <c r="AG98" s="78" t="s">
        <v>854</v>
      </c>
      <c r="AH98" s="65"/>
      <c r="AI98" s="65"/>
      <c r="AJ98" s="65"/>
      <c r="AK98" s="65"/>
      <c r="AL98" s="65"/>
      <c r="AM98" s="65"/>
      <c r="AN98" s="65"/>
      <c r="AO98" s="65">
        <f>IF(ISNUMBER(SEARCH('INSTITUTIONAL VENDOR'!$C$35,AP98)),MAX($AO$7:AO97)+1,0)</f>
        <v>0</v>
      </c>
      <c r="AP98" s="65" t="s">
        <v>854</v>
      </c>
      <c r="AQ98" s="65" t="str">
        <f>IFERROR(VLOOKUP(ROWS(AQ$7:$AQ97),AO:AP,2,0),"")</f>
        <v/>
      </c>
      <c r="AR98" s="65" t="s">
        <v>892</v>
      </c>
      <c r="AS98" s="65" t="s">
        <v>888</v>
      </c>
      <c r="AT98" s="65" t="s">
        <v>176</v>
      </c>
    </row>
    <row r="99" spans="1:46" x14ac:dyDescent="0.25">
      <c r="A99" s="55"/>
      <c r="B99" s="55"/>
      <c r="C99" s="65">
        <f>IF(ISNUMBER(SEARCH('INSTITUTIONAL VENDOR'!$E$12,D99)),MAX($C$1:C98)+1,0)</f>
        <v>0</v>
      </c>
      <c r="D99" s="65" t="s">
        <v>892</v>
      </c>
      <c r="E99" s="65" t="str">
        <f>IFERROR(VLOOKUP(ROWS($E$1:E98),C:D,2,0),"")</f>
        <v/>
      </c>
      <c r="F99" s="65">
        <f>IF(ISNUMBER(SEARCH('INSTITUTIONAL VENDOR'!$C$31,G99)),MAX($F$2:F98)+1,0)</f>
        <v>0</v>
      </c>
      <c r="G99" s="65" t="s">
        <v>893</v>
      </c>
      <c r="H99" s="65" t="str">
        <f>IFERROR(VLOOKUP(ROWS($H$2:H98),F:G,2,0),"")</f>
        <v/>
      </c>
      <c r="I99" s="65"/>
      <c r="J99" s="65">
        <f>IF(ISNUMBER(SEARCH('INSTITUTIONAL VENDOR'!$C$6,K99)),MAX($J$2:J98)+1,0)</f>
        <v>0</v>
      </c>
      <c r="K99" s="49" t="s">
        <v>894</v>
      </c>
      <c r="L99" s="58" t="str">
        <f>IFERROR(VLOOKUP(ROWS($L$2:L98),J:K,2,0),"")</f>
        <v/>
      </c>
      <c r="M99" s="65" t="s">
        <v>368</v>
      </c>
      <c r="N99" s="65"/>
      <c r="O99" s="65"/>
      <c r="P99" s="65"/>
      <c r="Q99" s="65"/>
      <c r="R99" s="65"/>
      <c r="S99" s="65"/>
      <c r="T99" s="65"/>
      <c r="U99" s="65" t="s">
        <v>895</v>
      </c>
      <c r="V99" s="65"/>
      <c r="W99" s="65"/>
      <c r="X99" s="65"/>
      <c r="Y99" s="65" t="s">
        <v>896</v>
      </c>
      <c r="Z99" s="65"/>
      <c r="AA99" s="65" t="s">
        <v>664</v>
      </c>
      <c r="AB99" s="65"/>
      <c r="AC99" s="65"/>
      <c r="AD99" s="65"/>
      <c r="AE99" s="65"/>
      <c r="AF99" s="65"/>
      <c r="AG99" s="78" t="s">
        <v>897</v>
      </c>
      <c r="AH99" s="65"/>
      <c r="AI99" s="65"/>
      <c r="AJ99" s="65"/>
      <c r="AK99" s="65"/>
      <c r="AL99" s="65"/>
      <c r="AM99" s="65"/>
      <c r="AN99" s="65"/>
      <c r="AO99" s="65">
        <f>IF(ISNUMBER(SEARCH('INSTITUTIONAL VENDOR'!$C$35,AP99)),MAX($AO$7:AO98)+1,0)</f>
        <v>0</v>
      </c>
      <c r="AP99" s="65" t="s">
        <v>861</v>
      </c>
      <c r="AQ99" s="65" t="str">
        <f>IFERROR(VLOOKUP(ROWS(AQ$7:$AQ98),AO:AP,2,0),"")</f>
        <v/>
      </c>
      <c r="AR99" s="65" t="s">
        <v>898</v>
      </c>
      <c r="AS99" s="65" t="s">
        <v>892</v>
      </c>
      <c r="AT99" s="65" t="s">
        <v>176</v>
      </c>
    </row>
    <row r="100" spans="1:46" x14ac:dyDescent="0.25">
      <c r="A100" s="55"/>
      <c r="B100" s="55"/>
      <c r="C100" s="65">
        <f>IF(ISNUMBER(SEARCH('INSTITUTIONAL VENDOR'!$E$12,D100)),MAX($C$1:C99)+1,0)</f>
        <v>0</v>
      </c>
      <c r="D100" s="65" t="s">
        <v>898</v>
      </c>
      <c r="E100" s="65" t="str">
        <f>IFERROR(VLOOKUP(ROWS($E$1:E99),C:D,2,0),"")</f>
        <v/>
      </c>
      <c r="F100" s="65">
        <f>IF(ISNUMBER(SEARCH('INSTITUTIONAL VENDOR'!$C$31,G100)),MAX($F$2:F99)+1,0)</f>
        <v>0</v>
      </c>
      <c r="G100" s="65" t="s">
        <v>899</v>
      </c>
      <c r="H100" s="65" t="str">
        <f>IFERROR(VLOOKUP(ROWS($H$2:H99),F:G,2,0),"")</f>
        <v/>
      </c>
      <c r="I100" s="65"/>
      <c r="J100" s="65">
        <f>IF(ISNUMBER(SEARCH('INSTITUTIONAL VENDOR'!$C$6,K100)),MAX($J$2:J99)+1,0)</f>
        <v>0</v>
      </c>
      <c r="K100" s="49" t="s">
        <v>900</v>
      </c>
      <c r="L100" s="58" t="str">
        <f>IFERROR(VLOOKUP(ROWS($L$2:L99),J:K,2,0),"")</f>
        <v/>
      </c>
      <c r="M100" s="65" t="s">
        <v>901</v>
      </c>
      <c r="N100" s="65"/>
      <c r="O100" s="65"/>
      <c r="P100" s="65"/>
      <c r="Q100" s="65"/>
      <c r="R100" s="65"/>
      <c r="S100" s="65"/>
      <c r="T100" s="65"/>
      <c r="U100" s="65" t="s">
        <v>902</v>
      </c>
      <c r="V100" s="65"/>
      <c r="W100" s="65"/>
      <c r="X100" s="65"/>
      <c r="Y100" s="65" t="s">
        <v>903</v>
      </c>
      <c r="Z100" s="65"/>
      <c r="AA100" s="65" t="s">
        <v>673</v>
      </c>
      <c r="AB100" s="65"/>
      <c r="AC100" s="65"/>
      <c r="AD100" s="65"/>
      <c r="AE100" s="65"/>
      <c r="AF100" s="65"/>
      <c r="AG100" s="78" t="s">
        <v>867</v>
      </c>
      <c r="AH100" s="65"/>
      <c r="AI100" s="65"/>
      <c r="AJ100" s="65"/>
      <c r="AK100" s="65"/>
      <c r="AL100" s="65"/>
      <c r="AM100" s="65"/>
      <c r="AN100" s="65"/>
      <c r="AO100" s="65">
        <f>IF(ISNUMBER(SEARCH('INSTITUTIONAL VENDOR'!$C$35,AP100)),MAX($AO$7:AO99)+1,0)</f>
        <v>0</v>
      </c>
      <c r="AP100" s="65" t="s">
        <v>867</v>
      </c>
      <c r="AQ100" s="65" t="str">
        <f>IFERROR(VLOOKUP(ROWS(AQ$7:$AQ99),AO:AP,2,0),"")</f>
        <v/>
      </c>
      <c r="AR100" s="65" t="s">
        <v>904</v>
      </c>
      <c r="AS100" s="65" t="s">
        <v>898</v>
      </c>
      <c r="AT100" s="65" t="s">
        <v>176</v>
      </c>
    </row>
    <row r="101" spans="1:46" x14ac:dyDescent="0.25">
      <c r="A101" s="55"/>
      <c r="B101" s="55"/>
      <c r="C101" s="65">
        <f>IF(ISNUMBER(SEARCH('INSTITUTIONAL VENDOR'!$E$12,D101)),MAX($C$1:C100)+1,0)</f>
        <v>0</v>
      </c>
      <c r="D101" s="65" t="s">
        <v>904</v>
      </c>
      <c r="E101" s="65" t="str">
        <f>IFERROR(VLOOKUP(ROWS($E$1:E100),C:D,2,0),"")</f>
        <v/>
      </c>
      <c r="F101" s="65">
        <f>IF(ISNUMBER(SEARCH('INSTITUTIONAL VENDOR'!$C$31,G101)),MAX($F$2:F100)+1,0)</f>
        <v>0</v>
      </c>
      <c r="G101" s="65" t="s">
        <v>905</v>
      </c>
      <c r="H101" s="65" t="str">
        <f>IFERROR(VLOOKUP(ROWS($H$2:H100),F:G,2,0),"")</f>
        <v/>
      </c>
      <c r="I101" s="65"/>
      <c r="J101" s="65">
        <f>IF(ISNUMBER(SEARCH('INSTITUTIONAL VENDOR'!$C$6,K101)),MAX($J$2:J100)+1,0)</f>
        <v>0</v>
      </c>
      <c r="K101" s="49" t="s">
        <v>906</v>
      </c>
      <c r="L101" s="58" t="str">
        <f>IFERROR(VLOOKUP(ROWS($L$2:L100),J:K,2,0),"")</f>
        <v/>
      </c>
      <c r="M101" s="65" t="s">
        <v>389</v>
      </c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 t="s">
        <v>907</v>
      </c>
      <c r="Z101" s="65"/>
      <c r="AA101" s="65" t="s">
        <v>681</v>
      </c>
      <c r="AB101" s="65"/>
      <c r="AC101" s="65"/>
      <c r="AD101" s="65"/>
      <c r="AE101" s="65"/>
      <c r="AF101" s="65"/>
      <c r="AG101" s="78" t="s">
        <v>873</v>
      </c>
      <c r="AH101" s="65"/>
      <c r="AI101" s="65"/>
      <c r="AJ101" s="65"/>
      <c r="AK101" s="65"/>
      <c r="AL101" s="65"/>
      <c r="AM101" s="65"/>
      <c r="AN101" s="65"/>
      <c r="AO101" s="65">
        <f>IF(ISNUMBER(SEARCH('INSTITUTIONAL VENDOR'!$C$35,AP101)),MAX($AO$7:AO100)+1,0)</f>
        <v>0</v>
      </c>
      <c r="AP101" s="65" t="s">
        <v>873</v>
      </c>
      <c r="AQ101" s="65" t="str">
        <f>IFERROR(VLOOKUP(ROWS(AQ$7:$AQ100),AO:AP,2,0),"")</f>
        <v/>
      </c>
      <c r="AR101" s="65" t="s">
        <v>908</v>
      </c>
      <c r="AS101" s="65" t="s">
        <v>904</v>
      </c>
      <c r="AT101" s="65" t="s">
        <v>176</v>
      </c>
    </row>
    <row r="102" spans="1:46" x14ac:dyDescent="0.25">
      <c r="A102" s="55"/>
      <c r="B102" s="55"/>
      <c r="C102" s="65">
        <f>IF(ISNUMBER(SEARCH('INSTITUTIONAL VENDOR'!$E$12,D102)),MAX($C$1:C101)+1,0)</f>
        <v>0</v>
      </c>
      <c r="D102" s="65" t="s">
        <v>908</v>
      </c>
      <c r="E102" s="65" t="str">
        <f>IFERROR(VLOOKUP(ROWS($E$1:E101),C:D,2,0),"")</f>
        <v/>
      </c>
      <c r="F102" s="65">
        <f>IF(ISNUMBER(SEARCH('INSTITUTIONAL VENDOR'!$C$31,G102)),MAX($F$2:F101)+1,0)</f>
        <v>0</v>
      </c>
      <c r="G102" s="65" t="s">
        <v>909</v>
      </c>
      <c r="H102" s="65" t="str">
        <f>IFERROR(VLOOKUP(ROWS($H$2:H101),F:G,2,0),"")</f>
        <v/>
      </c>
      <c r="I102" s="65"/>
      <c r="J102" s="65">
        <f>IF(ISNUMBER(SEARCH('INSTITUTIONAL VENDOR'!$C$6,K102)),MAX($J$2:J101)+1,0)</f>
        <v>0</v>
      </c>
      <c r="K102" s="49" t="s">
        <v>910</v>
      </c>
      <c r="L102" s="58" t="str">
        <f>IFERROR(VLOOKUP(ROWS($L$2:L101),J:K,2,0),"")</f>
        <v/>
      </c>
      <c r="M102" s="65" t="s">
        <v>398</v>
      </c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 t="s">
        <v>911</v>
      </c>
      <c r="Z102" s="65"/>
      <c r="AA102" s="65" t="s">
        <v>689</v>
      </c>
      <c r="AB102" s="65"/>
      <c r="AC102" s="65"/>
      <c r="AD102" s="65"/>
      <c r="AE102" s="65"/>
      <c r="AF102" s="65"/>
      <c r="AG102" s="78" t="s">
        <v>879</v>
      </c>
      <c r="AH102" s="65"/>
      <c r="AI102" s="65"/>
      <c r="AJ102" s="65"/>
      <c r="AK102" s="65"/>
      <c r="AL102" s="65"/>
      <c r="AM102" s="65"/>
      <c r="AN102" s="65"/>
      <c r="AO102" s="65">
        <f>IF(ISNUMBER(SEARCH('INSTITUTIONAL VENDOR'!$C$35,AP102)),MAX($AO$7:AO101)+1,0)</f>
        <v>0</v>
      </c>
      <c r="AP102" s="65" t="s">
        <v>879</v>
      </c>
      <c r="AQ102" s="65" t="str">
        <f>IFERROR(VLOOKUP(ROWS(AQ$7:$AQ101),AO:AP,2,0),"")</f>
        <v/>
      </c>
      <c r="AR102" s="65" t="s">
        <v>912</v>
      </c>
      <c r="AS102" s="65" t="s">
        <v>908</v>
      </c>
      <c r="AT102" s="65" t="s">
        <v>158</v>
      </c>
    </row>
    <row r="103" spans="1:46" x14ac:dyDescent="0.25">
      <c r="A103" s="55"/>
      <c r="B103" s="55"/>
      <c r="C103" s="65">
        <f>IF(ISNUMBER(SEARCH('INSTITUTIONAL VENDOR'!$E$12,D103)),MAX($C$1:C102)+1,0)</f>
        <v>0</v>
      </c>
      <c r="D103" s="65" t="s">
        <v>912</v>
      </c>
      <c r="E103" s="65" t="str">
        <f>IFERROR(VLOOKUP(ROWS($E$1:E102),C:D,2,0),"")</f>
        <v/>
      </c>
      <c r="F103" s="65">
        <f>IF(ISNUMBER(SEARCH('INSTITUTIONAL VENDOR'!$C$31,G103)),MAX($F$2:F102)+1,0)</f>
        <v>0</v>
      </c>
      <c r="G103" s="65" t="s">
        <v>913</v>
      </c>
      <c r="H103" s="65" t="str">
        <f>IFERROR(VLOOKUP(ROWS($H$2:H102),F:G,2,0),"")</f>
        <v/>
      </c>
      <c r="I103" s="65"/>
      <c r="J103" s="65">
        <f>IF(ISNUMBER(SEARCH('INSTITUTIONAL VENDOR'!$C$6,K103)),MAX($J$2:J102)+1,0)</f>
        <v>0</v>
      </c>
      <c r="K103" s="49" t="s">
        <v>914</v>
      </c>
      <c r="L103" s="58" t="str">
        <f>IFERROR(VLOOKUP(ROWS($L$2:L102),J:K,2,0),"")</f>
        <v/>
      </c>
      <c r="M103" s="65" t="s">
        <v>797</v>
      </c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 t="s">
        <v>915</v>
      </c>
      <c r="Z103" s="65"/>
      <c r="AA103" s="65" t="s">
        <v>695</v>
      </c>
      <c r="AB103" s="65"/>
      <c r="AC103" s="65"/>
      <c r="AD103" s="65"/>
      <c r="AE103" s="65"/>
      <c r="AF103" s="65"/>
      <c r="AG103" s="78" t="s">
        <v>884</v>
      </c>
      <c r="AH103" s="65"/>
      <c r="AI103" s="65"/>
      <c r="AJ103" s="65"/>
      <c r="AK103" s="65"/>
      <c r="AL103" s="65"/>
      <c r="AM103" s="65"/>
      <c r="AN103" s="65"/>
      <c r="AO103" s="65">
        <f>IF(ISNUMBER(SEARCH('INSTITUTIONAL VENDOR'!$C$35,AP103)),MAX($AO$7:AO102)+1,0)</f>
        <v>0</v>
      </c>
      <c r="AP103" s="65" t="s">
        <v>884</v>
      </c>
      <c r="AQ103" s="65" t="str">
        <f>IFERROR(VLOOKUP(ROWS(AQ$7:$AQ102),AO:AP,2,0),"")</f>
        <v/>
      </c>
      <c r="AR103" s="65" t="s">
        <v>916</v>
      </c>
      <c r="AS103" s="65" t="s">
        <v>912</v>
      </c>
      <c r="AT103" s="65" t="s">
        <v>176</v>
      </c>
    </row>
    <row r="104" spans="1:46" x14ac:dyDescent="0.25">
      <c r="A104" s="55"/>
      <c r="B104" s="55"/>
      <c r="C104" s="65">
        <f>IF(ISNUMBER(SEARCH('INSTITUTIONAL VENDOR'!$E$12,D104)),MAX($C$1:C103)+1,0)</f>
        <v>0</v>
      </c>
      <c r="D104" s="65" t="s">
        <v>916</v>
      </c>
      <c r="E104" s="65" t="str">
        <f>IFERROR(VLOOKUP(ROWS($E$1:E103),C:D,2,0),"")</f>
        <v/>
      </c>
      <c r="F104" s="65">
        <f>IF(ISNUMBER(SEARCH('INSTITUTIONAL VENDOR'!$C$31,G104)),MAX($F$2:F103)+1,0)</f>
        <v>0</v>
      </c>
      <c r="G104" s="65" t="s">
        <v>917</v>
      </c>
      <c r="H104" s="65" t="str">
        <f>IFERROR(VLOOKUP(ROWS($H$2:H103),F:G,2,0),"")</f>
        <v/>
      </c>
      <c r="I104" s="65"/>
      <c r="J104" s="65">
        <f>IF(ISNUMBER(SEARCH('INSTITUTIONAL VENDOR'!$C$6,K104)),MAX($J$2:J103)+1,0)</f>
        <v>0</v>
      </c>
      <c r="K104" s="49" t="s">
        <v>918</v>
      </c>
      <c r="L104" s="58" t="str">
        <f>IFERROR(VLOOKUP(ROWS($L$2:L103),J:K,2,0),"")</f>
        <v/>
      </c>
      <c r="M104" s="65" t="s">
        <v>415</v>
      </c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 t="s">
        <v>919</v>
      </c>
      <c r="Z104" s="65"/>
      <c r="AA104" s="65" t="s">
        <v>702</v>
      </c>
      <c r="AB104" s="65"/>
      <c r="AC104" s="65"/>
      <c r="AD104" s="65"/>
      <c r="AE104" s="65"/>
      <c r="AF104" s="65"/>
      <c r="AG104" s="78" t="s">
        <v>888</v>
      </c>
      <c r="AH104" s="65"/>
      <c r="AI104" s="65"/>
      <c r="AJ104" s="65"/>
      <c r="AK104" s="65"/>
      <c r="AL104" s="65"/>
      <c r="AM104" s="65"/>
      <c r="AN104" s="65"/>
      <c r="AO104" s="65">
        <f>IF(ISNUMBER(SEARCH('INSTITUTIONAL VENDOR'!$C$35,AP104)),MAX($AO$7:AO103)+1,0)</f>
        <v>0</v>
      </c>
      <c r="AP104" s="65" t="s">
        <v>888</v>
      </c>
      <c r="AQ104" s="65" t="str">
        <f>IFERROR(VLOOKUP(ROWS(AQ$7:$AQ103),AO:AP,2,0),"")</f>
        <v/>
      </c>
      <c r="AR104" s="65" t="s">
        <v>920</v>
      </c>
      <c r="AS104" s="65" t="s">
        <v>916</v>
      </c>
      <c r="AT104" s="65" t="s">
        <v>176</v>
      </c>
    </row>
    <row r="105" spans="1:46" x14ac:dyDescent="0.25">
      <c r="A105" s="55"/>
      <c r="B105" s="55"/>
      <c r="C105" s="65">
        <f>IF(ISNUMBER(SEARCH('INSTITUTIONAL VENDOR'!$E$12,D105)),MAX($C$1:C104)+1,0)</f>
        <v>0</v>
      </c>
      <c r="D105" s="65" t="s">
        <v>920</v>
      </c>
      <c r="E105" s="65" t="str">
        <f>IFERROR(VLOOKUP(ROWS($E$1:E104),C:D,2,0),"")</f>
        <v/>
      </c>
      <c r="F105" s="65">
        <f>IF(ISNUMBER(SEARCH('INSTITUTIONAL VENDOR'!$C$31,G105)),MAX($F$2:F104)+1,0)</f>
        <v>0</v>
      </c>
      <c r="G105" s="65" t="s">
        <v>921</v>
      </c>
      <c r="H105" s="65" t="str">
        <f>IFERROR(VLOOKUP(ROWS($H$2:H104),F:G,2,0),"")</f>
        <v/>
      </c>
      <c r="I105" s="65"/>
      <c r="J105" s="65">
        <f>IF(ISNUMBER(SEARCH('INSTITUTIONAL VENDOR'!$C$6,K105)),MAX($J$2:J104)+1,0)</f>
        <v>0</v>
      </c>
      <c r="K105" s="49" t="s">
        <v>922</v>
      </c>
      <c r="L105" s="58" t="str">
        <f>IFERROR(VLOOKUP(ROWS($L$2:L104),J:K,2,0),"")</f>
        <v/>
      </c>
      <c r="M105" s="65" t="s">
        <v>320</v>
      </c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 t="s">
        <v>923</v>
      </c>
      <c r="Z105" s="65"/>
      <c r="AA105" s="65" t="s">
        <v>709</v>
      </c>
      <c r="AB105" s="65"/>
      <c r="AC105" s="65"/>
      <c r="AD105" s="65"/>
      <c r="AE105" s="65"/>
      <c r="AF105" s="65"/>
      <c r="AG105" s="78" t="s">
        <v>892</v>
      </c>
      <c r="AH105" s="65"/>
      <c r="AI105" s="65"/>
      <c r="AJ105" s="65"/>
      <c r="AK105" s="65"/>
      <c r="AL105" s="65"/>
      <c r="AM105" s="65"/>
      <c r="AN105" s="65"/>
      <c r="AO105" s="65">
        <f>IF(ISNUMBER(SEARCH('INSTITUTIONAL VENDOR'!$C$35,AP105)),MAX($AO$7:AO104)+1,0)</f>
        <v>0</v>
      </c>
      <c r="AP105" s="65" t="s">
        <v>892</v>
      </c>
      <c r="AQ105" s="65" t="str">
        <f>IFERROR(VLOOKUP(ROWS(AQ$7:$AQ104),AO:AP,2,0),"")</f>
        <v/>
      </c>
      <c r="AR105" s="65" t="s">
        <v>924</v>
      </c>
      <c r="AS105" s="65" t="s">
        <v>920</v>
      </c>
      <c r="AT105" s="65" t="s">
        <v>176</v>
      </c>
    </row>
    <row r="106" spans="1:46" x14ac:dyDescent="0.25">
      <c r="A106" s="55"/>
      <c r="B106" s="55"/>
      <c r="C106" s="65">
        <f>IF(ISNUMBER(SEARCH('INSTITUTIONAL VENDOR'!$E$12,D106)),MAX($C$1:C105)+1,0)</f>
        <v>0</v>
      </c>
      <c r="D106" s="65" t="s">
        <v>924</v>
      </c>
      <c r="E106" s="65" t="str">
        <f>IFERROR(VLOOKUP(ROWS($E$1:E105),C:D,2,0),"")</f>
        <v/>
      </c>
      <c r="F106" s="65">
        <f>IF(ISNUMBER(SEARCH('INSTITUTIONAL VENDOR'!$C$31,G106)),MAX($F$2:F105)+1,0)</f>
        <v>0</v>
      </c>
      <c r="G106" s="65" t="s">
        <v>925</v>
      </c>
      <c r="H106" s="65" t="str">
        <f>IFERROR(VLOOKUP(ROWS($H$2:H105),F:G,2,0),"")</f>
        <v/>
      </c>
      <c r="I106" s="65"/>
      <c r="J106" s="65">
        <f>IF(ISNUMBER(SEARCH('INSTITUTIONAL VENDOR'!$C$6,K106)),MAX($J$2:J105)+1,0)</f>
        <v>0</v>
      </c>
      <c r="K106" s="49" t="s">
        <v>926</v>
      </c>
      <c r="L106" s="58" t="str">
        <f>IFERROR(VLOOKUP(ROWS($L$2:L105),J:K,2,0),"")</f>
        <v/>
      </c>
      <c r="M106" s="65" t="s">
        <v>434</v>
      </c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 t="s">
        <v>927</v>
      </c>
      <c r="Z106" s="65"/>
      <c r="AA106" s="65" t="s">
        <v>928</v>
      </c>
      <c r="AB106" s="65"/>
      <c r="AC106" s="65"/>
      <c r="AD106" s="65"/>
      <c r="AE106" s="65"/>
      <c r="AF106" s="65"/>
      <c r="AG106" s="78" t="s">
        <v>898</v>
      </c>
      <c r="AH106" s="65"/>
      <c r="AI106" s="65"/>
      <c r="AJ106" s="65"/>
      <c r="AK106" s="65"/>
      <c r="AL106" s="65"/>
      <c r="AM106" s="65"/>
      <c r="AN106" s="65"/>
      <c r="AO106" s="65">
        <f>IF(ISNUMBER(SEARCH('INSTITUTIONAL VENDOR'!$C$35,AP106)),MAX($AO$7:AO105)+1,0)</f>
        <v>0</v>
      </c>
      <c r="AP106" s="65" t="s">
        <v>898</v>
      </c>
      <c r="AQ106" s="65" t="str">
        <f>IFERROR(VLOOKUP(ROWS(AQ$7:$AQ105),AO:AP,2,0),"")</f>
        <v/>
      </c>
      <c r="AR106" s="65" t="s">
        <v>929</v>
      </c>
      <c r="AS106" s="65" t="s">
        <v>924</v>
      </c>
      <c r="AT106" s="65" t="s">
        <v>176</v>
      </c>
    </row>
    <row r="107" spans="1:46" x14ac:dyDescent="0.25">
      <c r="A107" s="55"/>
      <c r="B107" s="55"/>
      <c r="C107" s="65">
        <f>IF(ISNUMBER(SEARCH('INSTITUTIONAL VENDOR'!$E$12,D107)),MAX($C$1:C106)+1,0)</f>
        <v>0</v>
      </c>
      <c r="D107" s="65" t="s">
        <v>929</v>
      </c>
      <c r="E107" s="65" t="str">
        <f>IFERROR(VLOOKUP(ROWS($E$1:E106),C:D,2,0),"")</f>
        <v/>
      </c>
      <c r="F107" s="65">
        <f>IF(ISNUMBER(SEARCH('INSTITUTIONAL VENDOR'!$C$31,G107)),MAX($F$2:F106)+1,0)</f>
        <v>0</v>
      </c>
      <c r="G107" s="65" t="s">
        <v>930</v>
      </c>
      <c r="H107" s="65" t="str">
        <f>IFERROR(VLOOKUP(ROWS($H$2:H106),F:G,2,0),"")</f>
        <v/>
      </c>
      <c r="I107" s="65"/>
      <c r="J107" s="65">
        <f>IF(ISNUMBER(SEARCH('INSTITUTIONAL VENDOR'!$C$6,K107)),MAX($J$2:J106)+1,0)</f>
        <v>0</v>
      </c>
      <c r="K107" s="49" t="s">
        <v>931</v>
      </c>
      <c r="L107" s="58" t="str">
        <f>IFERROR(VLOOKUP(ROWS($L$2:L106),J:K,2,0),"")</f>
        <v/>
      </c>
      <c r="M107" s="65" t="s">
        <v>445</v>
      </c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 t="s">
        <v>932</v>
      </c>
      <c r="Z107" s="65"/>
      <c r="AA107" s="65" t="s">
        <v>933</v>
      </c>
      <c r="AB107" s="65"/>
      <c r="AC107" s="65"/>
      <c r="AD107" s="65"/>
      <c r="AE107" s="65"/>
      <c r="AF107" s="65"/>
      <c r="AG107" s="78" t="s">
        <v>904</v>
      </c>
      <c r="AH107" s="65"/>
      <c r="AI107" s="65"/>
      <c r="AJ107" s="65"/>
      <c r="AK107" s="65"/>
      <c r="AL107" s="65"/>
      <c r="AM107" s="65"/>
      <c r="AN107" s="65"/>
      <c r="AO107" s="65">
        <f>IF(ISNUMBER(SEARCH('INSTITUTIONAL VENDOR'!$C$35,AP107)),MAX($AO$7:AO106)+1,0)</f>
        <v>0</v>
      </c>
      <c r="AP107" s="65" t="s">
        <v>904</v>
      </c>
      <c r="AQ107" s="65" t="str">
        <f>IFERROR(VLOOKUP(ROWS(AQ$7:$AQ106),AO:AP,2,0),"")</f>
        <v/>
      </c>
      <c r="AR107" s="65" t="s">
        <v>934</v>
      </c>
      <c r="AS107" s="65" t="s">
        <v>929</v>
      </c>
      <c r="AT107" s="65" t="s">
        <v>158</v>
      </c>
    </row>
    <row r="108" spans="1:46" x14ac:dyDescent="0.25">
      <c r="A108" s="55"/>
      <c r="B108" s="55"/>
      <c r="C108" s="65">
        <f>IF(ISNUMBER(SEARCH('INSTITUTIONAL VENDOR'!$E$12,D108)),MAX($C$1:C107)+1,0)</f>
        <v>0</v>
      </c>
      <c r="D108" s="65" t="s">
        <v>934</v>
      </c>
      <c r="E108" s="65" t="str">
        <f>IFERROR(VLOOKUP(ROWS($E$1:E107),C:D,2,0),"")</f>
        <v/>
      </c>
      <c r="F108" s="65">
        <f>IF(ISNUMBER(SEARCH('INSTITUTIONAL VENDOR'!$C$31,G108)),MAX($F$2:F107)+1,0)</f>
        <v>0</v>
      </c>
      <c r="G108" s="65" t="s">
        <v>935</v>
      </c>
      <c r="H108" s="65" t="str">
        <f>IFERROR(VLOOKUP(ROWS($H$2:H107),F:G,2,0),"")</f>
        <v/>
      </c>
      <c r="I108" s="65"/>
      <c r="J108" s="65">
        <f>IF(ISNUMBER(SEARCH('INSTITUTIONAL VENDOR'!$C$6,K108)),MAX($J$2:J107)+1,0)</f>
        <v>0</v>
      </c>
      <c r="K108" s="49" t="s">
        <v>936</v>
      </c>
      <c r="L108" s="58" t="str">
        <f>IFERROR(VLOOKUP(ROWS($L$2:L107),J:K,2,0),"")</f>
        <v/>
      </c>
      <c r="M108" s="65" t="s">
        <v>455</v>
      </c>
      <c r="N108" s="65"/>
      <c r="O108" s="65"/>
      <c r="P108" s="65"/>
      <c r="Q108" s="65"/>
      <c r="R108" s="65"/>
      <c r="S108" s="65"/>
      <c r="T108" s="65"/>
      <c r="U108" s="65" t="s">
        <v>5</v>
      </c>
      <c r="V108" s="65"/>
      <c r="W108" s="65"/>
      <c r="X108" s="65"/>
      <c r="Y108" s="65" t="s">
        <v>937</v>
      </c>
      <c r="Z108" s="65"/>
      <c r="AA108" s="65" t="s">
        <v>938</v>
      </c>
      <c r="AB108" s="65"/>
      <c r="AC108" s="65"/>
      <c r="AD108" s="65"/>
      <c r="AE108" s="65"/>
      <c r="AF108" s="65"/>
      <c r="AG108" s="78" t="s">
        <v>908</v>
      </c>
      <c r="AH108" s="65"/>
      <c r="AI108" s="65"/>
      <c r="AJ108" s="65"/>
      <c r="AK108" s="65"/>
      <c r="AL108" s="65"/>
      <c r="AM108" s="65"/>
      <c r="AN108" s="65"/>
      <c r="AO108" s="65">
        <f>IF(ISNUMBER(SEARCH('INSTITUTIONAL VENDOR'!$C$35,AP108)),MAX($AO$7:AO107)+1,0)</f>
        <v>0</v>
      </c>
      <c r="AP108" s="65" t="s">
        <v>908</v>
      </c>
      <c r="AQ108" s="65" t="str">
        <f>IFERROR(VLOOKUP(ROWS(AQ$7:$AQ107),AO:AP,2,0),"")</f>
        <v/>
      </c>
      <c r="AR108" s="65" t="s">
        <v>939</v>
      </c>
      <c r="AS108" s="65" t="s">
        <v>934</v>
      </c>
      <c r="AT108" s="65" t="s">
        <v>176</v>
      </c>
    </row>
    <row r="109" spans="1:46" x14ac:dyDescent="0.25">
      <c r="A109" s="55"/>
      <c r="B109" s="55"/>
      <c r="C109" s="65">
        <f>IF(ISNUMBER(SEARCH('INSTITUTIONAL VENDOR'!$E$12,D109)),MAX($C$1:C108)+1,0)</f>
        <v>0</v>
      </c>
      <c r="D109" s="65" t="s">
        <v>939</v>
      </c>
      <c r="E109" s="65" t="str">
        <f>IFERROR(VLOOKUP(ROWS($E$1:E108),C:D,2,0),"")</f>
        <v/>
      </c>
      <c r="F109" s="65">
        <f>IF(ISNUMBER(SEARCH('INSTITUTIONAL VENDOR'!$C$31,G109)),MAX($F$2:F108)+1,0)</f>
        <v>0</v>
      </c>
      <c r="G109" s="65" t="s">
        <v>940</v>
      </c>
      <c r="H109" s="65" t="str">
        <f>IFERROR(VLOOKUP(ROWS($H$2:H108),F:G,2,0),"")</f>
        <v/>
      </c>
      <c r="I109" s="65"/>
      <c r="J109" s="65">
        <f>IF(ISNUMBER(SEARCH('INSTITUTIONAL VENDOR'!$C$6,K109)),MAX($J$2:J108)+1,0)</f>
        <v>0</v>
      </c>
      <c r="K109" s="49" t="s">
        <v>941</v>
      </c>
      <c r="L109" s="58" t="str">
        <f>IFERROR(VLOOKUP(ROWS($L$2:L108),J:K,2,0),"")</f>
        <v/>
      </c>
      <c r="M109" s="65" t="s">
        <v>465</v>
      </c>
      <c r="N109" s="65"/>
      <c r="O109" s="65"/>
      <c r="P109" s="65"/>
      <c r="Q109" s="65"/>
      <c r="R109" s="65"/>
      <c r="S109" s="65"/>
      <c r="T109" s="65"/>
      <c r="U109" s="65" t="s">
        <v>942</v>
      </c>
      <c r="V109" s="65"/>
      <c r="W109" s="65"/>
      <c r="X109" s="65"/>
      <c r="Y109" s="65" t="s">
        <v>943</v>
      </c>
      <c r="Z109" s="65"/>
      <c r="AA109" s="65" t="s">
        <v>944</v>
      </c>
      <c r="AB109" s="65"/>
      <c r="AC109" s="65"/>
      <c r="AD109" s="65"/>
      <c r="AE109" s="65"/>
      <c r="AF109" s="65"/>
      <c r="AG109" s="78" t="s">
        <v>912</v>
      </c>
      <c r="AH109" s="65"/>
      <c r="AI109" s="65"/>
      <c r="AJ109" s="65"/>
      <c r="AK109" s="65"/>
      <c r="AL109" s="65"/>
      <c r="AM109" s="65"/>
      <c r="AN109" s="65"/>
      <c r="AO109" s="65">
        <f>IF(ISNUMBER(SEARCH('INSTITUTIONAL VENDOR'!$C$35,AP109)),MAX($AO$7:AO108)+1,0)</f>
        <v>0</v>
      </c>
      <c r="AP109" s="65" t="s">
        <v>912</v>
      </c>
      <c r="AQ109" s="65" t="str">
        <f>IFERROR(VLOOKUP(ROWS(AQ$7:$AQ108),AO:AP,2,0),"")</f>
        <v/>
      </c>
      <c r="AR109" s="65" t="s">
        <v>945</v>
      </c>
      <c r="AS109" s="65" t="s">
        <v>939</v>
      </c>
      <c r="AT109" s="65" t="s">
        <v>176</v>
      </c>
    </row>
    <row r="110" spans="1:46" x14ac:dyDescent="0.25">
      <c r="A110" s="55"/>
      <c r="B110" s="55"/>
      <c r="C110" s="65">
        <f>IF(ISNUMBER(SEARCH('INSTITUTIONAL VENDOR'!$E$12,D110)),MAX($C$1:C109)+1,0)</f>
        <v>0</v>
      </c>
      <c r="D110" s="65" t="s">
        <v>945</v>
      </c>
      <c r="E110" s="65" t="str">
        <f>IFERROR(VLOOKUP(ROWS($E$1:E109),C:D,2,0),"")</f>
        <v/>
      </c>
      <c r="F110" s="65">
        <f>IF(ISNUMBER(SEARCH('INSTITUTIONAL VENDOR'!$C$31,G110)),MAX($F$2:F109)+1,0)</f>
        <v>0</v>
      </c>
      <c r="G110" s="65" t="s">
        <v>946</v>
      </c>
      <c r="H110" s="65" t="str">
        <f>IFERROR(VLOOKUP(ROWS($H$2:H109),F:G,2,0),"")</f>
        <v/>
      </c>
      <c r="I110" s="65"/>
      <c r="J110" s="65">
        <f>IF(ISNUMBER(SEARCH('INSTITUTIONAL VENDOR'!$C$6,K110)),MAX($J$2:J109)+1,0)</f>
        <v>0</v>
      </c>
      <c r="K110" s="49" t="s">
        <v>947</v>
      </c>
      <c r="L110" s="58" t="str">
        <f>IFERROR(VLOOKUP(ROWS($L$2:L109),J:K,2,0),"")</f>
        <v/>
      </c>
      <c r="M110" s="65" t="s">
        <v>475</v>
      </c>
      <c r="N110" s="65"/>
      <c r="O110" s="65"/>
      <c r="P110" s="65"/>
      <c r="Q110" s="65"/>
      <c r="R110" s="65"/>
      <c r="S110" s="65"/>
      <c r="T110" s="65"/>
      <c r="U110" s="65" t="s">
        <v>948</v>
      </c>
      <c r="V110" s="65"/>
      <c r="W110" s="65"/>
      <c r="X110" s="65"/>
      <c r="Y110" s="65" t="s">
        <v>949</v>
      </c>
      <c r="Z110" s="65"/>
      <c r="AA110" s="65" t="s">
        <v>950</v>
      </c>
      <c r="AB110" s="65"/>
      <c r="AC110" s="65"/>
      <c r="AD110" s="65"/>
      <c r="AE110" s="65"/>
      <c r="AF110" s="65"/>
      <c r="AG110" s="78" t="s">
        <v>916</v>
      </c>
      <c r="AH110" s="65"/>
      <c r="AI110" s="65"/>
      <c r="AJ110" s="65"/>
      <c r="AK110" s="65"/>
      <c r="AL110" s="65"/>
      <c r="AM110" s="65"/>
      <c r="AN110" s="65"/>
      <c r="AO110" s="65">
        <f>IF(ISNUMBER(SEARCH('INSTITUTIONAL VENDOR'!$C$35,AP110)),MAX($AO$7:AO109)+1,0)</f>
        <v>0</v>
      </c>
      <c r="AP110" s="65" t="s">
        <v>916</v>
      </c>
      <c r="AQ110" s="65" t="str">
        <f>IFERROR(VLOOKUP(ROWS(AQ$7:$AQ109),AO:AP,2,0),"")</f>
        <v/>
      </c>
      <c r="AR110" s="65" t="s">
        <v>951</v>
      </c>
      <c r="AS110" s="65" t="s">
        <v>945</v>
      </c>
      <c r="AT110" s="65" t="s">
        <v>176</v>
      </c>
    </row>
    <row r="111" spans="1:46" x14ac:dyDescent="0.25">
      <c r="A111" s="55"/>
      <c r="B111" s="55"/>
      <c r="C111" s="65">
        <f>IF(ISNUMBER(SEARCH('INSTITUTIONAL VENDOR'!$E$12,D111)),MAX($C$1:C110)+1,0)</f>
        <v>0</v>
      </c>
      <c r="D111" s="65" t="s">
        <v>951</v>
      </c>
      <c r="E111" s="65" t="str">
        <f>IFERROR(VLOOKUP(ROWS($E$1:E110),C:D,2,0),"")</f>
        <v/>
      </c>
      <c r="F111" s="65">
        <f>IF(ISNUMBER(SEARCH('INSTITUTIONAL VENDOR'!$C$31,G111)),MAX($F$2:F110)+1,0)</f>
        <v>0</v>
      </c>
      <c r="G111" s="65" t="s">
        <v>952</v>
      </c>
      <c r="H111" s="65" t="str">
        <f>IFERROR(VLOOKUP(ROWS($H$2:H110),F:G,2,0),"")</f>
        <v/>
      </c>
      <c r="I111" s="65"/>
      <c r="J111" s="65">
        <f>IF(ISNUMBER(SEARCH('INSTITUTIONAL VENDOR'!$C$6,K111)),MAX($J$2:J110)+1,0)</f>
        <v>0</v>
      </c>
      <c r="K111" s="49" t="s">
        <v>953</v>
      </c>
      <c r="L111" s="58" t="str">
        <f>IFERROR(VLOOKUP(ROWS($L$2:L110),J:K,2,0),"")</f>
        <v/>
      </c>
      <c r="M111" s="65" t="s">
        <v>485</v>
      </c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 t="s">
        <v>954</v>
      </c>
      <c r="Z111" s="65"/>
      <c r="AA111" s="65"/>
      <c r="AB111" s="65"/>
      <c r="AC111" s="65"/>
      <c r="AD111" s="65"/>
      <c r="AE111" s="65"/>
      <c r="AF111" s="65"/>
      <c r="AG111" s="78" t="s">
        <v>920</v>
      </c>
      <c r="AH111" s="65"/>
      <c r="AI111" s="65"/>
      <c r="AJ111" s="65"/>
      <c r="AK111" s="65"/>
      <c r="AL111" s="65"/>
      <c r="AM111" s="65"/>
      <c r="AN111" s="65"/>
      <c r="AO111" s="65">
        <f>IF(ISNUMBER(SEARCH('INSTITUTIONAL VENDOR'!$C$35,AP111)),MAX($AO$7:AO110)+1,0)</f>
        <v>0</v>
      </c>
      <c r="AP111" s="65" t="s">
        <v>920</v>
      </c>
      <c r="AQ111" s="65" t="str">
        <f>IFERROR(VLOOKUP(ROWS(AQ$7:$AQ110),AO:AP,2,0),"")</f>
        <v/>
      </c>
      <c r="AR111" s="65" t="s">
        <v>955</v>
      </c>
      <c r="AS111" s="65" t="s">
        <v>951</v>
      </c>
      <c r="AT111" s="65" t="s">
        <v>176</v>
      </c>
    </row>
    <row r="112" spans="1:46" x14ac:dyDescent="0.25">
      <c r="A112" s="55"/>
      <c r="B112" s="55"/>
      <c r="C112" s="65">
        <f>IF(ISNUMBER(SEARCH('INSTITUTIONAL VENDOR'!$E$12,D112)),MAX($C$1:C111)+1,0)</f>
        <v>0</v>
      </c>
      <c r="D112" s="65" t="s">
        <v>955</v>
      </c>
      <c r="E112" s="65" t="str">
        <f>IFERROR(VLOOKUP(ROWS($E$1:E111),C:D,2,0),"")</f>
        <v/>
      </c>
      <c r="F112" s="65">
        <f>IF(ISNUMBER(SEARCH('INSTITUTIONAL VENDOR'!$C$31,G112)),MAX($F$2:F111)+1,0)</f>
        <v>0</v>
      </c>
      <c r="G112" s="65" t="s">
        <v>956</v>
      </c>
      <c r="H112" s="65" t="str">
        <f>IFERROR(VLOOKUP(ROWS($H$2:H111),F:G,2,0),"")</f>
        <v/>
      </c>
      <c r="I112" s="65"/>
      <c r="J112" s="65">
        <f>IF(ISNUMBER(SEARCH('INSTITUTIONAL VENDOR'!$C$6,K112)),MAX($J$2:J111)+1,0)</f>
        <v>0</v>
      </c>
      <c r="K112" s="49" t="s">
        <v>957</v>
      </c>
      <c r="L112" s="58" t="str">
        <f>IFERROR(VLOOKUP(ROWS($L$2:L111),J:K,2,0),"")</f>
        <v/>
      </c>
      <c r="M112" s="65" t="s">
        <v>495</v>
      </c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 t="s">
        <v>958</v>
      </c>
      <c r="Z112" s="65"/>
      <c r="AA112" s="65"/>
      <c r="AB112" s="65"/>
      <c r="AC112" s="65"/>
      <c r="AD112" s="65"/>
      <c r="AE112" s="65"/>
      <c r="AF112" s="65"/>
      <c r="AG112" s="78" t="s">
        <v>924</v>
      </c>
      <c r="AH112" s="65"/>
      <c r="AI112" s="65"/>
      <c r="AJ112" s="65"/>
      <c r="AK112" s="65"/>
      <c r="AL112" s="65"/>
      <c r="AM112" s="65"/>
      <c r="AN112" s="65"/>
      <c r="AO112" s="65">
        <f>IF(ISNUMBER(SEARCH('INSTITUTIONAL VENDOR'!$C$35,AP112)),MAX($AO$7:AO111)+1,0)</f>
        <v>0</v>
      </c>
      <c r="AP112" s="65" t="s">
        <v>924</v>
      </c>
      <c r="AQ112" s="65" t="str">
        <f>IFERROR(VLOOKUP(ROWS(AQ$7:$AQ111),AO:AP,2,0),"")</f>
        <v/>
      </c>
      <c r="AR112" s="65" t="s">
        <v>959</v>
      </c>
      <c r="AS112" s="65" t="s">
        <v>955</v>
      </c>
      <c r="AT112" s="65" t="s">
        <v>176</v>
      </c>
    </row>
    <row r="113" spans="1:46" x14ac:dyDescent="0.25">
      <c r="A113" s="55"/>
      <c r="B113" s="55"/>
      <c r="C113" s="65">
        <f>IF(ISNUMBER(SEARCH('INSTITUTIONAL VENDOR'!$E$12,D113)),MAX($C$1:C112)+1,0)</f>
        <v>0</v>
      </c>
      <c r="D113" s="65" t="s">
        <v>959</v>
      </c>
      <c r="E113" s="65" t="str">
        <f>IFERROR(VLOOKUP(ROWS($E$1:E112),C:D,2,0),"")</f>
        <v/>
      </c>
      <c r="F113" s="65">
        <f>IF(ISNUMBER(SEARCH('INSTITUTIONAL VENDOR'!$C$31,G113)),MAX($F$2:F112)+1,0)</f>
        <v>0</v>
      </c>
      <c r="G113" s="65" t="s">
        <v>960</v>
      </c>
      <c r="H113" s="65" t="str">
        <f>IFERROR(VLOOKUP(ROWS($H$2:H112),F:G,2,0),"")</f>
        <v/>
      </c>
      <c r="I113" s="65"/>
      <c r="J113" s="65">
        <f>IF(ISNUMBER(SEARCH('INSTITUTIONAL VENDOR'!$C$6,K113)),MAX($J$2:J112)+1,0)</f>
        <v>0</v>
      </c>
      <c r="K113" s="49" t="s">
        <v>961</v>
      </c>
      <c r="L113" s="58" t="str">
        <f>IFERROR(VLOOKUP(ROWS($L$2:L112),J:K,2,0),"")</f>
        <v/>
      </c>
      <c r="M113" s="65" t="s">
        <v>506</v>
      </c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 t="s">
        <v>962</v>
      </c>
      <c r="Z113" s="65"/>
      <c r="AA113" s="65"/>
      <c r="AB113" s="65"/>
      <c r="AC113" s="65"/>
      <c r="AD113" s="65"/>
      <c r="AE113" s="65"/>
      <c r="AF113" s="65"/>
      <c r="AG113" s="78" t="s">
        <v>929</v>
      </c>
      <c r="AH113" s="65"/>
      <c r="AI113" s="65"/>
      <c r="AJ113" s="65"/>
      <c r="AK113" s="65"/>
      <c r="AL113" s="65"/>
      <c r="AM113" s="65"/>
      <c r="AN113" s="65"/>
      <c r="AO113" s="65">
        <f>IF(ISNUMBER(SEARCH('INSTITUTIONAL VENDOR'!$C$35,AP113)),MAX($AO$7:AO112)+1,0)</f>
        <v>0</v>
      </c>
      <c r="AP113" s="65" t="s">
        <v>929</v>
      </c>
      <c r="AQ113" s="65" t="str">
        <f>IFERROR(VLOOKUP(ROWS(AQ$7:$AQ112),AO:AP,2,0),"")</f>
        <v/>
      </c>
      <c r="AR113" s="65" t="s">
        <v>963</v>
      </c>
      <c r="AS113" s="65" t="s">
        <v>959</v>
      </c>
      <c r="AT113" s="65" t="s">
        <v>176</v>
      </c>
    </row>
    <row r="114" spans="1:46" x14ac:dyDescent="0.25">
      <c r="A114" s="55"/>
      <c r="B114" s="55"/>
      <c r="C114" s="65">
        <f>IF(ISNUMBER(SEARCH('INSTITUTIONAL VENDOR'!$E$12,D114)),MAX($C$1:C113)+1,0)</f>
        <v>0</v>
      </c>
      <c r="D114" s="65" t="s">
        <v>963</v>
      </c>
      <c r="E114" s="65" t="str">
        <f>IFERROR(VLOOKUP(ROWS($E$1:E113),C:D,2,0),"")</f>
        <v/>
      </c>
      <c r="F114" s="65">
        <f>IF(ISNUMBER(SEARCH('INSTITUTIONAL VENDOR'!$C$31,G114)),MAX($F$2:F113)+1,0)</f>
        <v>0</v>
      </c>
      <c r="G114" s="65" t="s">
        <v>964</v>
      </c>
      <c r="H114" s="65" t="str">
        <f>IFERROR(VLOOKUP(ROWS($H$2:H113),F:G,2,0),"")</f>
        <v/>
      </c>
      <c r="I114" s="65"/>
      <c r="J114" s="65">
        <f>IF(ISNUMBER(SEARCH('INSTITUTIONAL VENDOR'!$C$6,K114)),MAX($J$2:J113)+1,0)</f>
        <v>0</v>
      </c>
      <c r="K114" s="49" t="s">
        <v>965</v>
      </c>
      <c r="L114" s="58" t="str">
        <f>IFERROR(VLOOKUP(ROWS($L$2:L113),J:K,2,0),"")</f>
        <v/>
      </c>
      <c r="M114" s="65" t="s">
        <v>516</v>
      </c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 t="s">
        <v>966</v>
      </c>
      <c r="Z114" s="65"/>
      <c r="AA114" s="65"/>
      <c r="AB114" s="65"/>
      <c r="AC114" s="65"/>
      <c r="AD114" s="65"/>
      <c r="AE114" s="65"/>
      <c r="AF114" s="65"/>
      <c r="AG114" s="78" t="s">
        <v>934</v>
      </c>
      <c r="AH114" s="65"/>
      <c r="AI114" s="65"/>
      <c r="AJ114" s="65"/>
      <c r="AK114" s="65"/>
      <c r="AL114" s="65"/>
      <c r="AM114" s="65"/>
      <c r="AN114" s="65"/>
      <c r="AO114" s="65">
        <f>IF(ISNUMBER(SEARCH('INSTITUTIONAL VENDOR'!$C$35,AP114)),MAX($AO$7:AO113)+1,0)</f>
        <v>0</v>
      </c>
      <c r="AP114" s="65" t="s">
        <v>934</v>
      </c>
      <c r="AQ114" s="65" t="str">
        <f>IFERROR(VLOOKUP(ROWS(AQ$7:$AQ113),AO:AP,2,0),"")</f>
        <v/>
      </c>
      <c r="AR114" s="65" t="s">
        <v>967</v>
      </c>
      <c r="AS114" s="65" t="s">
        <v>963</v>
      </c>
      <c r="AT114" s="65" t="s">
        <v>158</v>
      </c>
    </row>
    <row r="115" spans="1:46" x14ac:dyDescent="0.25">
      <c r="A115" s="55"/>
      <c r="B115" s="55"/>
      <c r="C115" s="65">
        <f>IF(ISNUMBER(SEARCH('INSTITUTIONAL VENDOR'!$E$12,D115)),MAX($C$1:C114)+1,0)</f>
        <v>0</v>
      </c>
      <c r="D115" s="65" t="s">
        <v>967</v>
      </c>
      <c r="E115" s="65" t="str">
        <f>IFERROR(VLOOKUP(ROWS($E$1:E114),C:D,2,0),"")</f>
        <v/>
      </c>
      <c r="F115" s="65">
        <f>IF(ISNUMBER(SEARCH('INSTITUTIONAL VENDOR'!$C$31,G115)),MAX($F$2:F114)+1,0)</f>
        <v>0</v>
      </c>
      <c r="G115" s="65" t="s">
        <v>968</v>
      </c>
      <c r="H115" s="65" t="str">
        <f>IFERROR(VLOOKUP(ROWS($H$2:H114),F:G,2,0),"")</f>
        <v/>
      </c>
      <c r="I115" s="65"/>
      <c r="J115" s="65">
        <f>IF(ISNUMBER(SEARCH('INSTITUTIONAL VENDOR'!$C$6,K115)),MAX($J$2:J114)+1,0)</f>
        <v>0</v>
      </c>
      <c r="K115" s="49" t="s">
        <v>969</v>
      </c>
      <c r="L115" s="58" t="str">
        <f>IFERROR(VLOOKUP(ROWS($L$2:L114),J:K,2,0),"")</f>
        <v/>
      </c>
      <c r="M115" s="65" t="s">
        <v>526</v>
      </c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 t="s">
        <v>970</v>
      </c>
      <c r="Z115" s="65"/>
      <c r="AA115" s="65"/>
      <c r="AB115" s="65"/>
      <c r="AC115" s="65"/>
      <c r="AD115" s="65"/>
      <c r="AE115" s="65"/>
      <c r="AF115" s="65"/>
      <c r="AG115" s="78" t="s">
        <v>939</v>
      </c>
      <c r="AH115" s="65"/>
      <c r="AI115" s="65"/>
      <c r="AJ115" s="65"/>
      <c r="AK115" s="65"/>
      <c r="AL115" s="65"/>
      <c r="AM115" s="65"/>
      <c r="AN115" s="65"/>
      <c r="AO115" s="65">
        <f>IF(ISNUMBER(SEARCH('INSTITUTIONAL VENDOR'!$C$35,AP115)),MAX($AO$7:AO114)+1,0)</f>
        <v>0</v>
      </c>
      <c r="AP115" s="65" t="s">
        <v>939</v>
      </c>
      <c r="AQ115" s="65" t="str">
        <f>IFERROR(VLOOKUP(ROWS(AQ$7:$AQ114),AO:AP,2,0),"")</f>
        <v/>
      </c>
      <c r="AR115" s="65" t="s">
        <v>971</v>
      </c>
      <c r="AS115" s="65" t="s">
        <v>967</v>
      </c>
      <c r="AT115" s="65" t="s">
        <v>158</v>
      </c>
    </row>
    <row r="116" spans="1:46" x14ac:dyDescent="0.25">
      <c r="A116" s="55"/>
      <c r="B116" s="55"/>
      <c r="C116" s="65">
        <f>IF(ISNUMBER(SEARCH('INSTITUTIONAL VENDOR'!$E$12,D116)),MAX($C$1:C115)+1,0)</f>
        <v>0</v>
      </c>
      <c r="D116" s="65" t="s">
        <v>971</v>
      </c>
      <c r="E116" s="65" t="str">
        <f>IFERROR(VLOOKUP(ROWS($E$1:E115),C:D,2,0),"")</f>
        <v/>
      </c>
      <c r="F116" s="65">
        <f>IF(ISNUMBER(SEARCH('INSTITUTIONAL VENDOR'!$C$31,G116)),MAX($F$2:F115)+1,0)</f>
        <v>0</v>
      </c>
      <c r="G116" s="65" t="s">
        <v>972</v>
      </c>
      <c r="H116" s="65" t="str">
        <f>IFERROR(VLOOKUP(ROWS($H$2:H115),F:G,2,0),"")</f>
        <v/>
      </c>
      <c r="I116" s="65"/>
      <c r="J116" s="65">
        <f>IF(ISNUMBER(SEARCH('INSTITUTIONAL VENDOR'!$C$6,K116)),MAX($J$2:J115)+1,0)</f>
        <v>0</v>
      </c>
      <c r="K116" s="49" t="s">
        <v>973</v>
      </c>
      <c r="L116" s="58" t="str">
        <f>IFERROR(VLOOKUP(ROWS($L$2:L115),J:K,2,0),"")</f>
        <v/>
      </c>
      <c r="M116" s="65" t="s">
        <v>536</v>
      </c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 t="s">
        <v>974</v>
      </c>
      <c r="Z116" s="65"/>
      <c r="AA116" s="65"/>
      <c r="AB116" s="65"/>
      <c r="AC116" s="65"/>
      <c r="AD116" s="65"/>
      <c r="AE116" s="65"/>
      <c r="AF116" s="65"/>
      <c r="AG116" s="78" t="s">
        <v>945</v>
      </c>
      <c r="AH116" s="65"/>
      <c r="AI116" s="65"/>
      <c r="AJ116" s="65"/>
      <c r="AK116" s="65"/>
      <c r="AL116" s="65"/>
      <c r="AM116" s="65"/>
      <c r="AN116" s="65"/>
      <c r="AO116" s="65">
        <f>IF(ISNUMBER(SEARCH('INSTITUTIONAL VENDOR'!$C$35,AP116)),MAX($AO$7:AO115)+1,0)</f>
        <v>0</v>
      </c>
      <c r="AP116" s="65" t="s">
        <v>945</v>
      </c>
      <c r="AQ116" s="65" t="str">
        <f>IFERROR(VLOOKUP(ROWS(AQ$7:$AQ115),AO:AP,2,0),"")</f>
        <v/>
      </c>
      <c r="AR116" s="65" t="s">
        <v>975</v>
      </c>
      <c r="AS116" s="65" t="s">
        <v>971</v>
      </c>
      <c r="AT116" s="65" t="s">
        <v>176</v>
      </c>
    </row>
    <row r="117" spans="1:46" x14ac:dyDescent="0.25">
      <c r="A117" s="55"/>
      <c r="B117" s="55"/>
      <c r="C117" s="65">
        <f>IF(ISNUMBER(SEARCH('INSTITUTIONAL VENDOR'!$E$12,D117)),MAX($C$1:C116)+1,0)</f>
        <v>0</v>
      </c>
      <c r="D117" s="65" t="s">
        <v>975</v>
      </c>
      <c r="E117" s="65" t="str">
        <f>IFERROR(VLOOKUP(ROWS($E$1:E116),C:D,2,0),"")</f>
        <v/>
      </c>
      <c r="F117" s="65">
        <f>IF(ISNUMBER(SEARCH('INSTITUTIONAL VENDOR'!$C$31,G117)),MAX($F$2:F116)+1,0)</f>
        <v>0</v>
      </c>
      <c r="G117" s="65" t="s">
        <v>976</v>
      </c>
      <c r="H117" s="65" t="str">
        <f>IFERROR(VLOOKUP(ROWS($H$2:H116),F:G,2,0),"")</f>
        <v/>
      </c>
      <c r="I117" s="65"/>
      <c r="J117" s="65">
        <f>IF(ISNUMBER(SEARCH('INSTITUTIONAL VENDOR'!$C$6,K117)),MAX($J$2:J116)+1,0)</f>
        <v>0</v>
      </c>
      <c r="K117" s="49" t="s">
        <v>977</v>
      </c>
      <c r="L117" s="58" t="str">
        <f>IFERROR(VLOOKUP(ROWS($L$2:L116),J:K,2,0),"")</f>
        <v/>
      </c>
      <c r="M117" s="65" t="s">
        <v>544</v>
      </c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 t="s">
        <v>978</v>
      </c>
      <c r="Z117" s="65"/>
      <c r="AA117" s="65"/>
      <c r="AB117" s="65"/>
      <c r="AC117" s="65"/>
      <c r="AD117" s="65"/>
      <c r="AE117" s="65"/>
      <c r="AF117" s="65"/>
      <c r="AG117" s="78" t="s">
        <v>951</v>
      </c>
      <c r="AH117" s="65"/>
      <c r="AI117" s="65"/>
      <c r="AJ117" s="65"/>
      <c r="AK117" s="65"/>
      <c r="AL117" s="65"/>
      <c r="AM117" s="65"/>
      <c r="AN117" s="65"/>
      <c r="AO117" s="65">
        <f>IF(ISNUMBER(SEARCH('INSTITUTIONAL VENDOR'!$C$35,AP117)),MAX($AO$7:AO116)+1,0)</f>
        <v>0</v>
      </c>
      <c r="AP117" s="65" t="s">
        <v>951</v>
      </c>
      <c r="AQ117" s="65" t="str">
        <f>IFERROR(VLOOKUP(ROWS(AQ$7:$AQ116),AO:AP,2,0),"")</f>
        <v/>
      </c>
      <c r="AR117" s="65" t="s">
        <v>979</v>
      </c>
      <c r="AS117" s="65" t="s">
        <v>975</v>
      </c>
      <c r="AT117" s="65" t="s">
        <v>176</v>
      </c>
    </row>
    <row r="118" spans="1:46" x14ac:dyDescent="0.25">
      <c r="A118" s="55"/>
      <c r="B118" s="55"/>
      <c r="C118" s="65">
        <f>IF(ISNUMBER(SEARCH('INSTITUTIONAL VENDOR'!$E$12,D118)),MAX($C$1:C117)+1,0)</f>
        <v>0</v>
      </c>
      <c r="D118" s="65" t="s">
        <v>979</v>
      </c>
      <c r="E118" s="65" t="str">
        <f>IFERROR(VLOOKUP(ROWS($E$1:E117),C:D,2,0),"")</f>
        <v/>
      </c>
      <c r="F118" s="65">
        <f>IF(ISNUMBER(SEARCH('INSTITUTIONAL VENDOR'!$C$31,G118)),MAX($F$2:F117)+1,0)</f>
        <v>0</v>
      </c>
      <c r="G118" s="65" t="s">
        <v>980</v>
      </c>
      <c r="H118" s="65" t="str">
        <f>IFERROR(VLOOKUP(ROWS($H$2:H117),F:G,2,0),"")</f>
        <v/>
      </c>
      <c r="I118" s="65"/>
      <c r="J118" s="65">
        <f>IF(ISNUMBER(SEARCH('INSTITUTIONAL VENDOR'!$C$6,K118)),MAX($J$2:J117)+1,0)</f>
        <v>0</v>
      </c>
      <c r="K118" s="49" t="s">
        <v>981</v>
      </c>
      <c r="L118" s="58" t="str">
        <f>IFERROR(VLOOKUP(ROWS($L$2:L117),J:K,2,0),"")</f>
        <v/>
      </c>
      <c r="M118" s="65" t="s">
        <v>553</v>
      </c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 t="s">
        <v>982</v>
      </c>
      <c r="Z118" s="65"/>
      <c r="AA118" s="65"/>
      <c r="AB118" s="65"/>
      <c r="AC118" s="65"/>
      <c r="AD118" s="65"/>
      <c r="AE118" s="65"/>
      <c r="AF118" s="65"/>
      <c r="AG118" s="78" t="s">
        <v>955</v>
      </c>
      <c r="AH118" s="65"/>
      <c r="AI118" s="65"/>
      <c r="AJ118" s="65"/>
      <c r="AK118" s="65"/>
      <c r="AL118" s="65"/>
      <c r="AM118" s="65"/>
      <c r="AN118" s="65"/>
      <c r="AO118" s="65">
        <f>IF(ISNUMBER(SEARCH('INSTITUTIONAL VENDOR'!$C$35,AP118)),MAX($AO$7:AO117)+1,0)</f>
        <v>0</v>
      </c>
      <c r="AP118" s="65" t="s">
        <v>955</v>
      </c>
      <c r="AQ118" s="65" t="str">
        <f>IFERROR(VLOOKUP(ROWS(AQ$7:$AQ117),AO:AP,2,0),"")</f>
        <v/>
      </c>
      <c r="AR118" s="65" t="s">
        <v>983</v>
      </c>
      <c r="AS118" s="65" t="s">
        <v>979</v>
      </c>
      <c r="AT118" s="65" t="s">
        <v>176</v>
      </c>
    </row>
    <row r="119" spans="1:46" x14ac:dyDescent="0.25">
      <c r="A119" s="55"/>
      <c r="B119" s="55"/>
      <c r="C119" s="65">
        <f>IF(ISNUMBER(SEARCH('INSTITUTIONAL VENDOR'!$E$12,D119)),MAX($C$1:C118)+1,0)</f>
        <v>0</v>
      </c>
      <c r="D119" s="65" t="s">
        <v>983</v>
      </c>
      <c r="E119" s="65" t="str">
        <f>IFERROR(VLOOKUP(ROWS($E$1:E118),C:D,2,0),"")</f>
        <v/>
      </c>
      <c r="F119" s="65">
        <f>IF(ISNUMBER(SEARCH('INSTITUTIONAL VENDOR'!$C$31,G119)),MAX($F$2:F118)+1,0)</f>
        <v>0</v>
      </c>
      <c r="G119" s="65" t="s">
        <v>984</v>
      </c>
      <c r="H119" s="65" t="str">
        <f>IFERROR(VLOOKUP(ROWS($H$2:H118),F:G,2,0),"")</f>
        <v/>
      </c>
      <c r="I119" s="65"/>
      <c r="J119" s="65">
        <f>IF(ISNUMBER(SEARCH('INSTITUTIONAL VENDOR'!$C$6,K119)),MAX($J$2:J118)+1,0)</f>
        <v>0</v>
      </c>
      <c r="K119" s="49" t="s">
        <v>985</v>
      </c>
      <c r="L119" s="58" t="str">
        <f>IFERROR(VLOOKUP(ROWS($L$2:L118),J:K,2,0),"")</f>
        <v/>
      </c>
      <c r="M119" s="65" t="s">
        <v>561</v>
      </c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 t="s">
        <v>986</v>
      </c>
      <c r="Z119" s="65"/>
      <c r="AA119" s="65"/>
      <c r="AB119" s="65"/>
      <c r="AC119" s="65"/>
      <c r="AD119" s="65"/>
      <c r="AE119" s="65"/>
      <c r="AF119" s="65"/>
      <c r="AG119" s="78" t="s">
        <v>959</v>
      </c>
      <c r="AH119" s="65"/>
      <c r="AI119" s="65"/>
      <c r="AJ119" s="65"/>
      <c r="AK119" s="65"/>
      <c r="AL119" s="65"/>
      <c r="AM119" s="65"/>
      <c r="AN119" s="65"/>
      <c r="AO119" s="65">
        <f>IF(ISNUMBER(SEARCH('INSTITUTIONAL VENDOR'!$C$35,AP119)),MAX($AO$7:AO118)+1,0)</f>
        <v>0</v>
      </c>
      <c r="AP119" s="65" t="s">
        <v>959</v>
      </c>
      <c r="AQ119" s="65" t="str">
        <f>IFERROR(VLOOKUP(ROWS(AQ$7:$AQ118),AO:AP,2,0),"")</f>
        <v/>
      </c>
      <c r="AR119" s="65" t="s">
        <v>987</v>
      </c>
      <c r="AS119" s="65" t="s">
        <v>983</v>
      </c>
      <c r="AT119" s="65" t="s">
        <v>176</v>
      </c>
    </row>
    <row r="120" spans="1:46" x14ac:dyDescent="0.25">
      <c r="A120" s="55"/>
      <c r="B120" s="55"/>
      <c r="C120" s="65">
        <f>IF(ISNUMBER(SEARCH('INSTITUTIONAL VENDOR'!$E$12,D120)),MAX($C$1:C119)+1,0)</f>
        <v>0</v>
      </c>
      <c r="D120" s="65" t="s">
        <v>987</v>
      </c>
      <c r="E120" s="65" t="str">
        <f>IFERROR(VLOOKUP(ROWS($E$1:E119),C:D,2,0),"")</f>
        <v/>
      </c>
      <c r="F120" s="65">
        <f>IF(ISNUMBER(SEARCH('INSTITUTIONAL VENDOR'!$C$31,G120)),MAX($F$2:F119)+1,0)</f>
        <v>0</v>
      </c>
      <c r="G120" s="65" t="s">
        <v>988</v>
      </c>
      <c r="H120" s="65" t="str">
        <f>IFERROR(VLOOKUP(ROWS($H$2:H119),F:G,2,0),"")</f>
        <v/>
      </c>
      <c r="I120" s="65"/>
      <c r="J120" s="65">
        <f>IF(ISNUMBER(SEARCH('INSTITUTIONAL VENDOR'!$C$6,K120)),MAX($J$2:J119)+1,0)</f>
        <v>0</v>
      </c>
      <c r="K120" s="49" t="s">
        <v>989</v>
      </c>
      <c r="L120" s="58" t="str">
        <f>IFERROR(VLOOKUP(ROWS($L$2:L119),J:K,2,0),"")</f>
        <v/>
      </c>
      <c r="M120" s="65" t="s">
        <v>570</v>
      </c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 t="s">
        <v>990</v>
      </c>
      <c r="Z120" s="65"/>
      <c r="AA120" s="65"/>
      <c r="AB120" s="65"/>
      <c r="AC120" s="65"/>
      <c r="AD120" s="65"/>
      <c r="AE120" s="65"/>
      <c r="AF120" s="65"/>
      <c r="AG120" s="78" t="s">
        <v>963</v>
      </c>
      <c r="AH120" s="65"/>
      <c r="AI120" s="65"/>
      <c r="AJ120" s="65"/>
      <c r="AK120" s="65"/>
      <c r="AL120" s="65"/>
      <c r="AM120" s="65"/>
      <c r="AN120" s="65"/>
      <c r="AO120" s="65">
        <f>IF(ISNUMBER(SEARCH('INSTITUTIONAL VENDOR'!$C$35,AP120)),MAX($AO$7:AO119)+1,0)</f>
        <v>0</v>
      </c>
      <c r="AP120" s="65" t="s">
        <v>963</v>
      </c>
      <c r="AQ120" s="65" t="str">
        <f>IFERROR(VLOOKUP(ROWS(AQ$7:$AQ119),AO:AP,2,0),"")</f>
        <v/>
      </c>
      <c r="AR120" s="65" t="s">
        <v>991</v>
      </c>
      <c r="AS120" s="65" t="s">
        <v>987</v>
      </c>
      <c r="AT120" s="65" t="s">
        <v>176</v>
      </c>
    </row>
    <row r="121" spans="1:46" x14ac:dyDescent="0.25">
      <c r="A121" s="55"/>
      <c r="B121" s="55"/>
      <c r="C121" s="65">
        <f>IF(ISNUMBER(SEARCH('INSTITUTIONAL VENDOR'!$E$12,D121)),MAX($C$1:C120)+1,0)</f>
        <v>0</v>
      </c>
      <c r="D121" s="65" t="s">
        <v>991</v>
      </c>
      <c r="E121" s="65" t="str">
        <f>IFERROR(VLOOKUP(ROWS($E$1:E120),C:D,2,0),"")</f>
        <v/>
      </c>
      <c r="F121" s="65">
        <f>IF(ISNUMBER(SEARCH('INSTITUTIONAL VENDOR'!$C$31,G121)),MAX($F$2:F120)+1,0)</f>
        <v>0</v>
      </c>
      <c r="G121" s="65" t="s">
        <v>992</v>
      </c>
      <c r="H121" s="65" t="str">
        <f>IFERROR(VLOOKUP(ROWS($H$2:H120),F:G,2,0),"")</f>
        <v/>
      </c>
      <c r="I121" s="65"/>
      <c r="J121" s="65">
        <f>IF(ISNUMBER(SEARCH('INSTITUTIONAL VENDOR'!$C$6,K121)),MAX($J$2:J120)+1,0)</f>
        <v>0</v>
      </c>
      <c r="K121" s="49" t="s">
        <v>993</v>
      </c>
      <c r="L121" s="58" t="str">
        <f>IFERROR(VLOOKUP(ROWS($L$2:L120),J:K,2,0),"")</f>
        <v/>
      </c>
      <c r="M121" s="65" t="s">
        <v>579</v>
      </c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 t="s">
        <v>994</v>
      </c>
      <c r="Z121" s="65"/>
      <c r="AA121" s="65"/>
      <c r="AB121" s="65"/>
      <c r="AC121" s="65"/>
      <c r="AD121" s="65"/>
      <c r="AE121" s="65"/>
      <c r="AF121" s="65"/>
      <c r="AG121" s="78" t="s">
        <v>967</v>
      </c>
      <c r="AH121" s="65"/>
      <c r="AI121" s="65"/>
      <c r="AJ121" s="65"/>
      <c r="AK121" s="65"/>
      <c r="AL121" s="65"/>
      <c r="AM121" s="65"/>
      <c r="AN121" s="65"/>
      <c r="AO121" s="65">
        <f>IF(ISNUMBER(SEARCH('INSTITUTIONAL VENDOR'!$C$35,AP121)),MAX($AO$7:AO120)+1,0)</f>
        <v>0</v>
      </c>
      <c r="AP121" s="65" t="s">
        <v>967</v>
      </c>
      <c r="AQ121" s="65" t="str">
        <f>IFERROR(VLOOKUP(ROWS(AQ$7:$AQ120),AO:AP,2,0),"")</f>
        <v/>
      </c>
      <c r="AR121" s="65" t="s">
        <v>995</v>
      </c>
      <c r="AS121" s="65" t="s">
        <v>991</v>
      </c>
      <c r="AT121" s="65" t="s">
        <v>176</v>
      </c>
    </row>
    <row r="122" spans="1:46" x14ac:dyDescent="0.25">
      <c r="A122" s="55"/>
      <c r="B122" s="55"/>
      <c r="C122" s="65">
        <f>IF(ISNUMBER(SEARCH('INSTITUTIONAL VENDOR'!$E$12,D122)),MAX($C$1:C121)+1,0)</f>
        <v>0</v>
      </c>
      <c r="D122" s="65" t="s">
        <v>995</v>
      </c>
      <c r="E122" s="65" t="str">
        <f>IFERROR(VLOOKUP(ROWS($E$1:E121),C:D,2,0),"")</f>
        <v/>
      </c>
      <c r="F122" s="65">
        <f>IF(ISNUMBER(SEARCH('INSTITUTIONAL VENDOR'!$C$31,G122)),MAX($F$2:F121)+1,0)</f>
        <v>0</v>
      </c>
      <c r="G122" s="65" t="s">
        <v>996</v>
      </c>
      <c r="H122" s="65" t="str">
        <f>IFERROR(VLOOKUP(ROWS($H$2:H121),F:G,2,0),"")</f>
        <v/>
      </c>
      <c r="I122" s="65"/>
      <c r="J122" s="65">
        <f>IF(ISNUMBER(SEARCH('INSTITUTIONAL VENDOR'!$C$6,K122)),MAX($J$2:J121)+1,0)</f>
        <v>0</v>
      </c>
      <c r="K122" s="49" t="s">
        <v>997</v>
      </c>
      <c r="L122" s="58" t="str">
        <f>IFERROR(VLOOKUP(ROWS($L$2:L121),J:K,2,0),"")</f>
        <v/>
      </c>
      <c r="M122" s="65" t="s">
        <v>588</v>
      </c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 t="s">
        <v>998</v>
      </c>
      <c r="Z122" s="65"/>
      <c r="AA122" s="65"/>
      <c r="AB122" s="65"/>
      <c r="AC122" s="65"/>
      <c r="AD122" s="65"/>
      <c r="AE122" s="65"/>
      <c r="AF122" s="65"/>
      <c r="AG122" s="78" t="s">
        <v>971</v>
      </c>
      <c r="AH122" s="65"/>
      <c r="AI122" s="65"/>
      <c r="AJ122" s="65"/>
      <c r="AK122" s="65"/>
      <c r="AL122" s="65"/>
      <c r="AM122" s="65"/>
      <c r="AN122" s="65"/>
      <c r="AO122" s="65">
        <f>IF(ISNUMBER(SEARCH('INSTITUTIONAL VENDOR'!$C$35,AP122)),MAX($AO$7:AO121)+1,0)</f>
        <v>0</v>
      </c>
      <c r="AP122" s="65" t="s">
        <v>971</v>
      </c>
      <c r="AQ122" s="65" t="str">
        <f>IFERROR(VLOOKUP(ROWS(AQ$7:$AQ121),AO:AP,2,0),"")</f>
        <v/>
      </c>
      <c r="AR122" s="65" t="s">
        <v>999</v>
      </c>
      <c r="AS122" s="65" t="s">
        <v>995</v>
      </c>
      <c r="AT122" s="65" t="s">
        <v>176</v>
      </c>
    </row>
    <row r="123" spans="1:46" x14ac:dyDescent="0.25">
      <c r="A123" s="55"/>
      <c r="B123" s="55"/>
      <c r="C123" s="65">
        <f>IF(ISNUMBER(SEARCH('INSTITUTIONAL VENDOR'!$E$12,D123)),MAX($C$1:C122)+1,0)</f>
        <v>0</v>
      </c>
      <c r="D123" s="65" t="s">
        <v>999</v>
      </c>
      <c r="E123" s="65" t="str">
        <f>IFERROR(VLOOKUP(ROWS($E$1:E122),C:D,2,0),"")</f>
        <v/>
      </c>
      <c r="F123" s="65">
        <f>IF(ISNUMBER(SEARCH('INSTITUTIONAL VENDOR'!$C$31,G123)),MAX($F$2:F122)+1,0)</f>
        <v>0</v>
      </c>
      <c r="G123" s="65" t="s">
        <v>1000</v>
      </c>
      <c r="H123" s="65" t="str">
        <f>IFERROR(VLOOKUP(ROWS($H$2:H122),F:G,2,0),"")</f>
        <v/>
      </c>
      <c r="I123" s="65"/>
      <c r="J123" s="65">
        <f>IF(ISNUMBER(SEARCH('INSTITUTIONAL VENDOR'!$C$6,K123)),MAX($J$2:J122)+1,0)</f>
        <v>0</v>
      </c>
      <c r="K123" s="49" t="s">
        <v>1001</v>
      </c>
      <c r="L123" s="58" t="str">
        <f>IFERROR(VLOOKUP(ROWS($L$2:L122),J:K,2,0),"")</f>
        <v/>
      </c>
      <c r="M123" s="65" t="s">
        <v>598</v>
      </c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 t="s">
        <v>1002</v>
      </c>
      <c r="Z123" s="65"/>
      <c r="AA123" s="65"/>
      <c r="AB123" s="65"/>
      <c r="AC123" s="65"/>
      <c r="AD123" s="65"/>
      <c r="AE123" s="65"/>
      <c r="AF123" s="65"/>
      <c r="AG123" s="78" t="s">
        <v>1003</v>
      </c>
      <c r="AH123" s="65"/>
      <c r="AI123" s="65"/>
      <c r="AJ123" s="65"/>
      <c r="AK123" s="65"/>
      <c r="AL123" s="65"/>
      <c r="AM123" s="65"/>
      <c r="AN123" s="65"/>
      <c r="AO123" s="65">
        <f>IF(ISNUMBER(SEARCH('INSTITUTIONAL VENDOR'!$C$35,AP123)),MAX($AO$7:AO122)+1,0)</f>
        <v>0</v>
      </c>
      <c r="AP123" s="65" t="s">
        <v>975</v>
      </c>
      <c r="AQ123" s="65" t="str">
        <f>IFERROR(VLOOKUP(ROWS(AQ$7:$AQ122),AO:AP,2,0),"")</f>
        <v/>
      </c>
      <c r="AR123" s="65" t="s">
        <v>1004</v>
      </c>
      <c r="AS123" s="65" t="s">
        <v>999</v>
      </c>
      <c r="AT123" s="65" t="s">
        <v>176</v>
      </c>
    </row>
    <row r="124" spans="1:46" x14ac:dyDescent="0.25">
      <c r="A124" s="55"/>
      <c r="B124" s="55"/>
      <c r="C124" s="65">
        <f>IF(ISNUMBER(SEARCH('INSTITUTIONAL VENDOR'!$E$12,D124)),MAX($C$1:C123)+1,0)</f>
        <v>0</v>
      </c>
      <c r="D124" s="65" t="s">
        <v>1004</v>
      </c>
      <c r="E124" s="65" t="str">
        <f>IFERROR(VLOOKUP(ROWS($E$1:E123),C:D,2,0),"")</f>
        <v/>
      </c>
      <c r="F124" s="65">
        <f>IF(ISNUMBER(SEARCH('INSTITUTIONAL VENDOR'!$C$31,G124)),MAX($F$2:F123)+1,0)</f>
        <v>0</v>
      </c>
      <c r="G124" s="65" t="s">
        <v>1005</v>
      </c>
      <c r="H124" s="65" t="str">
        <f>IFERROR(VLOOKUP(ROWS($H$2:H123),F:G,2,0),"")</f>
        <v/>
      </c>
      <c r="I124" s="65"/>
      <c r="J124" s="65">
        <f>IF(ISNUMBER(SEARCH('INSTITUTIONAL VENDOR'!$C$6,K124)),MAX($J$2:J123)+1,0)</f>
        <v>0</v>
      </c>
      <c r="K124" s="49" t="s">
        <v>1006</v>
      </c>
      <c r="L124" s="58" t="str">
        <f>IFERROR(VLOOKUP(ROWS($L$2:L123),J:K,2,0),"")</f>
        <v/>
      </c>
      <c r="M124" s="65" t="s">
        <v>544</v>
      </c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 t="s">
        <v>1007</v>
      </c>
      <c r="Z124" s="65"/>
      <c r="AA124" s="65"/>
      <c r="AB124" s="65"/>
      <c r="AC124" s="65"/>
      <c r="AD124" s="65"/>
      <c r="AE124" s="65"/>
      <c r="AF124" s="65"/>
      <c r="AG124" s="78" t="s">
        <v>979</v>
      </c>
      <c r="AH124" s="65"/>
      <c r="AI124" s="65"/>
      <c r="AJ124" s="65"/>
      <c r="AK124" s="65"/>
      <c r="AL124" s="65"/>
      <c r="AM124" s="65"/>
      <c r="AN124" s="65"/>
      <c r="AO124" s="65">
        <f>IF(ISNUMBER(SEARCH('INSTITUTIONAL VENDOR'!$C$35,AP124)),MAX($AO$7:AO123)+1,0)</f>
        <v>0</v>
      </c>
      <c r="AP124" s="65" t="s">
        <v>979</v>
      </c>
      <c r="AQ124" s="65" t="str">
        <f>IFERROR(VLOOKUP(ROWS(AQ$7:$AQ123),AO:AP,2,0),"")</f>
        <v/>
      </c>
      <c r="AR124" s="65" t="s">
        <v>1008</v>
      </c>
      <c r="AS124" s="65" t="s">
        <v>1004</v>
      </c>
      <c r="AT124" s="65" t="s">
        <v>176</v>
      </c>
    </row>
    <row r="125" spans="1:46" x14ac:dyDescent="0.25">
      <c r="A125" s="55"/>
      <c r="B125" s="55"/>
      <c r="C125" s="65">
        <f>IF(ISNUMBER(SEARCH('INSTITUTIONAL VENDOR'!$E$12,D125)),MAX($C$1:C124)+1,0)</f>
        <v>0</v>
      </c>
      <c r="D125" s="65" t="s">
        <v>1008</v>
      </c>
      <c r="E125" s="65" t="str">
        <f>IFERROR(VLOOKUP(ROWS($E$1:E124),C:D,2,0),"")</f>
        <v/>
      </c>
      <c r="F125" s="65">
        <f>IF(ISNUMBER(SEARCH('INSTITUTIONAL VENDOR'!$C$31,G125)),MAX($F$2:F124)+1,0)</f>
        <v>0</v>
      </c>
      <c r="G125" s="65" t="s">
        <v>1009</v>
      </c>
      <c r="H125" s="65" t="str">
        <f>IFERROR(VLOOKUP(ROWS($H$2:H124),F:G,2,0),"")</f>
        <v/>
      </c>
      <c r="I125" s="65"/>
      <c r="J125" s="65">
        <f>IF(ISNUMBER(SEARCH('INSTITUTIONAL VENDOR'!$C$6,K125)),MAX($J$2:J124)+1,0)</f>
        <v>0</v>
      </c>
      <c r="K125" s="49" t="s">
        <v>1010</v>
      </c>
      <c r="L125" s="58" t="str">
        <f>IFERROR(VLOOKUP(ROWS($L$2:L124),J:K,2,0),"")</f>
        <v/>
      </c>
      <c r="M125" s="65" t="s">
        <v>617</v>
      </c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 t="s">
        <v>1011</v>
      </c>
      <c r="Z125" s="65"/>
      <c r="AA125" s="65"/>
      <c r="AB125" s="65"/>
      <c r="AC125" s="65"/>
      <c r="AD125" s="65"/>
      <c r="AE125" s="65"/>
      <c r="AF125" s="65"/>
      <c r="AG125" s="78" t="s">
        <v>983</v>
      </c>
      <c r="AH125" s="65"/>
      <c r="AI125" s="65"/>
      <c r="AJ125" s="65"/>
      <c r="AK125" s="65"/>
      <c r="AL125" s="65"/>
      <c r="AM125" s="65"/>
      <c r="AN125" s="65"/>
      <c r="AO125" s="65">
        <f>IF(ISNUMBER(SEARCH('INSTITUTIONAL VENDOR'!$C$35,AP125)),MAX($AO$7:AO124)+1,0)</f>
        <v>0</v>
      </c>
      <c r="AP125" s="65" t="s">
        <v>983</v>
      </c>
      <c r="AQ125" s="65" t="str">
        <f>IFERROR(VLOOKUP(ROWS(AQ$7:$AQ124),AO:AP,2,0),"")</f>
        <v/>
      </c>
      <c r="AR125" s="65" t="s">
        <v>1012</v>
      </c>
      <c r="AS125" s="65" t="s">
        <v>1008</v>
      </c>
      <c r="AT125" s="65" t="s">
        <v>158</v>
      </c>
    </row>
    <row r="126" spans="1:46" x14ac:dyDescent="0.25">
      <c r="A126" s="55"/>
      <c r="B126" s="55"/>
      <c r="C126" s="65">
        <f>IF(ISNUMBER(SEARCH('INSTITUTIONAL VENDOR'!$E$12,D126)),MAX($C$1:C125)+1,0)</f>
        <v>0</v>
      </c>
      <c r="D126" s="65" t="s">
        <v>1012</v>
      </c>
      <c r="E126" s="65" t="str">
        <f>IFERROR(VLOOKUP(ROWS($E$1:E125),C:D,2,0),"")</f>
        <v/>
      </c>
      <c r="F126" s="65">
        <f>IF(ISNUMBER(SEARCH('INSTITUTIONAL VENDOR'!$C$31,G126)),MAX($F$2:F125)+1,0)</f>
        <v>0</v>
      </c>
      <c r="G126" s="65" t="s">
        <v>1013</v>
      </c>
      <c r="H126" s="65" t="str">
        <f>IFERROR(VLOOKUP(ROWS($H$2:H125),F:G,2,0),"")</f>
        <v/>
      </c>
      <c r="I126" s="65"/>
      <c r="J126" s="65">
        <f>IF(ISNUMBER(SEARCH('INSTITUTIONAL VENDOR'!$C$6,K126)),MAX($J$2:J125)+1,0)</f>
        <v>0</v>
      </c>
      <c r="K126" s="49" t="s">
        <v>1014</v>
      </c>
      <c r="L126" s="58" t="str">
        <f>IFERROR(VLOOKUP(ROWS($L$2:L125),J:K,2,0),"")</f>
        <v/>
      </c>
      <c r="M126" s="65" t="s">
        <v>1015</v>
      </c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 t="s">
        <v>1016</v>
      </c>
      <c r="Z126" s="65"/>
      <c r="AA126" s="65"/>
      <c r="AB126" s="65"/>
      <c r="AC126" s="65"/>
      <c r="AD126" s="65"/>
      <c r="AE126" s="65"/>
      <c r="AF126" s="65"/>
      <c r="AG126" s="78" t="s">
        <v>987</v>
      </c>
      <c r="AH126" s="65"/>
      <c r="AI126" s="65"/>
      <c r="AJ126" s="65"/>
      <c r="AK126" s="65"/>
      <c r="AL126" s="65"/>
      <c r="AM126" s="65"/>
      <c r="AN126" s="65"/>
      <c r="AO126" s="65">
        <f>IF(ISNUMBER(SEARCH('INSTITUTIONAL VENDOR'!$C$35,AP126)),MAX($AO$7:AO125)+1,0)</f>
        <v>0</v>
      </c>
      <c r="AP126" s="65" t="s">
        <v>987</v>
      </c>
      <c r="AQ126" s="65" t="str">
        <f>IFERROR(VLOOKUP(ROWS(AQ$7:$AQ125),AO:AP,2,0),"")</f>
        <v/>
      </c>
      <c r="AR126" s="65" t="s">
        <v>1017</v>
      </c>
      <c r="AS126" s="65" t="s">
        <v>1012</v>
      </c>
      <c r="AT126" s="65" t="s">
        <v>158</v>
      </c>
    </row>
    <row r="127" spans="1:46" x14ac:dyDescent="0.25">
      <c r="A127" s="55"/>
      <c r="B127" s="55"/>
      <c r="C127" s="65">
        <f>IF(ISNUMBER(SEARCH('INSTITUTIONAL VENDOR'!$E$12,D127)),MAX($C$1:C126)+1,0)</f>
        <v>0</v>
      </c>
      <c r="D127" s="65" t="s">
        <v>1017</v>
      </c>
      <c r="E127" s="65" t="str">
        <f>IFERROR(VLOOKUP(ROWS($E$1:E126),C:D,2,0),"")</f>
        <v/>
      </c>
      <c r="F127" s="65">
        <f>IF(ISNUMBER(SEARCH('INSTITUTIONAL VENDOR'!$C$31,G127)),MAX($F$2:F126)+1,0)</f>
        <v>0</v>
      </c>
      <c r="G127" s="65" t="s">
        <v>1018</v>
      </c>
      <c r="H127" s="65" t="str">
        <f>IFERROR(VLOOKUP(ROWS($H$2:H126),F:G,2,0),"")</f>
        <v/>
      </c>
      <c r="I127" s="65"/>
      <c r="J127" s="65">
        <f>IF(ISNUMBER(SEARCH('INSTITUTIONAL VENDOR'!$C$6,K127)),MAX($J$2:J126)+1,0)</f>
        <v>0</v>
      </c>
      <c r="K127" s="49" t="s">
        <v>1019</v>
      </c>
      <c r="L127" s="58" t="str">
        <f>IFERROR(VLOOKUP(ROWS($L$2:L126),J:K,2,0),"")</f>
        <v/>
      </c>
      <c r="M127" s="65" t="s">
        <v>1020</v>
      </c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 t="s">
        <v>1021</v>
      </c>
      <c r="Z127" s="65"/>
      <c r="AA127" s="65"/>
      <c r="AB127" s="65"/>
      <c r="AC127" s="65"/>
      <c r="AD127" s="65"/>
      <c r="AE127" s="65"/>
      <c r="AF127" s="65"/>
      <c r="AG127" s="78" t="s">
        <v>991</v>
      </c>
      <c r="AH127" s="65"/>
      <c r="AI127" s="65"/>
      <c r="AJ127" s="65"/>
      <c r="AK127" s="65"/>
      <c r="AL127" s="65"/>
      <c r="AM127" s="65"/>
      <c r="AN127" s="65"/>
      <c r="AO127" s="65">
        <f>IF(ISNUMBER(SEARCH('INSTITUTIONAL VENDOR'!$C$35,AP127)),MAX($AO$7:AO126)+1,0)</f>
        <v>0</v>
      </c>
      <c r="AP127" s="65" t="s">
        <v>991</v>
      </c>
      <c r="AQ127" s="65" t="str">
        <f>IFERROR(VLOOKUP(ROWS(AQ$7:$AQ126),AO:AP,2,0),"")</f>
        <v/>
      </c>
      <c r="AR127" s="65" t="s">
        <v>1022</v>
      </c>
      <c r="AS127" s="65" t="s">
        <v>1017</v>
      </c>
      <c r="AT127" s="65" t="s">
        <v>158</v>
      </c>
    </row>
    <row r="128" spans="1:46" x14ac:dyDescent="0.25">
      <c r="A128" s="55"/>
      <c r="B128" s="55"/>
      <c r="C128" s="65">
        <f>IF(ISNUMBER(SEARCH('INSTITUTIONAL VENDOR'!$E$12,D128)),MAX($C$1:C127)+1,0)</f>
        <v>0</v>
      </c>
      <c r="D128" s="65" t="s">
        <v>1022</v>
      </c>
      <c r="E128" s="65" t="str">
        <f>IFERROR(VLOOKUP(ROWS($E$1:E127),C:D,2,0),"")</f>
        <v/>
      </c>
      <c r="F128" s="65">
        <f>IF(ISNUMBER(SEARCH('INSTITUTIONAL VENDOR'!$C$31,G128)),MAX($F$2:F127)+1,0)</f>
        <v>0</v>
      </c>
      <c r="G128" s="65" t="s">
        <v>1023</v>
      </c>
      <c r="H128" s="65" t="str">
        <f>IFERROR(VLOOKUP(ROWS($H$2:H127),F:G,2,0),"")</f>
        <v/>
      </c>
      <c r="I128" s="65"/>
      <c r="J128" s="65">
        <f>IF(ISNUMBER(SEARCH('INSTITUTIONAL VENDOR'!$C$6,K128)),MAX($J$2:J127)+1,0)</f>
        <v>0</v>
      </c>
      <c r="K128" s="64" t="s">
        <v>1024</v>
      </c>
      <c r="L128" s="58" t="str">
        <f>IFERROR(VLOOKUP(ROWS($L$2:L127),J:K,2,0),"")</f>
        <v/>
      </c>
      <c r="M128" s="65" t="s">
        <v>1025</v>
      </c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 t="s">
        <v>1026</v>
      </c>
      <c r="Z128" s="65"/>
      <c r="AA128" s="65"/>
      <c r="AB128" s="65"/>
      <c r="AC128" s="65"/>
      <c r="AD128" s="65"/>
      <c r="AE128" s="65"/>
      <c r="AF128" s="65"/>
      <c r="AG128" s="78" t="s">
        <v>995</v>
      </c>
      <c r="AH128" s="65"/>
      <c r="AI128" s="65"/>
      <c r="AJ128" s="65"/>
      <c r="AK128" s="65"/>
      <c r="AL128" s="65"/>
      <c r="AM128" s="65"/>
      <c r="AN128" s="65"/>
      <c r="AO128" s="65">
        <f>IF(ISNUMBER(SEARCH('INSTITUTIONAL VENDOR'!$C$35,AP128)),MAX($AO$7:AO127)+1,0)</f>
        <v>0</v>
      </c>
      <c r="AP128" s="65" t="s">
        <v>995</v>
      </c>
      <c r="AQ128" s="65" t="str">
        <f>IFERROR(VLOOKUP(ROWS(AQ$7:$AQ127),AO:AP,2,0),"")</f>
        <v/>
      </c>
      <c r="AR128" s="65" t="s">
        <v>1027</v>
      </c>
      <c r="AS128" s="65" t="s">
        <v>1022</v>
      </c>
      <c r="AT128" s="65" t="s">
        <v>176</v>
      </c>
    </row>
    <row r="129" spans="1:46" x14ac:dyDescent="0.25">
      <c r="A129" s="55"/>
      <c r="B129" s="55"/>
      <c r="C129" s="65">
        <f>IF(ISNUMBER(SEARCH('INSTITUTIONAL VENDOR'!$E$12,D129)),MAX($C$1:C128)+1,0)</f>
        <v>0</v>
      </c>
      <c r="D129" s="65" t="s">
        <v>1027</v>
      </c>
      <c r="E129" s="65" t="str">
        <f>IFERROR(VLOOKUP(ROWS($E$1:E128),C:D,2,0),"")</f>
        <v/>
      </c>
      <c r="F129" s="65">
        <f>IF(ISNUMBER(SEARCH('INSTITUTIONAL VENDOR'!$C$31,G129)),MAX($F$2:F128)+1,0)</f>
        <v>0</v>
      </c>
      <c r="G129" s="65" t="s">
        <v>1028</v>
      </c>
      <c r="H129" s="65" t="str">
        <f>IFERROR(VLOOKUP(ROWS($H$2:H128),F:G,2,0),"")</f>
        <v/>
      </c>
      <c r="I129" s="65"/>
      <c r="J129" s="65">
        <f>IF(ISNUMBER(SEARCH('INSTITUTIONAL VENDOR'!$C$6,K129)),MAX($J$2:J128)+1,0)</f>
        <v>0</v>
      </c>
      <c r="K129" s="49" t="s">
        <v>1029</v>
      </c>
      <c r="L129" s="58" t="str">
        <f>IFERROR(VLOOKUP(ROWS($L$2:L128),J:K,2,0),"")</f>
        <v/>
      </c>
      <c r="M129" s="65" t="s">
        <v>544</v>
      </c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 t="s">
        <v>1030</v>
      </c>
      <c r="Z129" s="65"/>
      <c r="AA129" s="65"/>
      <c r="AB129" s="65"/>
      <c r="AC129" s="65"/>
      <c r="AD129" s="65"/>
      <c r="AE129" s="65"/>
      <c r="AF129" s="65"/>
      <c r="AG129" s="78" t="s">
        <v>999</v>
      </c>
      <c r="AH129" s="65"/>
      <c r="AI129" s="65"/>
      <c r="AJ129" s="65"/>
      <c r="AK129" s="65"/>
      <c r="AL129" s="65"/>
      <c r="AM129" s="65"/>
      <c r="AN129" s="65"/>
      <c r="AO129" s="65">
        <f>IF(ISNUMBER(SEARCH('INSTITUTIONAL VENDOR'!$C$35,AP129)),MAX($AO$7:AO128)+1,0)</f>
        <v>0</v>
      </c>
      <c r="AP129" s="65" t="s">
        <v>999</v>
      </c>
      <c r="AQ129" s="65" t="str">
        <f>IFERROR(VLOOKUP(ROWS(AQ$7:$AQ128),AO:AP,2,0),"")</f>
        <v/>
      </c>
      <c r="AR129" s="65" t="s">
        <v>1031</v>
      </c>
      <c r="AS129" s="65" t="s">
        <v>1027</v>
      </c>
      <c r="AT129" s="65" t="s">
        <v>176</v>
      </c>
    </row>
    <row r="130" spans="1:46" x14ac:dyDescent="0.25">
      <c r="A130" s="55"/>
      <c r="B130" s="55"/>
      <c r="C130" s="65">
        <f>IF(ISNUMBER(SEARCH('INSTITUTIONAL VENDOR'!$E$12,D130)),MAX($C$1:C129)+1,0)</f>
        <v>0</v>
      </c>
      <c r="D130" s="65" t="s">
        <v>1031</v>
      </c>
      <c r="E130" s="65" t="str">
        <f>IFERROR(VLOOKUP(ROWS($E$1:E129),C:D,2,0),"")</f>
        <v/>
      </c>
      <c r="F130" s="65">
        <f>IF(ISNUMBER(SEARCH('INSTITUTIONAL VENDOR'!$C$31,G130)),MAX($F$2:F129)+1,0)</f>
        <v>0</v>
      </c>
      <c r="G130" s="65" t="s">
        <v>1032</v>
      </c>
      <c r="H130" s="65" t="str">
        <f>IFERROR(VLOOKUP(ROWS($H$2:H129),F:G,2,0),"")</f>
        <v/>
      </c>
      <c r="I130" s="65"/>
      <c r="J130" s="65">
        <f>IF(ISNUMBER(SEARCH('INSTITUTIONAL VENDOR'!$C$6,K130)),MAX($J$2:J129)+1,0)</f>
        <v>0</v>
      </c>
      <c r="K130" s="49" t="s">
        <v>1033</v>
      </c>
      <c r="L130" s="58" t="str">
        <f>IFERROR(VLOOKUP(ROWS($L$2:L129),J:K,2,0),"")</f>
        <v/>
      </c>
      <c r="M130" s="65" t="s">
        <v>1034</v>
      </c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 t="s">
        <v>1035</v>
      </c>
      <c r="Z130" s="65"/>
      <c r="AA130" s="65"/>
      <c r="AB130" s="65"/>
      <c r="AC130" s="65"/>
      <c r="AD130" s="65"/>
      <c r="AE130" s="65"/>
      <c r="AF130" s="65"/>
      <c r="AG130" s="78" t="s">
        <v>1004</v>
      </c>
      <c r="AH130" s="65"/>
      <c r="AI130" s="65"/>
      <c r="AJ130" s="65"/>
      <c r="AK130" s="65"/>
      <c r="AL130" s="65"/>
      <c r="AM130" s="65"/>
      <c r="AN130" s="65"/>
      <c r="AO130" s="65">
        <f>IF(ISNUMBER(SEARCH('INSTITUTIONAL VENDOR'!$C$35,AP130)),MAX($AO$7:AO129)+1,0)</f>
        <v>0</v>
      </c>
      <c r="AP130" s="65" t="s">
        <v>1004</v>
      </c>
      <c r="AQ130" s="65" t="str">
        <f>IFERROR(VLOOKUP(ROWS(AQ$7:$AQ129),AO:AP,2,0),"")</f>
        <v/>
      </c>
      <c r="AR130" s="65" t="s">
        <v>1036</v>
      </c>
      <c r="AS130" s="65" t="s">
        <v>1031</v>
      </c>
      <c r="AT130" s="65" t="s">
        <v>176</v>
      </c>
    </row>
    <row r="131" spans="1:46" x14ac:dyDescent="0.25">
      <c r="A131" s="55"/>
      <c r="B131" s="55"/>
      <c r="C131" s="65">
        <f>IF(ISNUMBER(SEARCH('INSTITUTIONAL VENDOR'!$E$12,D131)),MAX($C$1:C130)+1,0)</f>
        <v>0</v>
      </c>
      <c r="D131" s="65" t="s">
        <v>1036</v>
      </c>
      <c r="E131" s="65" t="str">
        <f>IFERROR(VLOOKUP(ROWS($E$1:E130),C:D,2,0),"")</f>
        <v/>
      </c>
      <c r="F131" s="65">
        <f>IF(ISNUMBER(SEARCH('INSTITUTIONAL VENDOR'!$C$31,G131)),MAX($F$2:F130)+1,0)</f>
        <v>0</v>
      </c>
      <c r="G131" s="65" t="s">
        <v>1037</v>
      </c>
      <c r="H131" s="65" t="str">
        <f>IFERROR(VLOOKUP(ROWS($H$2:H130),F:G,2,0),"")</f>
        <v/>
      </c>
      <c r="I131" s="65"/>
      <c r="J131" s="65">
        <f>IF(ISNUMBER(SEARCH('INSTITUTIONAL VENDOR'!$C$6,K131)),MAX($J$2:J130)+1,0)</f>
        <v>0</v>
      </c>
      <c r="K131" s="49" t="s">
        <v>1038</v>
      </c>
      <c r="L131" s="58" t="str">
        <f>IFERROR(VLOOKUP(ROWS($L$2:L130),J:K,2,0),"")</f>
        <v/>
      </c>
      <c r="M131" s="65" t="s">
        <v>544</v>
      </c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 t="s">
        <v>1039</v>
      </c>
      <c r="Z131" s="65"/>
      <c r="AA131" s="65"/>
      <c r="AB131" s="65"/>
      <c r="AC131" s="65"/>
      <c r="AD131" s="65"/>
      <c r="AE131" s="65"/>
      <c r="AF131" s="65"/>
      <c r="AG131" s="78" t="s">
        <v>1008</v>
      </c>
      <c r="AH131" s="65"/>
      <c r="AI131" s="65"/>
      <c r="AJ131" s="65"/>
      <c r="AK131" s="65"/>
      <c r="AL131" s="65"/>
      <c r="AM131" s="65"/>
      <c r="AN131" s="65"/>
      <c r="AO131" s="65">
        <f>IF(ISNUMBER(SEARCH('INSTITUTIONAL VENDOR'!$C$35,AP131)),MAX($AO$7:AO130)+1,0)</f>
        <v>0</v>
      </c>
      <c r="AP131" s="65" t="s">
        <v>1008</v>
      </c>
      <c r="AQ131" s="65" t="str">
        <f>IFERROR(VLOOKUP(ROWS(AQ$7:$AQ130),AO:AP,2,0),"")</f>
        <v/>
      </c>
      <c r="AR131" s="65" t="s">
        <v>1040</v>
      </c>
      <c r="AS131" s="65" t="s">
        <v>1036</v>
      </c>
      <c r="AT131" s="65" t="s">
        <v>158</v>
      </c>
    </row>
    <row r="132" spans="1:46" x14ac:dyDescent="0.25">
      <c r="A132" s="55"/>
      <c r="B132" s="55"/>
      <c r="C132" s="65">
        <f>IF(ISNUMBER(SEARCH('INSTITUTIONAL VENDOR'!$E$12,D132)),MAX($C$1:C131)+1,0)</f>
        <v>0</v>
      </c>
      <c r="D132" s="65" t="s">
        <v>1040</v>
      </c>
      <c r="E132" s="65" t="str">
        <f>IFERROR(VLOOKUP(ROWS($E$1:E131),C:D,2,0),"")</f>
        <v/>
      </c>
      <c r="F132" s="65">
        <f>IF(ISNUMBER(SEARCH('INSTITUTIONAL VENDOR'!$C$31,G132)),MAX($F$2:F131)+1,0)</f>
        <v>0</v>
      </c>
      <c r="G132" s="65" t="s">
        <v>1041</v>
      </c>
      <c r="H132" s="65" t="str">
        <f>IFERROR(VLOOKUP(ROWS($H$2:H131),F:G,2,0),"")</f>
        <v/>
      </c>
      <c r="I132" s="65"/>
      <c r="J132" s="65">
        <f>IF(ISNUMBER(SEARCH('INSTITUTIONAL VENDOR'!$C$6,K132)),MAX($J$2:J131)+1,0)</f>
        <v>0</v>
      </c>
      <c r="K132" s="49" t="s">
        <v>1042</v>
      </c>
      <c r="L132" s="58" t="str">
        <f>IFERROR(VLOOKUP(ROWS($L$2:L131),J:K,2,0),"")</f>
        <v/>
      </c>
      <c r="M132" s="65" t="s">
        <v>626</v>
      </c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 t="s">
        <v>1043</v>
      </c>
      <c r="Z132" s="65"/>
      <c r="AA132" s="65"/>
      <c r="AB132" s="65"/>
      <c r="AC132" s="65"/>
      <c r="AD132" s="65"/>
      <c r="AE132" s="65"/>
      <c r="AF132" s="65"/>
      <c r="AG132" s="78" t="s">
        <v>1044</v>
      </c>
      <c r="AH132" s="65"/>
      <c r="AI132" s="65"/>
      <c r="AJ132" s="65"/>
      <c r="AK132" s="65"/>
      <c r="AL132" s="65"/>
      <c r="AM132" s="65"/>
      <c r="AN132" s="65"/>
      <c r="AO132" s="65">
        <f>IF(ISNUMBER(SEARCH('INSTITUTIONAL VENDOR'!$C$35,AP132)),MAX($AO$7:AO131)+1,0)</f>
        <v>0</v>
      </c>
      <c r="AP132" s="65" t="s">
        <v>1012</v>
      </c>
      <c r="AQ132" s="65" t="str">
        <f>IFERROR(VLOOKUP(ROWS(AQ$7:$AQ131),AO:AP,2,0),"")</f>
        <v/>
      </c>
      <c r="AR132" s="65" t="s">
        <v>1045</v>
      </c>
      <c r="AS132" s="65" t="s">
        <v>1040</v>
      </c>
      <c r="AT132" s="65" t="s">
        <v>176</v>
      </c>
    </row>
    <row r="133" spans="1:46" x14ac:dyDescent="0.25">
      <c r="A133" s="55"/>
      <c r="B133" s="55"/>
      <c r="C133" s="65">
        <f>IF(ISNUMBER(SEARCH('INSTITUTIONAL VENDOR'!$E$12,D133)),MAX($C$1:C132)+1,0)</f>
        <v>0</v>
      </c>
      <c r="D133" s="65" t="s">
        <v>1045</v>
      </c>
      <c r="E133" s="65" t="str">
        <f>IFERROR(VLOOKUP(ROWS($E$1:E132),C:D,2,0),"")</f>
        <v/>
      </c>
      <c r="F133" s="65">
        <f>IF(ISNUMBER(SEARCH('INSTITUTIONAL VENDOR'!$C$31,G133)),MAX($F$2:F132)+1,0)</f>
        <v>0</v>
      </c>
      <c r="G133" s="65" t="s">
        <v>1046</v>
      </c>
      <c r="H133" s="65" t="str">
        <f>IFERROR(VLOOKUP(ROWS($H$2:H132),F:G,2,0),"")</f>
        <v/>
      </c>
      <c r="I133" s="65"/>
      <c r="J133" s="65">
        <f>IF(ISNUMBER(SEARCH('INSTITUTIONAL VENDOR'!$C$6,K133)),MAX($J$2:J132)+1,0)</f>
        <v>0</v>
      </c>
      <c r="K133" s="49" t="s">
        <v>1047</v>
      </c>
      <c r="L133" s="58" t="str">
        <f>IFERROR(VLOOKUP(ROWS($L$2:L132),J:K,2,0),"")</f>
        <v/>
      </c>
      <c r="M133" s="65" t="s">
        <v>544</v>
      </c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 t="s">
        <v>1048</v>
      </c>
      <c r="Z133" s="65"/>
      <c r="AA133" s="65"/>
      <c r="AB133" s="65"/>
      <c r="AC133" s="65"/>
      <c r="AD133" s="65"/>
      <c r="AE133" s="65"/>
      <c r="AF133" s="65"/>
      <c r="AG133" s="78" t="s">
        <v>1017</v>
      </c>
      <c r="AH133" s="65"/>
      <c r="AI133" s="65"/>
      <c r="AJ133" s="65"/>
      <c r="AK133" s="65"/>
      <c r="AL133" s="65"/>
      <c r="AM133" s="65"/>
      <c r="AN133" s="65"/>
      <c r="AO133" s="65">
        <f>IF(ISNUMBER(SEARCH('INSTITUTIONAL VENDOR'!$C$35,AP133)),MAX($AO$7:AO132)+1,0)</f>
        <v>0</v>
      </c>
      <c r="AP133" s="65" t="s">
        <v>1017</v>
      </c>
      <c r="AQ133" s="65" t="str">
        <f>IFERROR(VLOOKUP(ROWS(AQ$7:$AQ132),AO:AP,2,0),"")</f>
        <v/>
      </c>
      <c r="AR133" s="65" t="s">
        <v>1049</v>
      </c>
      <c r="AS133" s="65" t="s">
        <v>1045</v>
      </c>
      <c r="AT133" s="65" t="s">
        <v>176</v>
      </c>
    </row>
    <row r="134" spans="1:46" x14ac:dyDescent="0.25">
      <c r="A134" s="55"/>
      <c r="B134" s="55"/>
      <c r="C134" s="65">
        <f>IF(ISNUMBER(SEARCH('INSTITUTIONAL VENDOR'!$E$12,D134)),MAX($C$1:C133)+1,0)</f>
        <v>0</v>
      </c>
      <c r="D134" s="65" t="s">
        <v>1049</v>
      </c>
      <c r="E134" s="65" t="str">
        <f>IFERROR(VLOOKUP(ROWS($E$1:E133),C:D,2,0),"")</f>
        <v/>
      </c>
      <c r="F134" s="65">
        <f>IF(ISNUMBER(SEARCH('INSTITUTIONAL VENDOR'!$C$31,G134)),MAX($F$2:F133)+1,0)</f>
        <v>0</v>
      </c>
      <c r="G134" s="65" t="s">
        <v>1050</v>
      </c>
      <c r="H134" s="65" t="str">
        <f>IFERROR(VLOOKUP(ROWS($H$2:H133),F:G,2,0),"")</f>
        <v/>
      </c>
      <c r="I134" s="65"/>
      <c r="J134" s="65">
        <f>IF(ISNUMBER(SEARCH('INSTITUTIONAL VENDOR'!$C$6,K134)),MAX($J$2:J133)+1,0)</f>
        <v>0</v>
      </c>
      <c r="K134" s="49" t="s">
        <v>1051</v>
      </c>
      <c r="L134" s="58" t="str">
        <f>IFERROR(VLOOKUP(ROWS($L$2:L133),J:K,2,0),"")</f>
        <v/>
      </c>
      <c r="M134" s="65" t="s">
        <v>641</v>
      </c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 t="s">
        <v>1052</v>
      </c>
      <c r="Z134" s="65"/>
      <c r="AA134" s="65"/>
      <c r="AB134" s="65"/>
      <c r="AC134" s="65"/>
      <c r="AD134" s="65"/>
      <c r="AE134" s="65"/>
      <c r="AF134" s="65"/>
      <c r="AG134" s="78" t="s">
        <v>1022</v>
      </c>
      <c r="AH134" s="65"/>
      <c r="AI134" s="65"/>
      <c r="AJ134" s="65"/>
      <c r="AK134" s="65"/>
      <c r="AL134" s="65"/>
      <c r="AM134" s="65"/>
      <c r="AN134" s="65"/>
      <c r="AO134" s="65">
        <f>IF(ISNUMBER(SEARCH('INSTITUTIONAL VENDOR'!$C$35,AP134)),MAX($AO$7:AO133)+1,0)</f>
        <v>0</v>
      </c>
      <c r="AP134" s="65" t="s">
        <v>1022</v>
      </c>
      <c r="AQ134" s="65" t="str">
        <f>IFERROR(VLOOKUP(ROWS(AQ$7:$AQ133),AO:AP,2,0),"")</f>
        <v/>
      </c>
      <c r="AR134" s="65" t="s">
        <v>1053</v>
      </c>
      <c r="AS134" s="65" t="s">
        <v>1049</v>
      </c>
      <c r="AT134" s="65" t="s">
        <v>176</v>
      </c>
    </row>
    <row r="135" spans="1:46" x14ac:dyDescent="0.25">
      <c r="A135" s="55"/>
      <c r="B135" s="55"/>
      <c r="C135" s="65">
        <f>IF(ISNUMBER(SEARCH('INSTITUTIONAL VENDOR'!$E$12,D135)),MAX($C$1:C134)+1,0)</f>
        <v>0</v>
      </c>
      <c r="D135" s="65" t="s">
        <v>1053</v>
      </c>
      <c r="E135" s="65" t="str">
        <f>IFERROR(VLOOKUP(ROWS($E$1:E134),C:D,2,0),"")</f>
        <v/>
      </c>
      <c r="F135" s="65">
        <f>IF(ISNUMBER(SEARCH('INSTITUTIONAL VENDOR'!$C$31,G135)),MAX($F$2:F134)+1,0)</f>
        <v>0</v>
      </c>
      <c r="G135" s="65" t="s">
        <v>1054</v>
      </c>
      <c r="H135" s="65" t="str">
        <f>IFERROR(VLOOKUP(ROWS($H$2:H134),F:G,2,0),"")</f>
        <v/>
      </c>
      <c r="I135" s="65"/>
      <c r="J135" s="65">
        <f>IF(ISNUMBER(SEARCH('INSTITUTIONAL VENDOR'!$C$6,K135)),MAX($J$2:J134)+1,0)</f>
        <v>0</v>
      </c>
      <c r="K135" s="49" t="s">
        <v>1055</v>
      </c>
      <c r="L135" s="58" t="str">
        <f>IFERROR(VLOOKUP(ROWS($L$2:L134),J:K,2,0),"")</f>
        <v/>
      </c>
      <c r="M135" s="65" t="s">
        <v>650</v>
      </c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 t="s">
        <v>1056</v>
      </c>
      <c r="Z135" s="65"/>
      <c r="AA135" s="65"/>
      <c r="AB135" s="65"/>
      <c r="AC135" s="65"/>
      <c r="AD135" s="65"/>
      <c r="AE135" s="65"/>
      <c r="AF135" s="65"/>
      <c r="AG135" s="78" t="s">
        <v>1027</v>
      </c>
      <c r="AH135" s="65"/>
      <c r="AI135" s="65"/>
      <c r="AJ135" s="65"/>
      <c r="AK135" s="65"/>
      <c r="AL135" s="65"/>
      <c r="AM135" s="65"/>
      <c r="AN135" s="65"/>
      <c r="AO135" s="65">
        <f>IF(ISNUMBER(SEARCH('INSTITUTIONAL VENDOR'!$C$35,AP135)),MAX($AO$7:AO134)+1,0)</f>
        <v>0</v>
      </c>
      <c r="AP135" s="65" t="s">
        <v>1027</v>
      </c>
      <c r="AQ135" s="65" t="str">
        <f>IFERROR(VLOOKUP(ROWS(AQ$7:$AQ134),AO:AP,2,0),"")</f>
        <v/>
      </c>
      <c r="AR135" s="65" t="s">
        <v>1057</v>
      </c>
      <c r="AS135" s="65" t="s">
        <v>1053</v>
      </c>
      <c r="AT135" s="65" t="s">
        <v>176</v>
      </c>
    </row>
    <row r="136" spans="1:46" x14ac:dyDescent="0.25">
      <c r="A136" s="55"/>
      <c r="B136" s="55"/>
      <c r="C136" s="65">
        <f>IF(ISNUMBER(SEARCH('INSTITUTIONAL VENDOR'!$E$12,D136)),MAX($C$1:C135)+1,0)</f>
        <v>0</v>
      </c>
      <c r="D136" s="65" t="s">
        <v>1057</v>
      </c>
      <c r="E136" s="65" t="str">
        <f>IFERROR(VLOOKUP(ROWS($E$1:E135),C:D,2,0),"")</f>
        <v/>
      </c>
      <c r="F136" s="65">
        <f>IF(ISNUMBER(SEARCH('INSTITUTIONAL VENDOR'!$C$31,G136)),MAX($F$2:F135)+1,0)</f>
        <v>0</v>
      </c>
      <c r="G136" s="65" t="s">
        <v>1058</v>
      </c>
      <c r="H136" s="65" t="str">
        <f>IFERROR(VLOOKUP(ROWS($H$2:H135),F:G,2,0),"")</f>
        <v/>
      </c>
      <c r="I136" s="65"/>
      <c r="J136" s="65">
        <f>IF(ISNUMBER(SEARCH('INSTITUTIONAL VENDOR'!$C$6,K136)),MAX($J$2:J135)+1,0)</f>
        <v>0</v>
      </c>
      <c r="K136" s="49" t="s">
        <v>1059</v>
      </c>
      <c r="L136" s="58" t="str">
        <f>IFERROR(VLOOKUP(ROWS($L$2:L135),J:K,2,0),"")</f>
        <v/>
      </c>
      <c r="M136" s="65" t="s">
        <v>659</v>
      </c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 t="s">
        <v>1060</v>
      </c>
      <c r="Z136" s="65"/>
      <c r="AA136" s="65"/>
      <c r="AB136" s="65"/>
      <c r="AC136" s="65"/>
      <c r="AD136" s="65"/>
      <c r="AE136" s="65"/>
      <c r="AF136" s="65"/>
      <c r="AG136" s="78" t="s">
        <v>1031</v>
      </c>
      <c r="AH136" s="65"/>
      <c r="AI136" s="65"/>
      <c r="AJ136" s="65"/>
      <c r="AK136" s="65"/>
      <c r="AL136" s="65"/>
      <c r="AM136" s="65"/>
      <c r="AN136" s="65"/>
      <c r="AO136" s="65">
        <f>IF(ISNUMBER(SEARCH('INSTITUTIONAL VENDOR'!$C$35,AP136)),MAX($AO$7:AO135)+1,0)</f>
        <v>0</v>
      </c>
      <c r="AP136" s="65" t="s">
        <v>1031</v>
      </c>
      <c r="AQ136" s="65" t="str">
        <f>IFERROR(VLOOKUP(ROWS(AQ$7:$AQ135),AO:AP,2,0),"")</f>
        <v/>
      </c>
      <c r="AR136" s="65" t="s">
        <v>1061</v>
      </c>
      <c r="AS136" s="65" t="s">
        <v>1057</v>
      </c>
      <c r="AT136" s="65" t="s">
        <v>176</v>
      </c>
    </row>
    <row r="137" spans="1:46" x14ac:dyDescent="0.25">
      <c r="A137" s="55"/>
      <c r="B137" s="55"/>
      <c r="C137" s="65">
        <f>IF(ISNUMBER(SEARCH('INSTITUTIONAL VENDOR'!$E$12,D137)),MAX($C$1:C136)+1,0)</f>
        <v>0</v>
      </c>
      <c r="D137" s="65" t="s">
        <v>1061</v>
      </c>
      <c r="E137" s="65" t="str">
        <f>IFERROR(VLOOKUP(ROWS($E$1:E136),C:D,2,0),"")</f>
        <v/>
      </c>
      <c r="F137" s="65">
        <f>IF(ISNUMBER(SEARCH('INSTITUTIONAL VENDOR'!$C$31,G137)),MAX($F$2:F136)+1,0)</f>
        <v>0</v>
      </c>
      <c r="G137" s="65" t="s">
        <v>1062</v>
      </c>
      <c r="H137" s="65" t="str">
        <f>IFERROR(VLOOKUP(ROWS($H$2:H136),F:G,2,0),"")</f>
        <v/>
      </c>
      <c r="I137" s="65"/>
      <c r="J137" s="65">
        <f>IF(ISNUMBER(SEARCH('INSTITUTIONAL VENDOR'!$C$6,K137)),MAX($J$2:J136)+1,0)</f>
        <v>0</v>
      </c>
      <c r="K137" s="49" t="s">
        <v>1063</v>
      </c>
      <c r="L137" s="58" t="str">
        <f>IFERROR(VLOOKUP(ROWS($L$2:L136),J:K,2,0),"")</f>
        <v/>
      </c>
      <c r="M137" s="65" t="s">
        <v>668</v>
      </c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 t="s">
        <v>1064</v>
      </c>
      <c r="Z137" s="65"/>
      <c r="AA137" s="65"/>
      <c r="AB137" s="65"/>
      <c r="AC137" s="65"/>
      <c r="AD137" s="65"/>
      <c r="AE137" s="65"/>
      <c r="AF137" s="65"/>
      <c r="AG137" s="78" t="s">
        <v>1036</v>
      </c>
      <c r="AH137" s="65"/>
      <c r="AI137" s="65"/>
      <c r="AJ137" s="65"/>
      <c r="AK137" s="65"/>
      <c r="AL137" s="65"/>
      <c r="AM137" s="65"/>
      <c r="AN137" s="65"/>
      <c r="AO137" s="65">
        <f>IF(ISNUMBER(SEARCH('INSTITUTIONAL VENDOR'!$C$35,AP137)),MAX($AO$7:AO136)+1,0)</f>
        <v>0</v>
      </c>
      <c r="AP137" s="65" t="s">
        <v>1036</v>
      </c>
      <c r="AQ137" s="65" t="str">
        <f>IFERROR(VLOOKUP(ROWS(AQ$7:$AQ136),AO:AP,2,0),"")</f>
        <v/>
      </c>
      <c r="AR137" s="65" t="s">
        <v>1065</v>
      </c>
      <c r="AS137" s="65" t="s">
        <v>1061</v>
      </c>
      <c r="AT137" s="65" t="s">
        <v>176</v>
      </c>
    </row>
    <row r="138" spans="1:46" x14ac:dyDescent="0.25">
      <c r="A138" s="55"/>
      <c r="B138" s="55"/>
      <c r="C138" s="65">
        <f>IF(ISNUMBER(SEARCH('INSTITUTIONAL VENDOR'!$E$12,D138)),MAX($C$1:C137)+1,0)</f>
        <v>0</v>
      </c>
      <c r="D138" s="65" t="s">
        <v>1065</v>
      </c>
      <c r="E138" s="65" t="str">
        <f>IFERROR(VLOOKUP(ROWS($E$1:E137),C:D,2,0),"")</f>
        <v/>
      </c>
      <c r="F138" s="65">
        <f>IF(ISNUMBER(SEARCH('INSTITUTIONAL VENDOR'!$C$31,G138)),MAX($F$2:F137)+1,0)</f>
        <v>0</v>
      </c>
      <c r="G138" s="65" t="s">
        <v>1066</v>
      </c>
      <c r="H138" s="65" t="str">
        <f>IFERROR(VLOOKUP(ROWS($H$2:H137),F:G,2,0),"")</f>
        <v/>
      </c>
      <c r="I138" s="65"/>
      <c r="J138" s="65">
        <f>IF(ISNUMBER(SEARCH('INSTITUTIONAL VENDOR'!$C$6,K138)),MAX($J$2:J137)+1,0)</f>
        <v>0</v>
      </c>
      <c r="K138" s="49" t="s">
        <v>1067</v>
      </c>
      <c r="L138" s="58" t="str">
        <f>IFERROR(VLOOKUP(ROWS($L$2:L137),J:K,2,0),"")</f>
        <v/>
      </c>
      <c r="M138" s="65" t="s">
        <v>544</v>
      </c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 t="s">
        <v>1068</v>
      </c>
      <c r="Z138" s="65"/>
      <c r="AA138" s="65"/>
      <c r="AB138" s="65"/>
      <c r="AC138" s="65"/>
      <c r="AD138" s="65"/>
      <c r="AE138" s="65"/>
      <c r="AF138" s="65"/>
      <c r="AG138" s="78" t="s">
        <v>1069</v>
      </c>
      <c r="AH138" s="65"/>
      <c r="AI138" s="65"/>
      <c r="AJ138" s="65"/>
      <c r="AK138" s="65"/>
      <c r="AL138" s="65"/>
      <c r="AM138" s="65"/>
      <c r="AN138" s="65"/>
      <c r="AO138" s="65">
        <f>IF(ISNUMBER(SEARCH('INSTITUTIONAL VENDOR'!$C$35,AP138)),MAX($AO$7:AO137)+1,0)</f>
        <v>0</v>
      </c>
      <c r="AP138" s="65" t="s">
        <v>1040</v>
      </c>
      <c r="AQ138" s="65" t="str">
        <f>IFERROR(VLOOKUP(ROWS(AQ$7:$AQ137),AO:AP,2,0),"")</f>
        <v/>
      </c>
      <c r="AR138" s="65" t="s">
        <v>1070</v>
      </c>
      <c r="AS138" s="65" t="s">
        <v>1065</v>
      </c>
      <c r="AT138" s="65" t="s">
        <v>176</v>
      </c>
    </row>
    <row r="139" spans="1:46" x14ac:dyDescent="0.25">
      <c r="A139" s="65"/>
      <c r="B139" s="65"/>
      <c r="C139" s="65">
        <f>IF(ISNUMBER(SEARCH('INSTITUTIONAL VENDOR'!$E$12,D139)),MAX($C$1:C138)+1,0)</f>
        <v>0</v>
      </c>
      <c r="D139" s="65" t="s">
        <v>1070</v>
      </c>
      <c r="E139" s="65" t="str">
        <f>IFERROR(VLOOKUP(ROWS($E$1:E138),C:D,2,0),"")</f>
        <v/>
      </c>
      <c r="F139" s="65">
        <f>IF(ISNUMBER(SEARCH('INSTITUTIONAL VENDOR'!$C$31,G139)),MAX($F$2:F138)+1,0)</f>
        <v>0</v>
      </c>
      <c r="G139" s="65" t="s">
        <v>1071</v>
      </c>
      <c r="H139" s="65" t="str">
        <f>IFERROR(VLOOKUP(ROWS($H$2:H138),F:G,2,0),"")</f>
        <v/>
      </c>
      <c r="I139" s="65"/>
      <c r="J139" s="65">
        <f>IF(ISNUMBER(SEARCH('INSTITUTIONAL VENDOR'!$C$6,K139)),MAX($J$2:J138)+1,0)</f>
        <v>0</v>
      </c>
      <c r="K139" s="49" t="s">
        <v>1072</v>
      </c>
      <c r="L139" s="58" t="str">
        <f>IFERROR(VLOOKUP(ROWS($L$2:L138),J:K,2,0),"")</f>
        <v/>
      </c>
      <c r="M139" s="65" t="s">
        <v>1073</v>
      </c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 t="s">
        <v>1074</v>
      </c>
      <c r="Z139" s="65"/>
      <c r="AA139" s="65"/>
      <c r="AB139" s="65"/>
      <c r="AC139" s="65"/>
      <c r="AD139" s="65"/>
      <c r="AE139" s="65"/>
      <c r="AF139" s="65"/>
      <c r="AG139" s="78" t="s">
        <v>1045</v>
      </c>
      <c r="AH139" s="65"/>
      <c r="AI139" s="65"/>
      <c r="AJ139" s="65"/>
      <c r="AK139" s="65"/>
      <c r="AL139" s="65"/>
      <c r="AM139" s="65"/>
      <c r="AN139" s="65"/>
      <c r="AO139" s="65">
        <f>IF(ISNUMBER(SEARCH('INSTITUTIONAL VENDOR'!$C$35,AP139)),MAX($AO$7:AO138)+1,0)</f>
        <v>0</v>
      </c>
      <c r="AP139" s="65" t="s">
        <v>1045</v>
      </c>
      <c r="AQ139" s="65" t="str">
        <f>IFERROR(VLOOKUP(ROWS(AQ$7:$AQ138),AO:AP,2,0),"")</f>
        <v/>
      </c>
      <c r="AR139" s="65" t="s">
        <v>1075</v>
      </c>
      <c r="AS139" s="65" t="s">
        <v>1070</v>
      </c>
      <c r="AT139" s="65" t="s">
        <v>176</v>
      </c>
    </row>
    <row r="140" spans="1:46" x14ac:dyDescent="0.25">
      <c r="A140" s="65"/>
      <c r="B140" s="65"/>
      <c r="C140" s="65">
        <f>IF(ISNUMBER(SEARCH('INSTITUTIONAL VENDOR'!$E$12,D140)),MAX($C$1:C139)+1,0)</f>
        <v>0</v>
      </c>
      <c r="D140" s="65" t="s">
        <v>1075</v>
      </c>
      <c r="E140" s="65" t="str">
        <f>IFERROR(VLOOKUP(ROWS($E$1:E139),C:D,2,0),"")</f>
        <v/>
      </c>
      <c r="F140" s="65">
        <f>IF(ISNUMBER(SEARCH('INSTITUTIONAL VENDOR'!$C$31,G140)),MAX($F$2:F139)+1,0)</f>
        <v>0</v>
      </c>
      <c r="G140" s="65" t="s">
        <v>1076</v>
      </c>
      <c r="H140" s="65" t="str">
        <f>IFERROR(VLOOKUP(ROWS($H$2:H139),F:G,2,0),"")</f>
        <v/>
      </c>
      <c r="I140" s="65"/>
      <c r="J140" s="65">
        <f>IF(ISNUMBER(SEARCH('INSTITUTIONAL VENDOR'!$C$6,K140)),MAX($J$2:J139)+1,0)</f>
        <v>0</v>
      </c>
      <c r="K140" s="49" t="s">
        <v>1077</v>
      </c>
      <c r="L140" s="58" t="str">
        <f>IFERROR(VLOOKUP(ROWS($L$2:L139),J:K,2,0),"")</f>
        <v/>
      </c>
      <c r="M140" s="65" t="s">
        <v>1020</v>
      </c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 t="s">
        <v>1078</v>
      </c>
      <c r="Z140" s="65"/>
      <c r="AA140" s="65"/>
      <c r="AB140" s="65"/>
      <c r="AC140" s="65"/>
      <c r="AD140" s="65"/>
      <c r="AE140" s="65"/>
      <c r="AF140" s="65"/>
      <c r="AG140" s="78" t="s">
        <v>1049</v>
      </c>
      <c r="AH140" s="65"/>
      <c r="AI140" s="65"/>
      <c r="AJ140" s="65"/>
      <c r="AK140" s="65"/>
      <c r="AL140" s="65"/>
      <c r="AM140" s="65"/>
      <c r="AN140" s="65"/>
      <c r="AO140" s="65">
        <f>IF(ISNUMBER(SEARCH('INSTITUTIONAL VENDOR'!$C$35,AP140)),MAX($AO$7:AO139)+1,0)</f>
        <v>0</v>
      </c>
      <c r="AP140" s="65" t="s">
        <v>1049</v>
      </c>
      <c r="AQ140" s="65" t="str">
        <f>IFERROR(VLOOKUP(ROWS(AQ$7:$AQ139),AO:AP,2,0),"")</f>
        <v/>
      </c>
      <c r="AR140" s="65" t="s">
        <v>1079</v>
      </c>
      <c r="AS140" s="65" t="s">
        <v>1075</v>
      </c>
      <c r="AT140" s="65" t="s">
        <v>176</v>
      </c>
    </row>
    <row r="141" spans="1:46" x14ac:dyDescent="0.25">
      <c r="A141" s="65"/>
      <c r="B141" s="65"/>
      <c r="C141" s="65">
        <f>IF(ISNUMBER(SEARCH('INSTITUTIONAL VENDOR'!$E$12,D141)),MAX($C$1:C140)+1,0)</f>
        <v>0</v>
      </c>
      <c r="D141" s="65" t="s">
        <v>1079</v>
      </c>
      <c r="E141" s="65" t="str">
        <f>IFERROR(VLOOKUP(ROWS($E$1:E140),C:D,2,0),"")</f>
        <v/>
      </c>
      <c r="F141" s="65">
        <f>IF(ISNUMBER(SEARCH('INSTITUTIONAL VENDOR'!$C$31,G141)),MAX($F$2:F140)+1,0)</f>
        <v>0</v>
      </c>
      <c r="G141" s="65" t="s">
        <v>1080</v>
      </c>
      <c r="H141" s="65" t="str">
        <f>IFERROR(VLOOKUP(ROWS($H$2:H140),F:G,2,0),"")</f>
        <v/>
      </c>
      <c r="I141" s="65"/>
      <c r="J141" s="65">
        <f>IF(ISNUMBER(SEARCH('INSTITUTIONAL VENDOR'!$C$6,K141)),MAX($J$2:J140)+1,0)</f>
        <v>0</v>
      </c>
      <c r="K141" s="49" t="s">
        <v>1081</v>
      </c>
      <c r="L141" s="58" t="str">
        <f>IFERROR(VLOOKUP(ROWS($L$2:L140),J:K,2,0),"")</f>
        <v/>
      </c>
      <c r="M141" s="65" t="s">
        <v>1025</v>
      </c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 t="s">
        <v>1082</v>
      </c>
      <c r="Z141" s="65"/>
      <c r="AA141" s="65"/>
      <c r="AB141" s="65"/>
      <c r="AC141" s="65"/>
      <c r="AD141" s="65"/>
      <c r="AE141" s="65"/>
      <c r="AF141" s="65"/>
      <c r="AG141" s="78" t="s">
        <v>1053</v>
      </c>
      <c r="AH141" s="65"/>
      <c r="AI141" s="65"/>
      <c r="AJ141" s="65"/>
      <c r="AK141" s="65"/>
      <c r="AL141" s="65"/>
      <c r="AM141" s="65"/>
      <c r="AN141" s="65"/>
      <c r="AO141" s="65">
        <f>IF(ISNUMBER(SEARCH('INSTITUTIONAL VENDOR'!$C$35,AP141)),MAX($AO$7:AO140)+1,0)</f>
        <v>0</v>
      </c>
      <c r="AP141" s="65" t="s">
        <v>1053</v>
      </c>
      <c r="AQ141" s="65" t="str">
        <f>IFERROR(VLOOKUP(ROWS(AQ$7:$AQ140),AO:AP,2,0),"")</f>
        <v/>
      </c>
      <c r="AR141" s="65" t="s">
        <v>1083</v>
      </c>
      <c r="AS141" s="65" t="s">
        <v>1079</v>
      </c>
      <c r="AT141" s="65" t="s">
        <v>176</v>
      </c>
    </row>
    <row r="142" spans="1:46" x14ac:dyDescent="0.25">
      <c r="A142" s="65"/>
      <c r="B142" s="65"/>
      <c r="C142" s="65">
        <f>IF(ISNUMBER(SEARCH('INSTITUTIONAL VENDOR'!$E$12,D142)),MAX($C$1:C141)+1,0)</f>
        <v>0</v>
      </c>
      <c r="D142" s="65" t="s">
        <v>1083</v>
      </c>
      <c r="E142" s="65" t="str">
        <f>IFERROR(VLOOKUP(ROWS($E$1:E141),C:D,2,0),"")</f>
        <v/>
      </c>
      <c r="F142" s="65">
        <f>IF(ISNUMBER(SEARCH('INSTITUTIONAL VENDOR'!$C$31,G142)),MAX($F$2:F141)+1,0)</f>
        <v>0</v>
      </c>
      <c r="G142" s="65" t="s">
        <v>1084</v>
      </c>
      <c r="H142" s="65" t="str">
        <f>IFERROR(VLOOKUP(ROWS($H$2:H141),F:G,2,0),"")</f>
        <v/>
      </c>
      <c r="I142" s="65"/>
      <c r="J142" s="65">
        <f>IF(ISNUMBER(SEARCH('INSTITUTIONAL VENDOR'!$C$6,K142)),MAX($J$2:J141)+1,0)</f>
        <v>0</v>
      </c>
      <c r="K142" s="49" t="s">
        <v>1085</v>
      </c>
      <c r="L142" s="58" t="str">
        <f>IFERROR(VLOOKUP(ROWS($L$2:L141),J:K,2,0),"")</f>
        <v/>
      </c>
      <c r="M142" s="65" t="s">
        <v>544</v>
      </c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 t="s">
        <v>1086</v>
      </c>
      <c r="Z142" s="65"/>
      <c r="AA142" s="65"/>
      <c r="AB142" s="65"/>
      <c r="AC142" s="65"/>
      <c r="AD142" s="65"/>
      <c r="AE142" s="65"/>
      <c r="AF142" s="65"/>
      <c r="AG142" s="78" t="s">
        <v>1087</v>
      </c>
      <c r="AH142" s="65"/>
      <c r="AI142" s="65"/>
      <c r="AJ142" s="65"/>
      <c r="AK142" s="65"/>
      <c r="AL142" s="65"/>
      <c r="AM142" s="65"/>
      <c r="AN142" s="65"/>
      <c r="AO142" s="65">
        <f>IF(ISNUMBER(SEARCH('INSTITUTIONAL VENDOR'!$C$35,AP142)),MAX($AO$7:AO141)+1,0)</f>
        <v>0</v>
      </c>
      <c r="AP142" s="65" t="s">
        <v>1057</v>
      </c>
      <c r="AQ142" s="65" t="str">
        <f>IFERROR(VLOOKUP(ROWS(AQ$7:$AQ141),AO:AP,2,0),"")</f>
        <v/>
      </c>
      <c r="AR142" s="65" t="s">
        <v>1088</v>
      </c>
      <c r="AS142" s="65" t="s">
        <v>1083</v>
      </c>
      <c r="AT142" s="65" t="s">
        <v>176</v>
      </c>
    </row>
    <row r="143" spans="1:46" x14ac:dyDescent="0.25">
      <c r="A143" s="65"/>
      <c r="B143" s="65"/>
      <c r="C143" s="65">
        <f>IF(ISNUMBER(SEARCH('INSTITUTIONAL VENDOR'!$E$12,D143)),MAX($C$1:C142)+1,0)</f>
        <v>0</v>
      </c>
      <c r="D143" s="65" t="s">
        <v>1088</v>
      </c>
      <c r="E143" s="65" t="str">
        <f>IFERROR(VLOOKUP(ROWS($E$1:E142),C:D,2,0),"")</f>
        <v/>
      </c>
      <c r="F143" s="65">
        <f>IF(ISNUMBER(SEARCH('INSTITUTIONAL VENDOR'!$C$31,G143)),MAX($F$2:F142)+1,0)</f>
        <v>0</v>
      </c>
      <c r="G143" s="65" t="s">
        <v>1089</v>
      </c>
      <c r="H143" s="65" t="str">
        <f>IFERROR(VLOOKUP(ROWS($H$2:H142),F:G,2,0),"")</f>
        <v/>
      </c>
      <c r="I143" s="65"/>
      <c r="J143" s="65">
        <f>IF(ISNUMBER(SEARCH('INSTITUTIONAL VENDOR'!$C$6,K143)),MAX($J$2:J142)+1,0)</f>
        <v>0</v>
      </c>
      <c r="K143" s="49" t="s">
        <v>1090</v>
      </c>
      <c r="L143" s="58" t="str">
        <f>IFERROR(VLOOKUP(ROWS($L$2:L142),J:K,2,0),"")</f>
        <v/>
      </c>
      <c r="M143" s="65" t="s">
        <v>685</v>
      </c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 t="s">
        <v>1091</v>
      </c>
      <c r="Z143" s="65"/>
      <c r="AA143" s="65"/>
      <c r="AB143" s="65"/>
      <c r="AC143" s="65"/>
      <c r="AD143" s="65"/>
      <c r="AE143" s="65"/>
      <c r="AF143" s="65"/>
      <c r="AG143" s="78" t="s">
        <v>1061</v>
      </c>
      <c r="AH143" s="65"/>
      <c r="AI143" s="65"/>
      <c r="AJ143" s="65"/>
      <c r="AK143" s="65"/>
      <c r="AL143" s="65"/>
      <c r="AM143" s="65"/>
      <c r="AN143" s="65"/>
      <c r="AO143" s="65">
        <f>IF(ISNUMBER(SEARCH('INSTITUTIONAL VENDOR'!$C$35,AP143)),MAX($AO$7:AO142)+1,0)</f>
        <v>0</v>
      </c>
      <c r="AP143" s="65" t="s">
        <v>1061</v>
      </c>
      <c r="AQ143" s="65" t="str">
        <f>IFERROR(VLOOKUP(ROWS(AQ$7:$AQ142),AO:AP,2,0),"")</f>
        <v/>
      </c>
      <c r="AR143" s="65" t="s">
        <v>1092</v>
      </c>
      <c r="AS143" s="65" t="s">
        <v>1088</v>
      </c>
      <c r="AT143" s="65" t="s">
        <v>176</v>
      </c>
    </row>
    <row r="144" spans="1:46" x14ac:dyDescent="0.25">
      <c r="A144" s="65"/>
      <c r="B144" s="65"/>
      <c r="C144" s="65">
        <f>IF(ISNUMBER(SEARCH('INSTITUTIONAL VENDOR'!$E$12,D144)),MAX($C$1:C143)+1,0)</f>
        <v>0</v>
      </c>
      <c r="D144" s="65" t="s">
        <v>1092</v>
      </c>
      <c r="E144" s="65" t="str">
        <f>IFERROR(VLOOKUP(ROWS($E$1:E143),C:D,2,0),"")</f>
        <v/>
      </c>
      <c r="F144" s="65">
        <f>IF(ISNUMBER(SEARCH('INSTITUTIONAL VENDOR'!$C$31,G144)),MAX($F$2:F143)+1,0)</f>
        <v>0</v>
      </c>
      <c r="G144" s="65" t="s">
        <v>1093</v>
      </c>
      <c r="H144" s="65" t="str">
        <f>IFERROR(VLOOKUP(ROWS($H$2:H143),F:G,2,0),"")</f>
        <v/>
      </c>
      <c r="I144" s="65"/>
      <c r="J144" s="65">
        <f>IF(ISNUMBER(SEARCH('INSTITUTIONAL VENDOR'!$C$6,K144)),MAX($J$2:J143)+1,0)</f>
        <v>0</v>
      </c>
      <c r="K144" s="49" t="s">
        <v>1094</v>
      </c>
      <c r="L144" s="58" t="str">
        <f>IFERROR(VLOOKUP(ROWS($L$2:L143),J:K,2,0),"")</f>
        <v/>
      </c>
      <c r="M144" s="65" t="s">
        <v>544</v>
      </c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 t="s">
        <v>1095</v>
      </c>
      <c r="Z144" s="65"/>
      <c r="AA144" s="65"/>
      <c r="AB144" s="65"/>
      <c r="AC144" s="65"/>
      <c r="AD144" s="65"/>
      <c r="AE144" s="65"/>
      <c r="AF144" s="65"/>
      <c r="AG144" s="78" t="s">
        <v>1065</v>
      </c>
      <c r="AH144" s="65"/>
      <c r="AI144" s="65"/>
      <c r="AJ144" s="65"/>
      <c r="AK144" s="65"/>
      <c r="AL144" s="65"/>
      <c r="AM144" s="65"/>
      <c r="AN144" s="65"/>
      <c r="AO144" s="65">
        <f>IF(ISNUMBER(SEARCH('INSTITUTIONAL VENDOR'!$C$35,AP144)),MAX($AO$7:AO143)+1,0)</f>
        <v>0</v>
      </c>
      <c r="AP144" s="65" t="s">
        <v>1065</v>
      </c>
      <c r="AQ144" s="65" t="str">
        <f>IFERROR(VLOOKUP(ROWS(AQ$7:$AQ143),AO:AP,2,0),"")</f>
        <v/>
      </c>
      <c r="AR144" s="65" t="s">
        <v>1096</v>
      </c>
      <c r="AS144" s="65" t="s">
        <v>1092</v>
      </c>
      <c r="AT144" s="65" t="s">
        <v>158</v>
      </c>
    </row>
    <row r="145" spans="3:46" x14ac:dyDescent="0.25">
      <c r="C145" s="65">
        <f>IF(ISNUMBER(SEARCH('INSTITUTIONAL VENDOR'!$E$12,D145)),MAX($C$1:C144)+1,0)</f>
        <v>0</v>
      </c>
      <c r="D145" s="65" t="s">
        <v>1096</v>
      </c>
      <c r="E145" s="65" t="str">
        <f>IFERROR(VLOOKUP(ROWS($E$1:E144),C:D,2,0),"")</f>
        <v/>
      </c>
      <c r="F145" s="65">
        <f>IF(ISNUMBER(SEARCH('INSTITUTIONAL VENDOR'!$C$31,G145)),MAX($F$2:F144)+1,0)</f>
        <v>0</v>
      </c>
      <c r="G145" s="65" t="s">
        <v>1097</v>
      </c>
      <c r="H145" s="65" t="str">
        <f>IFERROR(VLOOKUP(ROWS($H$2:H144),F:G,2,0),"")</f>
        <v/>
      </c>
      <c r="I145" s="65"/>
      <c r="J145" s="65">
        <f>IF(ISNUMBER(SEARCH('INSTITUTIONAL VENDOR'!$C$6,K145)),MAX($J$2:J144)+1,0)</f>
        <v>0</v>
      </c>
      <c r="K145" s="49" t="s">
        <v>1098</v>
      </c>
      <c r="L145" s="58" t="str">
        <f>IFERROR(VLOOKUP(ROWS($L$2:L144),J:K,2,0),"")</f>
        <v/>
      </c>
      <c r="M145" s="65" t="s">
        <v>698</v>
      </c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 t="s">
        <v>1099</v>
      </c>
      <c r="Z145" s="65"/>
      <c r="AA145" s="65"/>
      <c r="AB145" s="65"/>
      <c r="AC145" s="65"/>
      <c r="AD145" s="65"/>
      <c r="AE145" s="65"/>
      <c r="AF145" s="65"/>
      <c r="AG145" s="78" t="s">
        <v>1070</v>
      </c>
      <c r="AH145" s="65"/>
      <c r="AI145" s="65"/>
      <c r="AJ145" s="65"/>
      <c r="AK145" s="65"/>
      <c r="AL145" s="65"/>
      <c r="AM145" s="65"/>
      <c r="AN145" s="65"/>
      <c r="AO145" s="65">
        <f>IF(ISNUMBER(SEARCH('INSTITUTIONAL VENDOR'!$C$35,AP145)),MAX($AO$7:AO144)+1,0)</f>
        <v>0</v>
      </c>
      <c r="AP145" s="65" t="s">
        <v>1070</v>
      </c>
      <c r="AQ145" s="65" t="str">
        <f>IFERROR(VLOOKUP(ROWS(AQ$7:$AQ144),AO:AP,2,0),"")</f>
        <v/>
      </c>
      <c r="AR145" s="65" t="s">
        <v>1100</v>
      </c>
      <c r="AS145" s="65" t="s">
        <v>1096</v>
      </c>
      <c r="AT145" s="65" t="s">
        <v>176</v>
      </c>
    </row>
    <row r="146" spans="3:46" x14ac:dyDescent="0.25">
      <c r="C146" s="65">
        <f>IF(ISNUMBER(SEARCH('INSTITUTIONAL VENDOR'!$E$12,D146)),MAX($C$1:C145)+1,0)</f>
        <v>0</v>
      </c>
      <c r="D146" s="65" t="s">
        <v>1100</v>
      </c>
      <c r="E146" s="65" t="str">
        <f>IFERROR(VLOOKUP(ROWS($E$1:E145),C:D,2,0),"")</f>
        <v/>
      </c>
      <c r="F146" s="65">
        <f>IF(ISNUMBER(SEARCH('INSTITUTIONAL VENDOR'!$C$31,G146)),MAX($F$2:F145)+1,0)</f>
        <v>0</v>
      </c>
      <c r="G146" s="65" t="s">
        <v>1101</v>
      </c>
      <c r="H146" s="65" t="str">
        <f>IFERROR(VLOOKUP(ROWS($H$2:H145),F:G,2,0),"")</f>
        <v/>
      </c>
      <c r="I146" s="65"/>
      <c r="J146" s="65">
        <f>IF(ISNUMBER(SEARCH('INSTITUTIONAL VENDOR'!$C$6,K146)),MAX($J$2:J145)+1,0)</f>
        <v>0</v>
      </c>
      <c r="K146" s="49" t="s">
        <v>1102</v>
      </c>
      <c r="L146" s="58" t="str">
        <f>IFERROR(VLOOKUP(ROWS($L$2:L145),J:K,2,0),"")</f>
        <v/>
      </c>
      <c r="M146" s="65" t="s">
        <v>544</v>
      </c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 t="s">
        <v>1103</v>
      </c>
      <c r="Z146" s="65"/>
      <c r="AA146" s="65"/>
      <c r="AB146" s="65"/>
      <c r="AC146" s="65"/>
      <c r="AD146" s="65"/>
      <c r="AE146" s="65"/>
      <c r="AF146" s="65"/>
      <c r="AG146" s="78" t="s">
        <v>1075</v>
      </c>
      <c r="AH146" s="65"/>
      <c r="AI146" s="65"/>
      <c r="AJ146" s="65"/>
      <c r="AK146" s="65"/>
      <c r="AL146" s="65"/>
      <c r="AM146" s="65"/>
      <c r="AN146" s="65"/>
      <c r="AO146" s="65">
        <f>IF(ISNUMBER(SEARCH('INSTITUTIONAL VENDOR'!$C$35,AP146)),MAX($AO$7:AO145)+1,0)</f>
        <v>0</v>
      </c>
      <c r="AP146" s="65" t="s">
        <v>1075</v>
      </c>
      <c r="AQ146" s="65" t="str">
        <f>IFERROR(VLOOKUP(ROWS(AQ$7:$AQ145),AO:AP,2,0),"")</f>
        <v/>
      </c>
      <c r="AR146" s="65" t="s">
        <v>1104</v>
      </c>
      <c r="AS146" s="65" t="s">
        <v>1100</v>
      </c>
      <c r="AT146" s="65" t="s">
        <v>158</v>
      </c>
    </row>
    <row r="147" spans="3:46" x14ac:dyDescent="0.25">
      <c r="C147" s="65">
        <f>IF(ISNUMBER(SEARCH('INSTITUTIONAL VENDOR'!$E$12,D147)),MAX($C$1:C146)+1,0)</f>
        <v>0</v>
      </c>
      <c r="D147" s="65" t="s">
        <v>1104</v>
      </c>
      <c r="E147" s="65" t="str">
        <f>IFERROR(VLOOKUP(ROWS($E$1:E146),C:D,2,0),"")</f>
        <v/>
      </c>
      <c r="F147" s="65">
        <f>IF(ISNUMBER(SEARCH('INSTITUTIONAL VENDOR'!$C$31,G147)),MAX($F$2:F146)+1,0)</f>
        <v>0</v>
      </c>
      <c r="G147" s="65" t="s">
        <v>1105</v>
      </c>
      <c r="H147" s="65" t="str">
        <f>IFERROR(VLOOKUP(ROWS($H$2:H146),F:G,2,0),"")</f>
        <v/>
      </c>
      <c r="I147" s="65"/>
      <c r="J147" s="65">
        <f>IF(ISNUMBER(SEARCH('INSTITUTIONAL VENDOR'!$C$6,K147)),MAX($J$2:J146)+1,0)</f>
        <v>0</v>
      </c>
      <c r="K147" s="49" t="s">
        <v>1106</v>
      </c>
      <c r="L147" s="58" t="str">
        <f>IFERROR(VLOOKUP(ROWS($L$2:L146),J:K,2,0),"")</f>
        <v/>
      </c>
      <c r="M147" s="65" t="s">
        <v>713</v>
      </c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 t="s">
        <v>1107</v>
      </c>
      <c r="Z147" s="65"/>
      <c r="AA147" s="65"/>
      <c r="AB147" s="65"/>
      <c r="AC147" s="65"/>
      <c r="AD147" s="65"/>
      <c r="AE147" s="65"/>
      <c r="AF147" s="65"/>
      <c r="AG147" s="78" t="s">
        <v>1079</v>
      </c>
      <c r="AH147" s="65"/>
      <c r="AI147" s="65"/>
      <c r="AJ147" s="65"/>
      <c r="AK147" s="65"/>
      <c r="AL147" s="65"/>
      <c r="AM147" s="65"/>
      <c r="AN147" s="65"/>
      <c r="AO147" s="65">
        <f>IF(ISNUMBER(SEARCH('INSTITUTIONAL VENDOR'!$C$35,AP147)),MAX($AO$7:AO146)+1,0)</f>
        <v>0</v>
      </c>
      <c r="AP147" s="65" t="s">
        <v>1079</v>
      </c>
      <c r="AQ147" s="65" t="str">
        <f>IFERROR(VLOOKUP(ROWS(AQ$7:$AQ146),AO:AP,2,0),"")</f>
        <v/>
      </c>
      <c r="AR147" s="65" t="s">
        <v>1108</v>
      </c>
      <c r="AS147" s="65" t="s">
        <v>1104</v>
      </c>
      <c r="AT147" s="65" t="s">
        <v>176</v>
      </c>
    </row>
    <row r="148" spans="3:46" x14ac:dyDescent="0.25">
      <c r="C148" s="65">
        <f>IF(ISNUMBER(SEARCH('INSTITUTIONAL VENDOR'!$E$12,D148)),MAX($C$1:C147)+1,0)</f>
        <v>0</v>
      </c>
      <c r="D148" s="65" t="s">
        <v>1108</v>
      </c>
      <c r="E148" s="65" t="str">
        <f>IFERROR(VLOOKUP(ROWS($E$1:E147),C:D,2,0),"")</f>
        <v/>
      </c>
      <c r="F148" s="65">
        <f>IF(ISNUMBER(SEARCH('INSTITUTIONAL VENDOR'!$C$31,G148)),MAX($F$2:F147)+1,0)</f>
        <v>0</v>
      </c>
      <c r="G148" s="65" t="s">
        <v>1109</v>
      </c>
      <c r="H148" s="65" t="str">
        <f>IFERROR(VLOOKUP(ROWS($H$2:H147),F:G,2,0),"")</f>
        <v/>
      </c>
      <c r="I148" s="65"/>
      <c r="J148" s="65">
        <f>IF(ISNUMBER(SEARCH('INSTITUTIONAL VENDOR'!$C$6,K148)),MAX($J$2:J147)+1,0)</f>
        <v>0</v>
      </c>
      <c r="K148" s="49" t="s">
        <v>1110</v>
      </c>
      <c r="L148" s="58" t="str">
        <f>IFERROR(VLOOKUP(ROWS($L$2:L147),J:K,2,0),"")</f>
        <v/>
      </c>
      <c r="M148" s="65" t="s">
        <v>544</v>
      </c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 t="s">
        <v>1111</v>
      </c>
      <c r="Z148" s="65"/>
      <c r="AA148" s="65"/>
      <c r="AB148" s="65"/>
      <c r="AC148" s="65"/>
      <c r="AD148" s="65"/>
      <c r="AE148" s="65"/>
      <c r="AF148" s="65"/>
      <c r="AG148" s="78" t="s">
        <v>1112</v>
      </c>
      <c r="AH148" s="65"/>
      <c r="AI148" s="65"/>
      <c r="AJ148" s="65"/>
      <c r="AK148" s="65"/>
      <c r="AL148" s="65"/>
      <c r="AM148" s="65"/>
      <c r="AN148" s="65"/>
      <c r="AO148" s="65">
        <f>IF(ISNUMBER(SEARCH('INSTITUTIONAL VENDOR'!$C$35,AP148)),MAX($AO$7:AO147)+1,0)</f>
        <v>0</v>
      </c>
      <c r="AP148" s="65" t="s">
        <v>1083</v>
      </c>
      <c r="AQ148" s="65" t="str">
        <f>IFERROR(VLOOKUP(ROWS(AQ$7:$AQ147),AO:AP,2,0),"")</f>
        <v/>
      </c>
      <c r="AR148" s="65" t="s">
        <v>1113</v>
      </c>
      <c r="AS148" s="65" t="s">
        <v>1108</v>
      </c>
      <c r="AT148" s="65" t="s">
        <v>176</v>
      </c>
    </row>
    <row r="149" spans="3:46" x14ac:dyDescent="0.25">
      <c r="C149" s="65">
        <f>IF(ISNUMBER(SEARCH('INSTITUTIONAL VENDOR'!$E$12,D149)),MAX($C$1:C148)+1,0)</f>
        <v>0</v>
      </c>
      <c r="D149" s="65" t="s">
        <v>1113</v>
      </c>
      <c r="E149" s="65" t="str">
        <f>IFERROR(VLOOKUP(ROWS($E$1:E148),C:D,2,0),"")</f>
        <v/>
      </c>
      <c r="F149" s="65">
        <f>IF(ISNUMBER(SEARCH('INSTITUTIONAL VENDOR'!$C$31,G149)),MAX($F$2:F148)+1,0)</f>
        <v>0</v>
      </c>
      <c r="G149" s="65" t="s">
        <v>1114</v>
      </c>
      <c r="H149" s="65" t="str">
        <f>IFERROR(VLOOKUP(ROWS($H$2:H148),F:G,2,0),"")</f>
        <v/>
      </c>
      <c r="I149" s="65"/>
      <c r="J149" s="65">
        <f>IF(ISNUMBER(SEARCH('INSTITUTIONAL VENDOR'!$C$6,K149)),MAX($J$2:J148)+1,0)</f>
        <v>0</v>
      </c>
      <c r="K149" s="49" t="s">
        <v>1115</v>
      </c>
      <c r="L149" s="58" t="str">
        <f>IFERROR(VLOOKUP(ROWS($L$2:L148),J:K,2,0),"")</f>
        <v/>
      </c>
      <c r="M149" s="65" t="s">
        <v>728</v>
      </c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 t="s">
        <v>1116</v>
      </c>
      <c r="Z149" s="65"/>
      <c r="AA149" s="65"/>
      <c r="AB149" s="65"/>
      <c r="AC149" s="65"/>
      <c r="AD149" s="65"/>
      <c r="AE149" s="65"/>
      <c r="AF149" s="65"/>
      <c r="AG149" s="78" t="s">
        <v>1088</v>
      </c>
      <c r="AH149" s="65"/>
      <c r="AI149" s="65"/>
      <c r="AJ149" s="65"/>
      <c r="AK149" s="65"/>
      <c r="AL149" s="65"/>
      <c r="AM149" s="65"/>
      <c r="AN149" s="65"/>
      <c r="AO149" s="65">
        <f>IF(ISNUMBER(SEARCH('INSTITUTIONAL VENDOR'!$C$35,AP149)),MAX($AO$7:AO148)+1,0)</f>
        <v>0</v>
      </c>
      <c r="AP149" s="65" t="s">
        <v>1088</v>
      </c>
      <c r="AQ149" s="65" t="str">
        <f>IFERROR(VLOOKUP(ROWS(AQ$7:$AQ148),AO:AP,2,0),"")</f>
        <v/>
      </c>
      <c r="AR149" s="65" t="s">
        <v>1117</v>
      </c>
      <c r="AS149" s="65" t="s">
        <v>1113</v>
      </c>
      <c r="AT149" s="65" t="s">
        <v>176</v>
      </c>
    </row>
    <row r="150" spans="3:46" x14ac:dyDescent="0.25">
      <c r="C150" s="65">
        <f>IF(ISNUMBER(SEARCH('INSTITUTIONAL VENDOR'!$E$12,D150)),MAX($C$1:C149)+1,0)</f>
        <v>0</v>
      </c>
      <c r="D150" s="65" t="s">
        <v>1117</v>
      </c>
      <c r="E150" s="65" t="str">
        <f>IFERROR(VLOOKUP(ROWS($E$1:E149),C:D,2,0),"")</f>
        <v/>
      </c>
      <c r="F150" s="65">
        <f>IF(ISNUMBER(SEARCH('INSTITUTIONAL VENDOR'!$C$31,G150)),MAX($F$2:F149)+1,0)</f>
        <v>0</v>
      </c>
      <c r="G150" s="65" t="s">
        <v>1118</v>
      </c>
      <c r="H150" s="65" t="str">
        <f>IFERROR(VLOOKUP(ROWS($H$2:H149),F:G,2,0),"")</f>
        <v/>
      </c>
      <c r="I150" s="65"/>
      <c r="J150" s="65">
        <f>IF(ISNUMBER(SEARCH('INSTITUTIONAL VENDOR'!$C$6,K150)),MAX($J$2:J149)+1,0)</f>
        <v>0</v>
      </c>
      <c r="K150" s="49" t="s">
        <v>1119</v>
      </c>
      <c r="L150" s="58" t="str">
        <f>IFERROR(VLOOKUP(ROWS($L$2:L149),J:K,2,0),"")</f>
        <v/>
      </c>
      <c r="M150" s="65" t="s">
        <v>544</v>
      </c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 t="s">
        <v>1120</v>
      </c>
      <c r="Z150" s="65"/>
      <c r="AA150" s="65"/>
      <c r="AB150" s="65"/>
      <c r="AC150" s="65"/>
      <c r="AD150" s="65"/>
      <c r="AE150" s="65"/>
      <c r="AF150" s="65"/>
      <c r="AG150" s="78" t="s">
        <v>1092</v>
      </c>
      <c r="AH150" s="65"/>
      <c r="AI150" s="65"/>
      <c r="AJ150" s="65"/>
      <c r="AK150" s="65"/>
      <c r="AL150" s="65"/>
      <c r="AM150" s="65"/>
      <c r="AN150" s="65"/>
      <c r="AO150" s="65">
        <f>IF(ISNUMBER(SEARCH('INSTITUTIONAL VENDOR'!$C$35,AP150)),MAX($AO$7:AO149)+1,0)</f>
        <v>0</v>
      </c>
      <c r="AP150" s="65" t="s">
        <v>1092</v>
      </c>
      <c r="AQ150" s="65" t="str">
        <f>IFERROR(VLOOKUP(ROWS(AQ$7:$AQ149),AO:AP,2,0),"")</f>
        <v/>
      </c>
      <c r="AR150" s="65" t="s">
        <v>1121</v>
      </c>
      <c r="AS150" s="65" t="s">
        <v>1117</v>
      </c>
      <c r="AT150" s="65" t="s">
        <v>176</v>
      </c>
    </row>
    <row r="151" spans="3:46" x14ac:dyDescent="0.25">
      <c r="C151" s="65">
        <f>IF(ISNUMBER(SEARCH('INSTITUTIONAL VENDOR'!$E$12,D151)),MAX($C$1:C150)+1,0)</f>
        <v>0</v>
      </c>
      <c r="D151" s="65" t="s">
        <v>1121</v>
      </c>
      <c r="E151" s="65" t="str">
        <f>IFERROR(VLOOKUP(ROWS($E$1:E150),C:D,2,0),"")</f>
        <v/>
      </c>
      <c r="F151" s="65">
        <f>IF(ISNUMBER(SEARCH('INSTITUTIONAL VENDOR'!$C$31,G151)),MAX($F$2:F150)+1,0)</f>
        <v>0</v>
      </c>
      <c r="G151" s="65" t="s">
        <v>1122</v>
      </c>
      <c r="H151" s="65" t="str">
        <f>IFERROR(VLOOKUP(ROWS($H$2:H150),F:G,2,0),"")</f>
        <v/>
      </c>
      <c r="I151" s="65"/>
      <c r="J151" s="65">
        <f>IF(ISNUMBER(SEARCH('INSTITUTIONAL VENDOR'!$C$6,K151)),MAX($J$2:J150)+1,0)</f>
        <v>0</v>
      </c>
      <c r="K151" s="49" t="s">
        <v>1123</v>
      </c>
      <c r="L151" s="58" t="str">
        <f>IFERROR(VLOOKUP(ROWS($L$2:L150),J:K,2,0),"")</f>
        <v/>
      </c>
      <c r="M151" s="65" t="s">
        <v>742</v>
      </c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 t="s">
        <v>1124</v>
      </c>
      <c r="Z151" s="65"/>
      <c r="AA151" s="65"/>
      <c r="AB151" s="65"/>
      <c r="AC151" s="65"/>
      <c r="AD151" s="65"/>
      <c r="AE151" s="65"/>
      <c r="AF151" s="65"/>
      <c r="AG151" s="78" t="s">
        <v>1125</v>
      </c>
      <c r="AH151" s="65"/>
      <c r="AI151" s="65"/>
      <c r="AJ151" s="65"/>
      <c r="AK151" s="65"/>
      <c r="AL151" s="65"/>
      <c r="AM151" s="65"/>
      <c r="AN151" s="65"/>
      <c r="AO151" s="65">
        <f>IF(ISNUMBER(SEARCH('INSTITUTIONAL VENDOR'!$C$35,AP151)),MAX($AO$7:AO150)+1,0)</f>
        <v>0</v>
      </c>
      <c r="AP151" s="65" t="s">
        <v>1096</v>
      </c>
      <c r="AQ151" s="65" t="str">
        <f>IFERROR(VLOOKUP(ROWS(AQ$7:$AQ150),AO:AP,2,0),"")</f>
        <v/>
      </c>
      <c r="AR151" s="65" t="s">
        <v>1126</v>
      </c>
      <c r="AS151" s="65" t="s">
        <v>1121</v>
      </c>
      <c r="AT151" s="65" t="s">
        <v>176</v>
      </c>
    </row>
    <row r="152" spans="3:46" x14ac:dyDescent="0.25">
      <c r="C152" s="65">
        <f>IF(ISNUMBER(SEARCH('INSTITUTIONAL VENDOR'!$E$12,D152)),MAX($C$1:C151)+1,0)</f>
        <v>0</v>
      </c>
      <c r="D152" s="65" t="s">
        <v>1127</v>
      </c>
      <c r="E152" s="65" t="str">
        <f>IFERROR(VLOOKUP(ROWS($E$1:E151),C:D,2,0),"")</f>
        <v/>
      </c>
      <c r="F152" s="65">
        <f>IF(ISNUMBER(SEARCH('INSTITUTIONAL VENDOR'!$C$31,G152)),MAX($F$2:F151)+1,0)</f>
        <v>0</v>
      </c>
      <c r="G152" s="65" t="s">
        <v>1128</v>
      </c>
      <c r="H152" s="65" t="str">
        <f>IFERROR(VLOOKUP(ROWS($H$2:H151),F:G,2,0),"")</f>
        <v/>
      </c>
      <c r="I152" s="65"/>
      <c r="J152" s="65">
        <f>IF(ISNUMBER(SEARCH('INSTITUTIONAL VENDOR'!$C$6,K152)),MAX($J$2:J151)+1,0)</f>
        <v>0</v>
      </c>
      <c r="K152" s="49" t="s">
        <v>1129</v>
      </c>
      <c r="L152" s="58" t="str">
        <f>IFERROR(VLOOKUP(ROWS($L$2:L151),J:K,2,0),"")</f>
        <v/>
      </c>
      <c r="M152" s="65" t="s">
        <v>544</v>
      </c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 t="s">
        <v>1130</v>
      </c>
      <c r="Z152" s="65"/>
      <c r="AA152" s="65"/>
      <c r="AB152" s="65"/>
      <c r="AC152" s="65"/>
      <c r="AD152" s="65"/>
      <c r="AE152" s="65"/>
      <c r="AF152" s="65"/>
      <c r="AG152" s="78" t="s">
        <v>1131</v>
      </c>
      <c r="AH152" s="65"/>
      <c r="AI152" s="65"/>
      <c r="AJ152" s="65"/>
      <c r="AK152" s="65"/>
      <c r="AL152" s="65"/>
      <c r="AM152" s="65"/>
      <c r="AN152" s="65"/>
      <c r="AO152" s="65">
        <f>IF(ISNUMBER(SEARCH('INSTITUTIONAL VENDOR'!$C$35,AP152)),MAX($AO$7:AO151)+1,0)</f>
        <v>0</v>
      </c>
      <c r="AP152" s="65" t="s">
        <v>1100</v>
      </c>
      <c r="AQ152" s="65" t="str">
        <f>IFERROR(VLOOKUP(ROWS(AQ$7:$AQ151),AO:AP,2,0),"")</f>
        <v/>
      </c>
      <c r="AR152" s="65" t="s">
        <v>1132</v>
      </c>
      <c r="AS152" s="65" t="s">
        <v>1127</v>
      </c>
      <c r="AT152" s="65" t="s">
        <v>176</v>
      </c>
    </row>
    <row r="153" spans="3:46" x14ac:dyDescent="0.25">
      <c r="C153" s="65">
        <f>IF(ISNUMBER(SEARCH('INSTITUTIONAL VENDOR'!$E$12,D153)),MAX($C$1:C152)+1,0)</f>
        <v>0</v>
      </c>
      <c r="D153" s="65" t="s">
        <v>1126</v>
      </c>
      <c r="E153" s="65" t="str">
        <f>IFERROR(VLOOKUP(ROWS($E$1:E152),C:D,2,0),"")</f>
        <v/>
      </c>
      <c r="F153" s="65">
        <f>IF(ISNUMBER(SEARCH('INSTITUTIONAL VENDOR'!$C$31,G153)),MAX($F$2:F152)+1,0)</f>
        <v>0</v>
      </c>
      <c r="G153" s="65" t="s">
        <v>1133</v>
      </c>
      <c r="H153" s="65" t="str">
        <f>IFERROR(VLOOKUP(ROWS($H$2:H152),F:G,2,0),"")</f>
        <v/>
      </c>
      <c r="I153" s="65"/>
      <c r="J153" s="65">
        <f>IF(ISNUMBER(SEARCH('INSTITUTIONAL VENDOR'!$C$6,K153)),MAX($J$2:J152)+1,0)</f>
        <v>0</v>
      </c>
      <c r="K153" s="49" t="s">
        <v>1134</v>
      </c>
      <c r="L153" s="58" t="str">
        <f>IFERROR(VLOOKUP(ROWS($L$2:L152),J:K,2,0),"")</f>
        <v/>
      </c>
      <c r="M153" s="65" t="s">
        <v>754</v>
      </c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 t="s">
        <v>1135</v>
      </c>
      <c r="Z153" s="65"/>
      <c r="AA153" s="65"/>
      <c r="AB153" s="65"/>
      <c r="AC153" s="65"/>
      <c r="AD153" s="65"/>
      <c r="AE153" s="65"/>
      <c r="AF153" s="65"/>
      <c r="AG153" s="78" t="s">
        <v>1136</v>
      </c>
      <c r="AH153" s="65"/>
      <c r="AI153" s="65"/>
      <c r="AJ153" s="65"/>
      <c r="AK153" s="65"/>
      <c r="AL153" s="65"/>
      <c r="AM153" s="65"/>
      <c r="AN153" s="65"/>
      <c r="AO153" s="65">
        <f>IF(ISNUMBER(SEARCH('INSTITUTIONAL VENDOR'!$C$35,AP153)),MAX($AO$7:AO152)+1,0)</f>
        <v>0</v>
      </c>
      <c r="AP153" s="65" t="s">
        <v>1104</v>
      </c>
      <c r="AQ153" s="65" t="str">
        <f>IFERROR(VLOOKUP(ROWS(AQ$7:$AQ152),AO:AP,2,0),"")</f>
        <v/>
      </c>
      <c r="AR153" s="65" t="s">
        <v>1137</v>
      </c>
      <c r="AS153" s="65" t="s">
        <v>1126</v>
      </c>
      <c r="AT153" s="65" t="s">
        <v>176</v>
      </c>
    </row>
    <row r="154" spans="3:46" x14ac:dyDescent="0.25">
      <c r="C154" s="65">
        <f>IF(ISNUMBER(SEARCH('INSTITUTIONAL VENDOR'!$E$12,D154)),MAX($C$1:C153)+1,0)</f>
        <v>0</v>
      </c>
      <c r="D154" s="65" t="s">
        <v>1132</v>
      </c>
      <c r="E154" s="65" t="str">
        <f>IFERROR(VLOOKUP(ROWS($E$1:E153),C:D,2,0),"")</f>
        <v/>
      </c>
      <c r="F154" s="65">
        <f>IF(ISNUMBER(SEARCH('INSTITUTIONAL VENDOR'!$C$31,G154)),MAX($F$2:F153)+1,0)</f>
        <v>0</v>
      </c>
      <c r="G154" s="65" t="s">
        <v>1138</v>
      </c>
      <c r="H154" s="65" t="str">
        <f>IFERROR(VLOOKUP(ROWS($H$2:H153),F:G,2,0),"")</f>
        <v/>
      </c>
      <c r="I154" s="65"/>
      <c r="J154" s="65">
        <f>IF(ISNUMBER(SEARCH('INSTITUTIONAL VENDOR'!$C$6,K154)),MAX($J$2:J153)+1,0)</f>
        <v>0</v>
      </c>
      <c r="K154" s="49" t="s">
        <v>1139</v>
      </c>
      <c r="L154" s="58" t="str">
        <f>IFERROR(VLOOKUP(ROWS($L$2:L153),J:K,2,0),"")</f>
        <v/>
      </c>
      <c r="M154" s="65" t="s">
        <v>544</v>
      </c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 t="s">
        <v>1140</v>
      </c>
      <c r="Z154" s="65"/>
      <c r="AA154" s="65"/>
      <c r="AB154" s="65"/>
      <c r="AC154" s="65"/>
      <c r="AD154" s="65"/>
      <c r="AE154" s="65"/>
      <c r="AF154" s="65"/>
      <c r="AG154" s="78" t="s">
        <v>1108</v>
      </c>
      <c r="AH154" s="65"/>
      <c r="AI154" s="65"/>
      <c r="AJ154" s="65"/>
      <c r="AK154" s="65"/>
      <c r="AL154" s="65"/>
      <c r="AM154" s="65"/>
      <c r="AN154" s="65"/>
      <c r="AO154" s="65">
        <f>IF(ISNUMBER(SEARCH('INSTITUTIONAL VENDOR'!$C$35,AP154)),MAX($AO$7:AO153)+1,0)</f>
        <v>0</v>
      </c>
      <c r="AP154" s="65" t="s">
        <v>1108</v>
      </c>
      <c r="AQ154" s="65" t="str">
        <f>IFERROR(VLOOKUP(ROWS(AQ$7:$AQ153),AO:AP,2,0),"")</f>
        <v/>
      </c>
      <c r="AR154" s="65" t="s">
        <v>1141</v>
      </c>
      <c r="AS154" s="65" t="s">
        <v>1132</v>
      </c>
      <c r="AT154" s="65" t="s">
        <v>158</v>
      </c>
    </row>
    <row r="155" spans="3:46" x14ac:dyDescent="0.25">
      <c r="C155" s="65">
        <f>IF(ISNUMBER(SEARCH('INSTITUTIONAL VENDOR'!$E$12,D155)),MAX($C$1:C154)+1,0)</f>
        <v>0</v>
      </c>
      <c r="D155" s="65" t="s">
        <v>1137</v>
      </c>
      <c r="E155" s="65" t="str">
        <f>IFERROR(VLOOKUP(ROWS($E$1:E154),C:D,2,0),"")</f>
        <v/>
      </c>
      <c r="F155" s="65">
        <f>IF(ISNUMBER(SEARCH('INSTITUTIONAL VENDOR'!$C$31,G155)),MAX($F$2:F154)+1,0)</f>
        <v>0</v>
      </c>
      <c r="G155" s="65" t="s">
        <v>1142</v>
      </c>
      <c r="H155" s="65" t="str">
        <f>IFERROR(VLOOKUP(ROWS($H$2:H154),F:G,2,0),"")</f>
        <v/>
      </c>
      <c r="I155" s="65"/>
      <c r="J155" s="65">
        <f>IF(ISNUMBER(SEARCH('INSTITUTIONAL VENDOR'!$C$6,K155)),MAX($J$2:J154)+1,0)</f>
        <v>0</v>
      </c>
      <c r="K155" s="49" t="s">
        <v>1143</v>
      </c>
      <c r="L155" s="58" t="str">
        <f>IFERROR(VLOOKUP(ROWS($L$2:L154),J:K,2,0),"")</f>
        <v/>
      </c>
      <c r="M155" s="65" t="s">
        <v>765</v>
      </c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 t="s">
        <v>1144</v>
      </c>
      <c r="Z155" s="65"/>
      <c r="AA155" s="65"/>
      <c r="AB155" s="65"/>
      <c r="AC155" s="65"/>
      <c r="AD155" s="65"/>
      <c r="AE155" s="65"/>
      <c r="AF155" s="65"/>
      <c r="AG155" s="78" t="s">
        <v>1113</v>
      </c>
      <c r="AH155" s="65"/>
      <c r="AI155" s="65"/>
      <c r="AJ155" s="65"/>
      <c r="AK155" s="65"/>
      <c r="AL155" s="65"/>
      <c r="AM155" s="65"/>
      <c r="AN155" s="65"/>
      <c r="AO155" s="65">
        <f>IF(ISNUMBER(SEARCH('INSTITUTIONAL VENDOR'!$C$35,AP155)),MAX($AO$7:AO154)+1,0)</f>
        <v>0</v>
      </c>
      <c r="AP155" s="65" t="s">
        <v>1113</v>
      </c>
      <c r="AQ155" s="65" t="str">
        <f>IFERROR(VLOOKUP(ROWS(AQ$7:$AQ154),AO:AP,2,0),"")</f>
        <v/>
      </c>
      <c r="AR155" s="65" t="s">
        <v>1145</v>
      </c>
      <c r="AS155" s="65" t="s">
        <v>1137</v>
      </c>
      <c r="AT155" s="65" t="s">
        <v>176</v>
      </c>
    </row>
    <row r="156" spans="3:46" x14ac:dyDescent="0.25">
      <c r="C156" s="65">
        <f>IF(ISNUMBER(SEARCH('INSTITUTIONAL VENDOR'!$E$12,D156)),MAX($C$1:C155)+1,0)</f>
        <v>0</v>
      </c>
      <c r="D156" s="65" t="s">
        <v>1141</v>
      </c>
      <c r="E156" s="65" t="str">
        <f>IFERROR(VLOOKUP(ROWS($E$1:E155),C:D,2,0),"")</f>
        <v/>
      </c>
      <c r="F156" s="65">
        <f>IF(ISNUMBER(SEARCH('INSTITUTIONAL VENDOR'!$C$31,G156)),MAX($F$2:F155)+1,0)</f>
        <v>0</v>
      </c>
      <c r="G156" s="65" t="s">
        <v>1146</v>
      </c>
      <c r="H156" s="65" t="str">
        <f>IFERROR(VLOOKUP(ROWS($H$2:H155),F:G,2,0),"")</f>
        <v/>
      </c>
      <c r="I156" s="65"/>
      <c r="J156" s="65">
        <f>IF(ISNUMBER(SEARCH('INSTITUTIONAL VENDOR'!$C$6,K156)),MAX($J$2:J155)+1,0)</f>
        <v>0</v>
      </c>
      <c r="K156" s="49" t="s">
        <v>1147</v>
      </c>
      <c r="L156" s="58" t="str">
        <f>IFERROR(VLOOKUP(ROWS($L$2:L155),J:K,2,0),"")</f>
        <v/>
      </c>
      <c r="M156" s="65" t="s">
        <v>544</v>
      </c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 t="s">
        <v>1148</v>
      </c>
      <c r="Z156" s="65"/>
      <c r="AA156" s="65"/>
      <c r="AB156" s="65"/>
      <c r="AC156" s="65"/>
      <c r="AD156" s="65"/>
      <c r="AE156" s="65"/>
      <c r="AF156" s="65"/>
      <c r="AG156" s="78" t="s">
        <v>1117</v>
      </c>
      <c r="AH156" s="65"/>
      <c r="AI156" s="65"/>
      <c r="AJ156" s="65"/>
      <c r="AK156" s="65"/>
      <c r="AL156" s="65"/>
      <c r="AM156" s="65"/>
      <c r="AN156" s="65"/>
      <c r="AO156" s="65">
        <f>IF(ISNUMBER(SEARCH('INSTITUTIONAL VENDOR'!$C$35,AP156)),MAX($AO$7:AO155)+1,0)</f>
        <v>0</v>
      </c>
      <c r="AP156" s="65" t="s">
        <v>1117</v>
      </c>
      <c r="AQ156" s="65" t="str">
        <f>IFERROR(VLOOKUP(ROWS(AQ$7:$AQ155),AO:AP,2,0),"")</f>
        <v/>
      </c>
      <c r="AR156" s="65" t="s">
        <v>1149</v>
      </c>
      <c r="AS156" s="65" t="s">
        <v>1141</v>
      </c>
      <c r="AT156" s="65" t="s">
        <v>176</v>
      </c>
    </row>
    <row r="157" spans="3:46" x14ac:dyDescent="0.25">
      <c r="C157" s="65">
        <f>IF(ISNUMBER(SEARCH('INSTITUTIONAL VENDOR'!$E$12,D157)),MAX($C$1:C156)+1,0)</f>
        <v>0</v>
      </c>
      <c r="D157" s="65" t="s">
        <v>1145</v>
      </c>
      <c r="E157" s="65" t="str">
        <f>IFERROR(VLOOKUP(ROWS($E$1:E156),C:D,2,0),"")</f>
        <v/>
      </c>
      <c r="F157" s="65">
        <f>IF(ISNUMBER(SEARCH('INSTITUTIONAL VENDOR'!$C$31,G157)),MAX($F$2:F156)+1,0)</f>
        <v>0</v>
      </c>
      <c r="G157" s="65" t="s">
        <v>1150</v>
      </c>
      <c r="H157" s="65" t="str">
        <f>IFERROR(VLOOKUP(ROWS($H$2:H156),F:G,2,0),"")</f>
        <v/>
      </c>
      <c r="I157" s="65"/>
      <c r="J157" s="65">
        <f>IF(ISNUMBER(SEARCH('INSTITUTIONAL VENDOR'!$C$6,K157)),MAX($J$2:J156)+1,0)</f>
        <v>0</v>
      </c>
      <c r="K157" s="49" t="s">
        <v>1151</v>
      </c>
      <c r="L157" s="58" t="str">
        <f>IFERROR(VLOOKUP(ROWS($L$2:L156),J:K,2,0),"")</f>
        <v/>
      </c>
      <c r="M157" s="65" t="s">
        <v>777</v>
      </c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 t="s">
        <v>1152</v>
      </c>
      <c r="Z157" s="65"/>
      <c r="AA157" s="65"/>
      <c r="AB157" s="65"/>
      <c r="AC157" s="65"/>
      <c r="AD157" s="65"/>
      <c r="AE157" s="65"/>
      <c r="AF157" s="65"/>
      <c r="AG157" s="78" t="s">
        <v>1153</v>
      </c>
      <c r="AH157" s="65"/>
      <c r="AI157" s="65"/>
      <c r="AJ157" s="65"/>
      <c r="AK157" s="65"/>
      <c r="AL157" s="65"/>
      <c r="AM157" s="65"/>
      <c r="AN157" s="65"/>
      <c r="AO157" s="65">
        <f>IF(ISNUMBER(SEARCH('INSTITUTIONAL VENDOR'!$C$35,AP157)),MAX($AO$7:AO156)+1,0)</f>
        <v>0</v>
      </c>
      <c r="AP157" s="65" t="s">
        <v>1121</v>
      </c>
      <c r="AQ157" s="65" t="str">
        <f>IFERROR(VLOOKUP(ROWS(AQ$7:$AQ156),AO:AP,2,0),"")</f>
        <v/>
      </c>
      <c r="AR157" s="65" t="s">
        <v>1154</v>
      </c>
      <c r="AS157" s="65" t="s">
        <v>1145</v>
      </c>
      <c r="AT157" s="65" t="s">
        <v>176</v>
      </c>
    </row>
    <row r="158" spans="3:46" x14ac:dyDescent="0.25">
      <c r="C158" s="65">
        <f>IF(ISNUMBER(SEARCH('INSTITUTIONAL VENDOR'!$E$12,D158)),MAX($C$1:C157)+1,0)</f>
        <v>0</v>
      </c>
      <c r="D158" s="65" t="s">
        <v>1149</v>
      </c>
      <c r="E158" s="65" t="str">
        <f>IFERROR(VLOOKUP(ROWS($E$1:E157),C:D,2,0),"")</f>
        <v/>
      </c>
      <c r="F158" s="65">
        <f>IF(ISNUMBER(SEARCH('INSTITUTIONAL VENDOR'!$C$31,G158)),MAX($F$2:F157)+1,0)</f>
        <v>0</v>
      </c>
      <c r="G158" s="65" t="s">
        <v>1155</v>
      </c>
      <c r="H158" s="65" t="str">
        <f>IFERROR(VLOOKUP(ROWS($H$2:H157),F:G,2,0),"")</f>
        <v/>
      </c>
      <c r="I158" s="65"/>
      <c r="J158" s="65">
        <f>IF(ISNUMBER(SEARCH('INSTITUTIONAL VENDOR'!$C$6,K158)),MAX($J$2:J157)+1,0)</f>
        <v>0</v>
      </c>
      <c r="K158" s="49" t="s">
        <v>1156</v>
      </c>
      <c r="L158" s="58" t="str">
        <f>IFERROR(VLOOKUP(ROWS($L$2:L157),J:K,2,0),"")</f>
        <v/>
      </c>
      <c r="M158" s="65" t="s">
        <v>544</v>
      </c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 t="s">
        <v>1157</v>
      </c>
      <c r="Z158" s="65"/>
      <c r="AA158" s="65"/>
      <c r="AB158" s="65"/>
      <c r="AC158" s="65"/>
      <c r="AD158" s="65"/>
      <c r="AE158" s="65"/>
      <c r="AF158" s="65"/>
      <c r="AG158" s="78" t="s">
        <v>1158</v>
      </c>
      <c r="AH158" s="65"/>
      <c r="AI158" s="65"/>
      <c r="AJ158" s="65"/>
      <c r="AK158" s="65"/>
      <c r="AL158" s="65"/>
      <c r="AM158" s="65"/>
      <c r="AN158" s="65"/>
      <c r="AO158" s="65">
        <f>IF(ISNUMBER(SEARCH('INSTITUTIONAL VENDOR'!$C$35,AP158)),MAX($AO$7:AO157)+1,0)</f>
        <v>0</v>
      </c>
      <c r="AP158" s="65" t="s">
        <v>1127</v>
      </c>
      <c r="AQ158" s="65" t="str">
        <f>IFERROR(VLOOKUP(ROWS(AQ$7:$AQ157),AO:AP,2,0),"")</f>
        <v/>
      </c>
      <c r="AR158" s="65" t="s">
        <v>1159</v>
      </c>
      <c r="AS158" s="65" t="s">
        <v>1149</v>
      </c>
      <c r="AT158" s="65" t="s">
        <v>158</v>
      </c>
    </row>
    <row r="159" spans="3:46" x14ac:dyDescent="0.25">
      <c r="C159" s="65">
        <f>IF(ISNUMBER(SEARCH('INSTITUTIONAL VENDOR'!$E$12,D159)),MAX($C$1:C158)+1,0)</f>
        <v>0</v>
      </c>
      <c r="D159" s="65" t="s">
        <v>1154</v>
      </c>
      <c r="E159" s="65" t="str">
        <f>IFERROR(VLOOKUP(ROWS($E$1:E158),C:D,2,0),"")</f>
        <v/>
      </c>
      <c r="F159" s="65"/>
      <c r="G159" s="65"/>
      <c r="H159" s="65"/>
      <c r="I159" s="65"/>
      <c r="J159" s="65">
        <f>IF(ISNUMBER(SEARCH('INSTITUTIONAL VENDOR'!$C$6,K159)),MAX($J$2:J158)+1,0)</f>
        <v>0</v>
      </c>
      <c r="K159" s="49" t="s">
        <v>1160</v>
      </c>
      <c r="L159" s="58" t="str">
        <f>IFERROR(VLOOKUP(ROWS($L$2:L158),J:K,2,0),"")</f>
        <v/>
      </c>
      <c r="M159" s="65" t="s">
        <v>788</v>
      </c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 t="s">
        <v>1161</v>
      </c>
      <c r="Z159" s="65"/>
      <c r="AA159" s="65"/>
      <c r="AB159" s="65"/>
      <c r="AC159" s="65"/>
      <c r="AD159" s="65"/>
      <c r="AE159" s="65"/>
      <c r="AF159" s="65"/>
      <c r="AG159" s="78" t="s">
        <v>1126</v>
      </c>
      <c r="AH159" s="65"/>
      <c r="AI159" s="65"/>
      <c r="AJ159" s="65"/>
      <c r="AK159" s="65"/>
      <c r="AL159" s="65"/>
      <c r="AM159" s="65"/>
      <c r="AN159" s="65"/>
      <c r="AO159" s="65">
        <f>IF(ISNUMBER(SEARCH('INSTITUTIONAL VENDOR'!$C$35,AP159)),MAX($AO$7:AO158)+1,0)</f>
        <v>0</v>
      </c>
      <c r="AP159" s="65" t="s">
        <v>1126</v>
      </c>
      <c r="AQ159" s="65" t="str">
        <f>IFERROR(VLOOKUP(ROWS(AQ$7:$AQ158),AO:AP,2,0),"")</f>
        <v/>
      </c>
      <c r="AR159" s="65" t="s">
        <v>1162</v>
      </c>
      <c r="AS159" s="65" t="s">
        <v>1154</v>
      </c>
      <c r="AT159" s="65" t="s">
        <v>158</v>
      </c>
    </row>
    <row r="160" spans="3:46" x14ac:dyDescent="0.25">
      <c r="C160" s="65">
        <f>IF(ISNUMBER(SEARCH('INSTITUTIONAL VENDOR'!$E$12,D160)),MAX($C$1:C159)+1,0)</f>
        <v>0</v>
      </c>
      <c r="D160" s="65" t="s">
        <v>1159</v>
      </c>
      <c r="E160" s="65" t="str">
        <f>IFERROR(VLOOKUP(ROWS($E$1:E159),C:D,2,0),"")</f>
        <v/>
      </c>
      <c r="F160" s="65"/>
      <c r="G160" s="65"/>
      <c r="H160" s="65"/>
      <c r="I160" s="65"/>
      <c r="J160" s="65"/>
      <c r="K160" s="78"/>
      <c r="L160" s="58"/>
      <c r="M160" s="65" t="s">
        <v>544</v>
      </c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 t="s">
        <v>1163</v>
      </c>
      <c r="Z160" s="65"/>
      <c r="AA160" s="65"/>
      <c r="AB160" s="65"/>
      <c r="AC160" s="65"/>
      <c r="AD160" s="65"/>
      <c r="AE160" s="65"/>
      <c r="AF160" s="65"/>
      <c r="AG160" s="78" t="s">
        <v>1132</v>
      </c>
      <c r="AH160" s="65"/>
      <c r="AI160" s="65"/>
      <c r="AJ160" s="65"/>
      <c r="AK160" s="65"/>
      <c r="AL160" s="65"/>
      <c r="AM160" s="65"/>
      <c r="AN160" s="65"/>
      <c r="AO160" s="65">
        <f>IF(ISNUMBER(SEARCH('INSTITUTIONAL VENDOR'!$C$35,AP160)),MAX($AO$7:AO159)+1,0)</f>
        <v>0</v>
      </c>
      <c r="AP160" s="65" t="s">
        <v>1164</v>
      </c>
      <c r="AQ160" s="65" t="str">
        <f>IFERROR(VLOOKUP(ROWS(AQ$7:$AQ159),AO:AP,2,0),"")</f>
        <v/>
      </c>
      <c r="AR160" s="65" t="s">
        <v>1165</v>
      </c>
      <c r="AS160" s="65" t="s">
        <v>1159</v>
      </c>
      <c r="AT160" s="65" t="s">
        <v>158</v>
      </c>
    </row>
    <row r="161" spans="3:46" x14ac:dyDescent="0.25">
      <c r="C161" s="65">
        <f>IF(ISNUMBER(SEARCH('INSTITUTIONAL VENDOR'!$E$12,D161)),MAX($C$1:C160)+1,0)</f>
        <v>0</v>
      </c>
      <c r="D161" s="65" t="s">
        <v>1162</v>
      </c>
      <c r="E161" s="65" t="str">
        <f>IFERROR(VLOOKUP(ROWS($E$1:E160),C:D,2,0),"")</f>
        <v/>
      </c>
      <c r="F161" s="65"/>
      <c r="G161" s="65"/>
      <c r="H161" s="65"/>
      <c r="I161" s="65"/>
      <c r="J161" s="65"/>
      <c r="K161" s="78"/>
      <c r="L161" s="58"/>
      <c r="M161" s="65" t="s">
        <v>800</v>
      </c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 t="s">
        <v>1166</v>
      </c>
      <c r="Z161" s="65"/>
      <c r="AA161" s="65"/>
      <c r="AB161" s="65"/>
      <c r="AC161" s="65"/>
      <c r="AD161" s="65"/>
      <c r="AE161" s="65"/>
      <c r="AF161" s="65"/>
      <c r="AG161" s="78" t="s">
        <v>1137</v>
      </c>
      <c r="AH161" s="65"/>
      <c r="AI161" s="65"/>
      <c r="AJ161" s="65"/>
      <c r="AK161" s="65"/>
      <c r="AL161" s="65"/>
      <c r="AM161" s="65"/>
      <c r="AN161" s="65"/>
      <c r="AO161" s="65">
        <f>IF(ISNUMBER(SEARCH('INSTITUTIONAL VENDOR'!$C$35,AP161)),MAX($AO$7:AO160)+1,0)</f>
        <v>0</v>
      </c>
      <c r="AP161" s="65" t="s">
        <v>1132</v>
      </c>
      <c r="AQ161" s="65" t="str">
        <f>IFERROR(VLOOKUP(ROWS(AQ$7:$AQ160),AO:AP,2,0),"")</f>
        <v/>
      </c>
      <c r="AR161" s="65" t="s">
        <v>1167</v>
      </c>
      <c r="AS161" s="65" t="s">
        <v>1162</v>
      </c>
      <c r="AT161" s="65" t="s">
        <v>176</v>
      </c>
    </row>
    <row r="162" spans="3:46" x14ac:dyDescent="0.25">
      <c r="C162" s="65">
        <f>IF(ISNUMBER(SEARCH('INSTITUTIONAL VENDOR'!$E$12,D162)),MAX($C$1:C161)+1,0)</f>
        <v>0</v>
      </c>
      <c r="D162" s="65" t="s">
        <v>1165</v>
      </c>
      <c r="E162" s="65" t="str">
        <f>IFERROR(VLOOKUP(ROWS($E$1:E161),C:D,2,0),"")</f>
        <v/>
      </c>
      <c r="F162" s="65"/>
      <c r="G162" s="65"/>
      <c r="H162" s="65"/>
      <c r="I162" s="65"/>
      <c r="J162" s="65"/>
      <c r="K162" s="78"/>
      <c r="L162" s="58"/>
      <c r="M162" s="65" t="s">
        <v>544</v>
      </c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 t="s">
        <v>1168</v>
      </c>
      <c r="Z162" s="65"/>
      <c r="AA162" s="65"/>
      <c r="AB162" s="65"/>
      <c r="AC162" s="65"/>
      <c r="AD162" s="65"/>
      <c r="AE162" s="65"/>
      <c r="AF162" s="65"/>
      <c r="AG162" s="78" t="s">
        <v>1169</v>
      </c>
      <c r="AH162" s="65"/>
      <c r="AI162" s="65"/>
      <c r="AJ162" s="65"/>
      <c r="AK162" s="65"/>
      <c r="AL162" s="65"/>
      <c r="AM162" s="65"/>
      <c r="AN162" s="65"/>
      <c r="AO162" s="65">
        <f>IF(ISNUMBER(SEARCH('INSTITUTIONAL VENDOR'!$C$35,AP162)),MAX($AO$7:AO161)+1,0)</f>
        <v>0</v>
      </c>
      <c r="AP162" s="65" t="s">
        <v>1137</v>
      </c>
      <c r="AQ162" s="65" t="str">
        <f>IFERROR(VLOOKUP(ROWS(AQ$7:$AQ161),AO:AP,2,0),"")</f>
        <v/>
      </c>
      <c r="AR162" s="65" t="s">
        <v>1170</v>
      </c>
      <c r="AS162" s="65" t="s">
        <v>1165</v>
      </c>
      <c r="AT162" s="65" t="s">
        <v>158</v>
      </c>
    </row>
    <row r="163" spans="3:46" x14ac:dyDescent="0.25">
      <c r="C163" s="65">
        <f>IF(ISNUMBER(SEARCH('INSTITUTIONAL VENDOR'!$E$12,D163)),MAX($C$1:C162)+1,0)</f>
        <v>0</v>
      </c>
      <c r="D163" s="65" t="s">
        <v>1167</v>
      </c>
      <c r="E163" s="65" t="str">
        <f>IFERROR(VLOOKUP(ROWS($E$1:E162),C:D,2,0),"")</f>
        <v/>
      </c>
      <c r="F163" s="65"/>
      <c r="G163" s="65"/>
      <c r="H163" s="65"/>
      <c r="I163" s="65"/>
      <c r="J163" s="65"/>
      <c r="K163" s="78"/>
      <c r="L163" s="58"/>
      <c r="M163" s="65" t="s">
        <v>811</v>
      </c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 t="s">
        <v>1171</v>
      </c>
      <c r="Z163" s="65"/>
      <c r="AA163" s="65"/>
      <c r="AB163" s="65"/>
      <c r="AC163" s="65"/>
      <c r="AD163" s="65"/>
      <c r="AE163" s="65"/>
      <c r="AF163" s="65"/>
      <c r="AG163" s="78" t="s">
        <v>1172</v>
      </c>
      <c r="AH163" s="65"/>
      <c r="AI163" s="65"/>
      <c r="AJ163" s="65"/>
      <c r="AK163" s="65"/>
      <c r="AL163" s="65"/>
      <c r="AM163" s="65"/>
      <c r="AN163" s="65"/>
      <c r="AO163" s="65">
        <f>IF(ISNUMBER(SEARCH('INSTITUTIONAL VENDOR'!$C$35,AP163)),MAX($AO$7:AO162)+1,0)</f>
        <v>0</v>
      </c>
      <c r="AP163" s="65" t="s">
        <v>1141</v>
      </c>
      <c r="AQ163" s="65" t="str">
        <f>IFERROR(VLOOKUP(ROWS(AQ$7:$AQ162),AO:AP,2,0),"")</f>
        <v/>
      </c>
      <c r="AR163" s="65" t="s">
        <v>1173</v>
      </c>
      <c r="AS163" s="65" t="s">
        <v>1167</v>
      </c>
      <c r="AT163" s="65" t="s">
        <v>158</v>
      </c>
    </row>
    <row r="164" spans="3:46" x14ac:dyDescent="0.25">
      <c r="C164" s="65">
        <f>IF(ISNUMBER(SEARCH('INSTITUTIONAL VENDOR'!$E$12,D164)),MAX($C$1:C163)+1,0)</f>
        <v>0</v>
      </c>
      <c r="D164" s="65" t="s">
        <v>1170</v>
      </c>
      <c r="E164" s="65" t="str">
        <f>IFERROR(VLOOKUP(ROWS($E$1:E163),C:D,2,0),"")</f>
        <v/>
      </c>
      <c r="F164" s="65"/>
      <c r="G164" s="65"/>
      <c r="H164" s="65"/>
      <c r="I164" s="65"/>
      <c r="J164" s="65"/>
      <c r="K164" s="78"/>
      <c r="L164" s="58"/>
      <c r="M164" s="65" t="s">
        <v>544</v>
      </c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 t="s">
        <v>1174</v>
      </c>
      <c r="Z164" s="65"/>
      <c r="AA164" s="65"/>
      <c r="AB164" s="65"/>
      <c r="AC164" s="65"/>
      <c r="AD164" s="65"/>
      <c r="AE164" s="65"/>
      <c r="AF164" s="65"/>
      <c r="AG164" s="78" t="s">
        <v>1149</v>
      </c>
      <c r="AH164" s="65"/>
      <c r="AI164" s="65"/>
      <c r="AJ164" s="65"/>
      <c r="AK164" s="65"/>
      <c r="AL164" s="65"/>
      <c r="AM164" s="65"/>
      <c r="AN164" s="65"/>
      <c r="AO164" s="65">
        <f>IF(ISNUMBER(SEARCH('INSTITUTIONAL VENDOR'!$C$35,AP164)),MAX($AO$7:AO163)+1,0)</f>
        <v>0</v>
      </c>
      <c r="AP164" s="65" t="s">
        <v>1145</v>
      </c>
      <c r="AQ164" s="65" t="str">
        <f>IFERROR(VLOOKUP(ROWS(AQ$7:$AQ163),AO:AP,2,0),"")</f>
        <v/>
      </c>
      <c r="AR164" s="65" t="s">
        <v>1175</v>
      </c>
      <c r="AS164" s="65" t="s">
        <v>1170</v>
      </c>
      <c r="AT164" s="65" t="s">
        <v>158</v>
      </c>
    </row>
    <row r="165" spans="3:46" x14ac:dyDescent="0.25">
      <c r="C165" s="65">
        <f>IF(ISNUMBER(SEARCH('INSTITUTIONAL VENDOR'!$E$12,D165)),MAX($C$1:C164)+1,0)</f>
        <v>0</v>
      </c>
      <c r="D165" s="65" t="s">
        <v>1173</v>
      </c>
      <c r="E165" s="65" t="str">
        <f>IFERROR(VLOOKUP(ROWS($E$1:E164),C:D,2,0),"")</f>
        <v/>
      </c>
      <c r="F165" s="65"/>
      <c r="G165" s="65"/>
      <c r="H165" s="65"/>
      <c r="I165" s="65"/>
      <c r="J165" s="65"/>
      <c r="K165" s="78"/>
      <c r="L165" s="58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 t="s">
        <v>1176</v>
      </c>
      <c r="Z165" s="65"/>
      <c r="AA165" s="65"/>
      <c r="AB165" s="65"/>
      <c r="AC165" s="65"/>
      <c r="AD165" s="65"/>
      <c r="AE165" s="65"/>
      <c r="AF165" s="65"/>
      <c r="AG165" s="78" t="s">
        <v>1177</v>
      </c>
      <c r="AH165" s="65"/>
      <c r="AI165" s="65"/>
      <c r="AJ165" s="65"/>
      <c r="AK165" s="65"/>
      <c r="AL165" s="65"/>
      <c r="AM165" s="65"/>
      <c r="AN165" s="65"/>
      <c r="AO165" s="65">
        <f>IF(ISNUMBER(SEARCH('INSTITUTIONAL VENDOR'!$C$35,AP165)),MAX($AO$7:AO164)+1,0)</f>
        <v>0</v>
      </c>
      <c r="AP165" s="65" t="s">
        <v>1149</v>
      </c>
      <c r="AQ165" s="65" t="str">
        <f>IFERROR(VLOOKUP(ROWS(AQ$7:$AQ164),AO:AP,2,0),"")</f>
        <v/>
      </c>
      <c r="AR165" s="65" t="s">
        <v>1178</v>
      </c>
      <c r="AS165" s="65" t="s">
        <v>1173</v>
      </c>
      <c r="AT165" s="65" t="s">
        <v>158</v>
      </c>
    </row>
    <row r="166" spans="3:46" x14ac:dyDescent="0.25">
      <c r="C166" s="65">
        <f>IF(ISNUMBER(SEARCH('INSTITUTIONAL VENDOR'!$E$12,D166)),MAX($C$1:C165)+1,0)</f>
        <v>0</v>
      </c>
      <c r="D166" s="65" t="s">
        <v>1175</v>
      </c>
      <c r="E166" s="65" t="str">
        <f>IFERROR(VLOOKUP(ROWS($E$1:E165),C:D,2,0),"")</f>
        <v/>
      </c>
      <c r="F166" s="65"/>
      <c r="G166" s="65"/>
      <c r="H166" s="65"/>
      <c r="I166" s="65"/>
      <c r="J166" s="65"/>
      <c r="K166" s="78"/>
      <c r="L166" s="58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 t="s">
        <v>1179</v>
      </c>
      <c r="Z166" s="65"/>
      <c r="AA166" s="65"/>
      <c r="AB166" s="65"/>
      <c r="AC166" s="65"/>
      <c r="AD166" s="65"/>
      <c r="AE166" s="65"/>
      <c r="AF166" s="65"/>
      <c r="AG166" s="78" t="s">
        <v>1159</v>
      </c>
      <c r="AH166" s="65"/>
      <c r="AI166" s="65"/>
      <c r="AJ166" s="65"/>
      <c r="AK166" s="65"/>
      <c r="AL166" s="65"/>
      <c r="AM166" s="65"/>
      <c r="AN166" s="65"/>
      <c r="AO166" s="65">
        <f>IF(ISNUMBER(SEARCH('INSTITUTIONAL VENDOR'!$C$35,AP166)),MAX($AO$7:AO165)+1,0)</f>
        <v>0</v>
      </c>
      <c r="AP166" s="65" t="s">
        <v>1154</v>
      </c>
      <c r="AQ166" s="65" t="str">
        <f>IFERROR(VLOOKUP(ROWS(AQ$7:$AQ165),AO:AP,2,0),"")</f>
        <v/>
      </c>
      <c r="AR166" s="65" t="s">
        <v>1180</v>
      </c>
      <c r="AS166" s="65" t="s">
        <v>1175</v>
      </c>
      <c r="AT166" s="65" t="s">
        <v>176</v>
      </c>
    </row>
    <row r="167" spans="3:46" x14ac:dyDescent="0.25">
      <c r="C167" s="65">
        <f>IF(ISNUMBER(SEARCH('INSTITUTIONAL VENDOR'!$E$12,D167)),MAX($C$1:C166)+1,0)</f>
        <v>0</v>
      </c>
      <c r="D167" s="65" t="s">
        <v>1178</v>
      </c>
      <c r="E167" s="65" t="str">
        <f>IFERROR(VLOOKUP(ROWS($E$1:E166),C:D,2,0),"")</f>
        <v/>
      </c>
      <c r="F167" s="65"/>
      <c r="G167" s="65"/>
      <c r="H167" s="65"/>
      <c r="I167" s="65"/>
      <c r="J167" s="65"/>
      <c r="K167" s="78"/>
      <c r="L167" s="58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 t="s">
        <v>1181</v>
      </c>
      <c r="Z167" s="65"/>
      <c r="AA167" s="65"/>
      <c r="AB167" s="65"/>
      <c r="AC167" s="65"/>
      <c r="AD167" s="65"/>
      <c r="AE167" s="65"/>
      <c r="AF167" s="65"/>
      <c r="AG167" s="78" t="s">
        <v>1182</v>
      </c>
      <c r="AH167" s="65"/>
      <c r="AI167" s="65"/>
      <c r="AJ167" s="65"/>
      <c r="AK167" s="65"/>
      <c r="AL167" s="65"/>
      <c r="AM167" s="65"/>
      <c r="AN167" s="65"/>
      <c r="AO167" s="65">
        <f>IF(ISNUMBER(SEARCH('INSTITUTIONAL VENDOR'!$C$35,AP167)),MAX($AO$7:AO166)+1,0)</f>
        <v>0</v>
      </c>
      <c r="AP167" s="65" t="s">
        <v>1159</v>
      </c>
      <c r="AQ167" s="65" t="str">
        <f>IFERROR(VLOOKUP(ROWS(AQ$7:$AQ166),AO:AP,2,0),"")</f>
        <v/>
      </c>
      <c r="AR167" s="65" t="s">
        <v>1183</v>
      </c>
      <c r="AS167" s="65" t="s">
        <v>1178</v>
      </c>
      <c r="AT167" s="65" t="s">
        <v>176</v>
      </c>
    </row>
    <row r="168" spans="3:46" x14ac:dyDescent="0.25">
      <c r="C168" s="65">
        <f>IF(ISNUMBER(SEARCH('INSTITUTIONAL VENDOR'!$E$12,D168)),MAX($C$1:C167)+1,0)</f>
        <v>0</v>
      </c>
      <c r="D168" s="65" t="s">
        <v>1180</v>
      </c>
      <c r="E168" s="65" t="str">
        <f>IFERROR(VLOOKUP(ROWS($E$1:E167),C:D,2,0),"")</f>
        <v/>
      </c>
      <c r="F168" s="65"/>
      <c r="G168" s="65"/>
      <c r="H168" s="65"/>
      <c r="I168" s="65"/>
      <c r="J168" s="65"/>
      <c r="K168" s="78"/>
      <c r="L168" s="58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 t="s">
        <v>1184</v>
      </c>
      <c r="Z168" s="65"/>
      <c r="AA168" s="65"/>
      <c r="AB168" s="65"/>
      <c r="AC168" s="65"/>
      <c r="AD168" s="65"/>
      <c r="AE168" s="65"/>
      <c r="AF168" s="65"/>
      <c r="AG168" s="78" t="s">
        <v>1165</v>
      </c>
      <c r="AH168" s="65"/>
      <c r="AI168" s="65"/>
      <c r="AJ168" s="65"/>
      <c r="AK168" s="65"/>
      <c r="AL168" s="65"/>
      <c r="AM168" s="65"/>
      <c r="AN168" s="65"/>
      <c r="AO168" s="65">
        <f>IF(ISNUMBER(SEARCH('INSTITUTIONAL VENDOR'!$C$35,AP168)),MAX($AO$7:AO167)+1,0)</f>
        <v>0</v>
      </c>
      <c r="AP168" s="65" t="s">
        <v>1162</v>
      </c>
      <c r="AQ168" s="65" t="str">
        <f>IFERROR(VLOOKUP(ROWS(AQ$7:$AQ167),AO:AP,2,0),"")</f>
        <v/>
      </c>
      <c r="AR168" s="65" t="s">
        <v>1185</v>
      </c>
      <c r="AS168" s="65" t="s">
        <v>1180</v>
      </c>
      <c r="AT168" s="65" t="s">
        <v>176</v>
      </c>
    </row>
    <row r="169" spans="3:46" x14ac:dyDescent="0.25">
      <c r="C169" s="65">
        <f>IF(ISNUMBER(SEARCH('INSTITUTIONAL VENDOR'!$E$12,D169)),MAX($C$1:C168)+1,0)</f>
        <v>0</v>
      </c>
      <c r="D169" s="65" t="s">
        <v>1183</v>
      </c>
      <c r="E169" s="65" t="str">
        <f>IFERROR(VLOOKUP(ROWS($E$1:E168),C:D,2,0),"")</f>
        <v/>
      </c>
      <c r="F169" s="65"/>
      <c r="G169" s="65"/>
      <c r="H169" s="65"/>
      <c r="I169" s="65"/>
      <c r="J169" s="65"/>
      <c r="K169" s="78"/>
      <c r="L169" s="58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 t="s">
        <v>1186</v>
      </c>
      <c r="Z169" s="65"/>
      <c r="AA169" s="65"/>
      <c r="AB169" s="65"/>
      <c r="AC169" s="65"/>
      <c r="AD169" s="65"/>
      <c r="AE169" s="65"/>
      <c r="AF169" s="65"/>
      <c r="AG169" s="78" t="s">
        <v>1187</v>
      </c>
      <c r="AH169" s="65"/>
      <c r="AI169" s="65"/>
      <c r="AJ169" s="65"/>
      <c r="AK169" s="65"/>
      <c r="AL169" s="65"/>
      <c r="AM169" s="65"/>
      <c r="AN169" s="65"/>
      <c r="AO169" s="65">
        <f>IF(ISNUMBER(SEARCH('INSTITUTIONAL VENDOR'!$C$35,AP169)),MAX($AO$7:AO168)+1,0)</f>
        <v>0</v>
      </c>
      <c r="AP169" s="65" t="s">
        <v>1165</v>
      </c>
      <c r="AQ169" s="65" t="str">
        <f>IFERROR(VLOOKUP(ROWS(AQ$7:$AQ168),AO:AP,2,0),"")</f>
        <v/>
      </c>
      <c r="AR169" s="65" t="s">
        <v>1188</v>
      </c>
      <c r="AS169" s="65" t="s">
        <v>1183</v>
      </c>
      <c r="AT169" s="65" t="s">
        <v>176</v>
      </c>
    </row>
    <row r="170" spans="3:46" x14ac:dyDescent="0.25">
      <c r="C170" s="65">
        <f>IF(ISNUMBER(SEARCH('INSTITUTIONAL VENDOR'!$E$12,D170)),MAX($C$1:C169)+1,0)</f>
        <v>0</v>
      </c>
      <c r="D170" s="65" t="s">
        <v>1185</v>
      </c>
      <c r="E170" s="65" t="str">
        <f>IFERROR(VLOOKUP(ROWS($E$1:E169),C:D,2,0),"")</f>
        <v/>
      </c>
      <c r="F170" s="65"/>
      <c r="G170" s="65"/>
      <c r="H170" s="65"/>
      <c r="I170" s="65"/>
      <c r="J170" s="65"/>
      <c r="K170" s="78"/>
      <c r="L170" s="58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 t="s">
        <v>1189</v>
      </c>
      <c r="Z170" s="65"/>
      <c r="AA170" s="65"/>
      <c r="AB170" s="65"/>
      <c r="AC170" s="65"/>
      <c r="AD170" s="65"/>
      <c r="AE170" s="65"/>
      <c r="AF170" s="65"/>
      <c r="AG170" s="78" t="s">
        <v>1170</v>
      </c>
      <c r="AH170" s="65"/>
      <c r="AI170" s="65"/>
      <c r="AJ170" s="65"/>
      <c r="AK170" s="65"/>
      <c r="AL170" s="65"/>
      <c r="AM170" s="65"/>
      <c r="AN170" s="65"/>
      <c r="AO170" s="65">
        <f>IF(ISNUMBER(SEARCH('INSTITUTIONAL VENDOR'!$C$35,AP170)),MAX($AO$7:AO169)+1,0)</f>
        <v>0</v>
      </c>
      <c r="AP170" s="65" t="s">
        <v>1167</v>
      </c>
      <c r="AQ170" s="65" t="str">
        <f>IFERROR(VLOOKUP(ROWS(AQ$7:$AQ169),AO:AP,2,0),"")</f>
        <v/>
      </c>
      <c r="AR170" s="65" t="s">
        <v>1190</v>
      </c>
      <c r="AS170" s="65" t="s">
        <v>1185</v>
      </c>
      <c r="AT170" s="65" t="s">
        <v>176</v>
      </c>
    </row>
    <row r="171" spans="3:46" x14ac:dyDescent="0.25">
      <c r="C171" s="65">
        <f>IF(ISNUMBER(SEARCH('INSTITUTIONAL VENDOR'!$E$12,D171)),MAX($C$1:C170)+1,0)</f>
        <v>0</v>
      </c>
      <c r="D171" s="65" t="s">
        <v>1188</v>
      </c>
      <c r="E171" s="65" t="str">
        <f>IFERROR(VLOOKUP(ROWS($E$1:E170),C:D,2,0),"")</f>
        <v/>
      </c>
      <c r="F171" s="65"/>
      <c r="G171" s="65"/>
      <c r="H171" s="65"/>
      <c r="I171" s="65"/>
      <c r="J171" s="65"/>
      <c r="K171" s="78"/>
      <c r="L171" s="58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 t="s">
        <v>1191</v>
      </c>
      <c r="Z171" s="65"/>
      <c r="AA171" s="65"/>
      <c r="AB171" s="65"/>
      <c r="AC171" s="65"/>
      <c r="AD171" s="65"/>
      <c r="AE171" s="65"/>
      <c r="AF171" s="65"/>
      <c r="AG171" s="78" t="s">
        <v>1173</v>
      </c>
      <c r="AH171" s="65"/>
      <c r="AI171" s="65"/>
      <c r="AJ171" s="65"/>
      <c r="AK171" s="65"/>
      <c r="AL171" s="65"/>
      <c r="AM171" s="65"/>
      <c r="AN171" s="65"/>
      <c r="AO171" s="65">
        <f>IF(ISNUMBER(SEARCH('INSTITUTIONAL VENDOR'!$C$35,AP171)),MAX($AO$7:AO170)+1,0)</f>
        <v>0</v>
      </c>
      <c r="AP171" s="65" t="s">
        <v>1170</v>
      </c>
      <c r="AQ171" s="65" t="str">
        <f>IFERROR(VLOOKUP(ROWS(AQ$7:$AQ170),AO:AP,2,0),"")</f>
        <v/>
      </c>
      <c r="AR171" s="65" t="s">
        <v>1192</v>
      </c>
      <c r="AS171" s="65" t="s">
        <v>1188</v>
      </c>
      <c r="AT171" s="65" t="s">
        <v>176</v>
      </c>
    </row>
    <row r="172" spans="3:46" x14ac:dyDescent="0.25">
      <c r="C172" s="65">
        <f>IF(ISNUMBER(SEARCH('INSTITUTIONAL VENDOR'!$E$12,D172)),MAX($C$1:C171)+1,0)</f>
        <v>0</v>
      </c>
      <c r="D172" s="65" t="s">
        <v>1190</v>
      </c>
      <c r="E172" s="65" t="str">
        <f>IFERROR(VLOOKUP(ROWS($E$1:E171),C:D,2,0),"")</f>
        <v/>
      </c>
      <c r="F172" s="65"/>
      <c r="G172" s="65"/>
      <c r="H172" s="65"/>
      <c r="I172" s="65"/>
      <c r="J172" s="65"/>
      <c r="K172" s="78"/>
      <c r="L172" s="58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 t="s">
        <v>1193</v>
      </c>
      <c r="Z172" s="65"/>
      <c r="AA172" s="65"/>
      <c r="AB172" s="65"/>
      <c r="AC172" s="65"/>
      <c r="AD172" s="65"/>
      <c r="AE172" s="65"/>
      <c r="AF172" s="65"/>
      <c r="AG172" s="78" t="s">
        <v>1175</v>
      </c>
      <c r="AH172" s="65"/>
      <c r="AI172" s="65"/>
      <c r="AJ172" s="65"/>
      <c r="AK172" s="65"/>
      <c r="AL172" s="65"/>
      <c r="AM172" s="65"/>
      <c r="AN172" s="65"/>
      <c r="AO172" s="65">
        <f>IF(ISNUMBER(SEARCH('INSTITUTIONAL VENDOR'!$C$35,AP172)),MAX($AO$7:AO171)+1,0)</f>
        <v>0</v>
      </c>
      <c r="AP172" s="65" t="s">
        <v>1173</v>
      </c>
      <c r="AQ172" s="65" t="str">
        <f>IFERROR(VLOOKUP(ROWS(AQ$7:$AQ171),AO:AP,2,0),"")</f>
        <v/>
      </c>
      <c r="AR172" s="65" t="s">
        <v>1194</v>
      </c>
      <c r="AS172" s="65" t="s">
        <v>1190</v>
      </c>
      <c r="AT172" s="65" t="s">
        <v>176</v>
      </c>
    </row>
    <row r="173" spans="3:46" x14ac:dyDescent="0.25">
      <c r="C173" s="65">
        <f>IF(ISNUMBER(SEARCH('INSTITUTIONAL VENDOR'!$E$12,D173)),MAX($C$1:C172)+1,0)</f>
        <v>0</v>
      </c>
      <c r="D173" s="65" t="s">
        <v>1192</v>
      </c>
      <c r="E173" s="65" t="str">
        <f>IFERROR(VLOOKUP(ROWS($E$1:E172),C:D,2,0),"")</f>
        <v/>
      </c>
      <c r="F173" s="65"/>
      <c r="G173" s="65"/>
      <c r="H173" s="65"/>
      <c r="I173" s="65"/>
      <c r="J173" s="65"/>
      <c r="K173" s="78"/>
      <c r="L173" s="58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 t="s">
        <v>1195</v>
      </c>
      <c r="Z173" s="65"/>
      <c r="AA173" s="65"/>
      <c r="AB173" s="65"/>
      <c r="AC173" s="65"/>
      <c r="AD173" s="65"/>
      <c r="AE173" s="65"/>
      <c r="AF173" s="65"/>
      <c r="AG173" s="78" t="s">
        <v>1196</v>
      </c>
      <c r="AH173" s="65"/>
      <c r="AI173" s="65"/>
      <c r="AJ173" s="65"/>
      <c r="AK173" s="65"/>
      <c r="AL173" s="65"/>
      <c r="AM173" s="65"/>
      <c r="AN173" s="65"/>
      <c r="AO173" s="65">
        <f>IF(ISNUMBER(SEARCH('INSTITUTIONAL VENDOR'!$C$35,AP173)),MAX($AO$7:AO172)+1,0)</f>
        <v>0</v>
      </c>
      <c r="AP173" s="65" t="s">
        <v>1175</v>
      </c>
      <c r="AQ173" s="65" t="str">
        <f>IFERROR(VLOOKUP(ROWS(AQ$7:$AQ172),AO:AP,2,0),"")</f>
        <v/>
      </c>
      <c r="AR173" s="65" t="s">
        <v>1197</v>
      </c>
      <c r="AS173" s="65" t="s">
        <v>1192</v>
      </c>
      <c r="AT173" s="65" t="s">
        <v>176</v>
      </c>
    </row>
    <row r="174" spans="3:46" x14ac:dyDescent="0.25">
      <c r="C174" s="65">
        <f>IF(ISNUMBER(SEARCH('INSTITUTIONAL VENDOR'!$E$12,D174)),MAX($C$1:C173)+1,0)</f>
        <v>0</v>
      </c>
      <c r="D174" s="65" t="s">
        <v>1194</v>
      </c>
      <c r="E174" s="65" t="str">
        <f>IFERROR(VLOOKUP(ROWS($E$1:E173),C:D,2,0),"")</f>
        <v/>
      </c>
      <c r="F174" s="65"/>
      <c r="G174" s="65"/>
      <c r="H174" s="65"/>
      <c r="I174" s="65"/>
      <c r="J174" s="65"/>
      <c r="K174" s="78"/>
      <c r="L174" s="58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 t="s">
        <v>1198</v>
      </c>
      <c r="Z174" s="65"/>
      <c r="AA174" s="65"/>
      <c r="AB174" s="65"/>
      <c r="AC174" s="65"/>
      <c r="AD174" s="65"/>
      <c r="AE174" s="65"/>
      <c r="AF174" s="65"/>
      <c r="AG174" s="78" t="s">
        <v>1199</v>
      </c>
      <c r="AH174" s="65"/>
      <c r="AI174" s="65"/>
      <c r="AJ174" s="65"/>
      <c r="AK174" s="65"/>
      <c r="AL174" s="65"/>
      <c r="AM174" s="65"/>
      <c r="AN174" s="65"/>
      <c r="AO174" s="65">
        <f>IF(ISNUMBER(SEARCH('INSTITUTIONAL VENDOR'!$C$35,AP174)),MAX($AO$7:AO173)+1,0)</f>
        <v>0</v>
      </c>
      <c r="AP174" s="65" t="s">
        <v>1178</v>
      </c>
      <c r="AQ174" s="65" t="str">
        <f>IFERROR(VLOOKUP(ROWS(AQ$7:$AQ173),AO:AP,2,0),"")</f>
        <v/>
      </c>
      <c r="AR174" s="65" t="s">
        <v>1200</v>
      </c>
      <c r="AS174" s="65" t="s">
        <v>1194</v>
      </c>
      <c r="AT174" s="65" t="s">
        <v>158</v>
      </c>
    </row>
    <row r="175" spans="3:46" x14ac:dyDescent="0.25">
      <c r="C175" s="65">
        <f>IF(ISNUMBER(SEARCH('INSTITUTIONAL VENDOR'!$E$12,D175)),MAX($C$1:C174)+1,0)</f>
        <v>0</v>
      </c>
      <c r="D175" s="65" t="s">
        <v>1197</v>
      </c>
      <c r="E175" s="65" t="str">
        <f>IFERROR(VLOOKUP(ROWS($E$1:E174),C:D,2,0),"")</f>
        <v/>
      </c>
      <c r="F175" s="65"/>
      <c r="G175" s="65"/>
      <c r="H175" s="65"/>
      <c r="I175" s="65"/>
      <c r="J175" s="65"/>
      <c r="K175" s="78"/>
      <c r="L175" s="58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 t="s">
        <v>1201</v>
      </c>
      <c r="Z175" s="65"/>
      <c r="AA175" s="65"/>
      <c r="AB175" s="65"/>
      <c r="AC175" s="65"/>
      <c r="AD175" s="65"/>
      <c r="AE175" s="65"/>
      <c r="AF175" s="65"/>
      <c r="AG175" s="78" t="s">
        <v>1183</v>
      </c>
      <c r="AH175" s="65"/>
      <c r="AI175" s="65"/>
      <c r="AJ175" s="65"/>
      <c r="AK175" s="65"/>
      <c r="AL175" s="65"/>
      <c r="AM175" s="65"/>
      <c r="AN175" s="65"/>
      <c r="AO175" s="65">
        <f>IF(ISNUMBER(SEARCH('INSTITUTIONAL VENDOR'!$C$35,AP175)),MAX($AO$7:AO174)+1,0)</f>
        <v>0</v>
      </c>
      <c r="AP175" s="65" t="s">
        <v>1180</v>
      </c>
      <c r="AQ175" s="65" t="str">
        <f>IFERROR(VLOOKUP(ROWS(AQ$7:$AQ174),AO:AP,2,0),"")</f>
        <v/>
      </c>
      <c r="AR175" s="65" t="s">
        <v>1202</v>
      </c>
      <c r="AS175" s="65" t="s">
        <v>1197</v>
      </c>
      <c r="AT175" s="65" t="s">
        <v>176</v>
      </c>
    </row>
    <row r="176" spans="3:46" x14ac:dyDescent="0.25">
      <c r="C176" s="65">
        <f>IF(ISNUMBER(SEARCH('INSTITUTIONAL VENDOR'!$E$12,D176)),MAX($C$1:C175)+1,0)</f>
        <v>0</v>
      </c>
      <c r="D176" s="65" t="s">
        <v>1200</v>
      </c>
      <c r="E176" s="65" t="str">
        <f>IFERROR(VLOOKUP(ROWS($E$1:E175),C:D,2,0),"")</f>
        <v/>
      </c>
      <c r="F176" s="65"/>
      <c r="G176" s="65"/>
      <c r="H176" s="65"/>
      <c r="I176" s="65"/>
      <c r="J176" s="65"/>
      <c r="K176" s="78"/>
      <c r="L176" s="58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 t="s">
        <v>1203</v>
      </c>
      <c r="Z176" s="65"/>
      <c r="AA176" s="65"/>
      <c r="AB176" s="65"/>
      <c r="AC176" s="65"/>
      <c r="AD176" s="65"/>
      <c r="AE176" s="65"/>
      <c r="AF176" s="65"/>
      <c r="AG176" s="78" t="s">
        <v>1185</v>
      </c>
      <c r="AH176" s="65"/>
      <c r="AI176" s="65"/>
      <c r="AJ176" s="65"/>
      <c r="AK176" s="65"/>
      <c r="AL176" s="65"/>
      <c r="AM176" s="65"/>
      <c r="AN176" s="65"/>
      <c r="AO176" s="65">
        <f>IF(ISNUMBER(SEARCH('INSTITUTIONAL VENDOR'!$C$35,AP176)),MAX($AO$7:AO175)+1,0)</f>
        <v>0</v>
      </c>
      <c r="AP176" s="65" t="s">
        <v>1183</v>
      </c>
      <c r="AQ176" s="65" t="str">
        <f>IFERROR(VLOOKUP(ROWS(AQ$7:$AQ175),AO:AP,2,0),"")</f>
        <v/>
      </c>
      <c r="AR176" s="65" t="s">
        <v>1204</v>
      </c>
      <c r="AS176" s="65" t="s">
        <v>1200</v>
      </c>
      <c r="AT176" s="65" t="s">
        <v>176</v>
      </c>
    </row>
    <row r="177" spans="3:46" x14ac:dyDescent="0.25">
      <c r="C177" s="65">
        <f>IF(ISNUMBER(SEARCH('INSTITUTIONAL VENDOR'!$E$12,D177)),MAX($C$1:C176)+1,0)</f>
        <v>0</v>
      </c>
      <c r="D177" s="65" t="s">
        <v>1202</v>
      </c>
      <c r="E177" s="65" t="str">
        <f>IFERROR(VLOOKUP(ROWS($E$1:E176),C:D,2,0),"")</f>
        <v/>
      </c>
      <c r="F177" s="65"/>
      <c r="G177" s="65"/>
      <c r="H177" s="65"/>
      <c r="I177" s="65"/>
      <c r="J177" s="65"/>
      <c r="K177" s="78"/>
      <c r="L177" s="58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 t="s">
        <v>1205</v>
      </c>
      <c r="Z177" s="65"/>
      <c r="AA177" s="65"/>
      <c r="AB177" s="65"/>
      <c r="AC177" s="65"/>
      <c r="AD177" s="65"/>
      <c r="AE177" s="65"/>
      <c r="AF177" s="65"/>
      <c r="AG177" s="78" t="s">
        <v>1188</v>
      </c>
      <c r="AH177" s="65"/>
      <c r="AI177" s="65"/>
      <c r="AJ177" s="65"/>
      <c r="AK177" s="65"/>
      <c r="AL177" s="65"/>
      <c r="AM177" s="65"/>
      <c r="AN177" s="65"/>
      <c r="AO177" s="65">
        <f>IF(ISNUMBER(SEARCH('INSTITUTIONAL VENDOR'!$C$35,AP177)),MAX($AO$7:AO176)+1,0)</f>
        <v>0</v>
      </c>
      <c r="AP177" s="65" t="s">
        <v>1185</v>
      </c>
      <c r="AQ177" s="65" t="str">
        <f>IFERROR(VLOOKUP(ROWS(AQ$7:$AQ176),AO:AP,2,0),"")</f>
        <v/>
      </c>
      <c r="AR177" s="65" t="s">
        <v>1206</v>
      </c>
      <c r="AS177" s="65" t="s">
        <v>1202</v>
      </c>
      <c r="AT177" s="65" t="s">
        <v>176</v>
      </c>
    </row>
    <row r="178" spans="3:46" x14ac:dyDescent="0.25">
      <c r="C178" s="65">
        <f>IF(ISNUMBER(SEARCH('INSTITUTIONAL VENDOR'!$E$12,D178)),MAX($C$1:C177)+1,0)</f>
        <v>0</v>
      </c>
      <c r="D178" s="65" t="s">
        <v>1204</v>
      </c>
      <c r="E178" s="65" t="str">
        <f>IFERROR(VLOOKUP(ROWS($E$1:E177),C:D,2,0),"")</f>
        <v/>
      </c>
      <c r="F178" s="65"/>
      <c r="G178" s="65"/>
      <c r="H178" s="65"/>
      <c r="I178" s="65"/>
      <c r="J178" s="65"/>
      <c r="K178" s="78"/>
      <c r="L178" s="58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 t="s">
        <v>1207</v>
      </c>
      <c r="Z178" s="65"/>
      <c r="AA178" s="65"/>
      <c r="AB178" s="65"/>
      <c r="AC178" s="65"/>
      <c r="AD178" s="65"/>
      <c r="AE178" s="65"/>
      <c r="AF178" s="65"/>
      <c r="AG178" s="78" t="s">
        <v>1190</v>
      </c>
      <c r="AH178" s="65"/>
      <c r="AI178" s="65"/>
      <c r="AJ178" s="65"/>
      <c r="AK178" s="65"/>
      <c r="AL178" s="65"/>
      <c r="AM178" s="65"/>
      <c r="AN178" s="65"/>
      <c r="AO178" s="65">
        <f>IF(ISNUMBER(SEARCH('INSTITUTIONAL VENDOR'!$C$35,AP178)),MAX($AO$7:AO177)+1,0)</f>
        <v>0</v>
      </c>
      <c r="AP178" s="65" t="s">
        <v>1188</v>
      </c>
      <c r="AQ178" s="65" t="str">
        <f>IFERROR(VLOOKUP(ROWS(AQ$7:$AQ177),AO:AP,2,0),"")</f>
        <v/>
      </c>
      <c r="AR178" s="65" t="s">
        <v>1208</v>
      </c>
      <c r="AS178" s="65" t="s">
        <v>1204</v>
      </c>
      <c r="AT178" s="65" t="s">
        <v>176</v>
      </c>
    </row>
    <row r="179" spans="3:46" x14ac:dyDescent="0.25">
      <c r="C179" s="65">
        <f>IF(ISNUMBER(SEARCH('INSTITUTIONAL VENDOR'!$E$12,D179)),MAX($C$1:C178)+1,0)</f>
        <v>0</v>
      </c>
      <c r="D179" s="65" t="s">
        <v>1206</v>
      </c>
      <c r="E179" s="65" t="str">
        <f>IFERROR(VLOOKUP(ROWS($E$1:E178),C:D,2,0),"")</f>
        <v/>
      </c>
      <c r="F179" s="65"/>
      <c r="G179" s="65"/>
      <c r="H179" s="65"/>
      <c r="I179" s="65"/>
      <c r="J179" s="65"/>
      <c r="K179" s="78"/>
      <c r="L179" s="58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 t="s">
        <v>1209</v>
      </c>
      <c r="Z179" s="65"/>
      <c r="AA179" s="65"/>
      <c r="AB179" s="65"/>
      <c r="AC179" s="65"/>
      <c r="AD179" s="65"/>
      <c r="AE179" s="65"/>
      <c r="AF179" s="65"/>
      <c r="AG179" s="78" t="s">
        <v>1192</v>
      </c>
      <c r="AH179" s="65"/>
      <c r="AI179" s="65"/>
      <c r="AJ179" s="65"/>
      <c r="AK179" s="65"/>
      <c r="AL179" s="65"/>
      <c r="AM179" s="65"/>
      <c r="AN179" s="65"/>
      <c r="AO179" s="65">
        <f>IF(ISNUMBER(SEARCH('INSTITUTIONAL VENDOR'!$C$35,AP179)),MAX($AO$7:AO178)+1,0)</f>
        <v>0</v>
      </c>
      <c r="AP179" s="65" t="s">
        <v>1190</v>
      </c>
      <c r="AQ179" s="65" t="str">
        <f>IFERROR(VLOOKUP(ROWS(AQ$7:$AQ178),AO:AP,2,0),"")</f>
        <v/>
      </c>
      <c r="AR179" s="65" t="s">
        <v>1210</v>
      </c>
      <c r="AS179" s="65" t="s">
        <v>1206</v>
      </c>
      <c r="AT179" s="65" t="s">
        <v>176</v>
      </c>
    </row>
    <row r="180" spans="3:46" x14ac:dyDescent="0.25">
      <c r="C180" s="65">
        <f>IF(ISNUMBER(SEARCH('INSTITUTIONAL VENDOR'!$E$12,D180)),MAX($C$1:C179)+1,0)</f>
        <v>0</v>
      </c>
      <c r="D180" s="65" t="s">
        <v>1208</v>
      </c>
      <c r="E180" s="65" t="str">
        <f>IFERROR(VLOOKUP(ROWS($E$1:E179),C:D,2,0),"")</f>
        <v/>
      </c>
      <c r="F180" s="65"/>
      <c r="G180" s="65"/>
      <c r="H180" s="65"/>
      <c r="I180" s="65"/>
      <c r="J180" s="65"/>
      <c r="K180" s="78"/>
      <c r="L180" s="58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 t="s">
        <v>1211</v>
      </c>
      <c r="Z180" s="65"/>
      <c r="AA180" s="65"/>
      <c r="AB180" s="65"/>
      <c r="AC180" s="65"/>
      <c r="AD180" s="65"/>
      <c r="AE180" s="65"/>
      <c r="AF180" s="65"/>
      <c r="AG180" s="78" t="s">
        <v>1194</v>
      </c>
      <c r="AH180" s="65"/>
      <c r="AI180" s="65"/>
      <c r="AJ180" s="65"/>
      <c r="AK180" s="65"/>
      <c r="AL180" s="65"/>
      <c r="AM180" s="65"/>
      <c r="AN180" s="65"/>
      <c r="AO180" s="65">
        <f>IF(ISNUMBER(SEARCH('INSTITUTIONAL VENDOR'!$C$35,AP180)),MAX($AO$7:AO179)+1,0)</f>
        <v>0</v>
      </c>
      <c r="AP180" s="65" t="s">
        <v>1192</v>
      </c>
      <c r="AQ180" s="65" t="str">
        <f>IFERROR(VLOOKUP(ROWS(AQ$7:$AQ179),AO:AP,2,0),"")</f>
        <v/>
      </c>
      <c r="AR180" s="65" t="s">
        <v>1212</v>
      </c>
      <c r="AS180" s="65" t="s">
        <v>1208</v>
      </c>
      <c r="AT180" s="65" t="s">
        <v>176</v>
      </c>
    </row>
    <row r="181" spans="3:46" x14ac:dyDescent="0.25">
      <c r="C181" s="65">
        <f>IF(ISNUMBER(SEARCH('INSTITUTIONAL VENDOR'!$E$12,D181)),MAX($C$1:C180)+1,0)</f>
        <v>0</v>
      </c>
      <c r="D181" s="65" t="s">
        <v>1210</v>
      </c>
      <c r="E181" s="65" t="str">
        <f>IFERROR(VLOOKUP(ROWS($E$1:E180),C:D,2,0),"")</f>
        <v/>
      </c>
      <c r="F181" s="65"/>
      <c r="G181" s="65"/>
      <c r="H181" s="65"/>
      <c r="I181" s="65"/>
      <c r="J181" s="65"/>
      <c r="K181" s="78"/>
      <c r="L181" s="58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 t="s">
        <v>1213</v>
      </c>
      <c r="Z181" s="65"/>
      <c r="AA181" s="65"/>
      <c r="AB181" s="65"/>
      <c r="AC181" s="65"/>
      <c r="AD181" s="65"/>
      <c r="AE181" s="65"/>
      <c r="AF181" s="65"/>
      <c r="AG181" s="78" t="s">
        <v>1197</v>
      </c>
      <c r="AH181" s="65"/>
      <c r="AI181" s="65"/>
      <c r="AJ181" s="65"/>
      <c r="AK181" s="65"/>
      <c r="AL181" s="65"/>
      <c r="AM181" s="65"/>
      <c r="AN181" s="65"/>
      <c r="AO181" s="65">
        <f>IF(ISNUMBER(SEARCH('INSTITUTIONAL VENDOR'!$C$35,AP181)),MAX($AO$7:AO180)+1,0)</f>
        <v>0</v>
      </c>
      <c r="AP181" s="65" t="s">
        <v>1194</v>
      </c>
      <c r="AQ181" s="65" t="str">
        <f>IFERROR(VLOOKUP(ROWS(AQ$7:$AQ180),AO:AP,2,0),"")</f>
        <v/>
      </c>
      <c r="AR181" s="65" t="s">
        <v>1214</v>
      </c>
      <c r="AS181" s="65" t="s">
        <v>1210</v>
      </c>
      <c r="AT181" s="65" t="s">
        <v>176</v>
      </c>
    </row>
    <row r="182" spans="3:46" x14ac:dyDescent="0.25">
      <c r="C182" s="65">
        <f>IF(ISNUMBER(SEARCH('INSTITUTIONAL VENDOR'!$E$12,D182)),MAX($C$1:C181)+1,0)</f>
        <v>0</v>
      </c>
      <c r="D182" s="65" t="s">
        <v>1212</v>
      </c>
      <c r="E182" s="65" t="str">
        <f>IFERROR(VLOOKUP(ROWS($E$1:E181),C:D,2,0),"")</f>
        <v/>
      </c>
      <c r="F182" s="65"/>
      <c r="G182" s="65"/>
      <c r="H182" s="65"/>
      <c r="I182" s="65"/>
      <c r="J182" s="65"/>
      <c r="K182" s="78"/>
      <c r="L182" s="58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 t="s">
        <v>1215</v>
      </c>
      <c r="Z182" s="65"/>
      <c r="AA182" s="65"/>
      <c r="AB182" s="65"/>
      <c r="AC182" s="65"/>
      <c r="AD182" s="65"/>
      <c r="AE182" s="65"/>
      <c r="AF182" s="65"/>
      <c r="AG182" s="78" t="s">
        <v>1200</v>
      </c>
      <c r="AH182" s="65"/>
      <c r="AI182" s="65"/>
      <c r="AJ182" s="65"/>
      <c r="AK182" s="65"/>
      <c r="AL182" s="65"/>
      <c r="AM182" s="65"/>
      <c r="AN182" s="65"/>
      <c r="AO182" s="65">
        <f>IF(ISNUMBER(SEARCH('INSTITUTIONAL VENDOR'!$C$35,AP182)),MAX($AO$7:AO181)+1,0)</f>
        <v>0</v>
      </c>
      <c r="AP182" s="65" t="s">
        <v>1197</v>
      </c>
      <c r="AQ182" s="65" t="str">
        <f>IFERROR(VLOOKUP(ROWS(AQ$7:$AQ181),AO:AP,2,0),"")</f>
        <v/>
      </c>
      <c r="AR182" s="65" t="s">
        <v>1216</v>
      </c>
      <c r="AS182" s="65" t="s">
        <v>1212</v>
      </c>
      <c r="AT182" s="65" t="s">
        <v>176</v>
      </c>
    </row>
    <row r="183" spans="3:46" x14ac:dyDescent="0.25">
      <c r="C183" s="65">
        <f>IF(ISNUMBER(SEARCH('INSTITUTIONAL VENDOR'!$E$12,D183)),MAX($C$1:C182)+1,0)</f>
        <v>0</v>
      </c>
      <c r="D183" s="65" t="s">
        <v>1214</v>
      </c>
      <c r="E183" s="65" t="str">
        <f>IFERROR(VLOOKUP(ROWS($E$1:E182),C:D,2,0),"")</f>
        <v/>
      </c>
      <c r="F183" s="65"/>
      <c r="G183" s="65"/>
      <c r="H183" s="65"/>
      <c r="I183" s="65"/>
      <c r="J183" s="65"/>
      <c r="K183" s="78"/>
      <c r="L183" s="58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 t="s">
        <v>1217</v>
      </c>
      <c r="Z183" s="65"/>
      <c r="AA183" s="65"/>
      <c r="AB183" s="65"/>
      <c r="AC183" s="65"/>
      <c r="AD183" s="65"/>
      <c r="AE183" s="65"/>
      <c r="AF183" s="65"/>
      <c r="AG183" s="78" t="s">
        <v>1202</v>
      </c>
      <c r="AH183" s="65"/>
      <c r="AI183" s="65"/>
      <c r="AJ183" s="65"/>
      <c r="AK183" s="65"/>
      <c r="AL183" s="65"/>
      <c r="AM183" s="65"/>
      <c r="AN183" s="65"/>
      <c r="AO183" s="65">
        <f>IF(ISNUMBER(SEARCH('INSTITUTIONAL VENDOR'!$C$35,AP183)),MAX($AO$7:AO182)+1,0)</f>
        <v>0</v>
      </c>
      <c r="AP183" s="65" t="s">
        <v>1200</v>
      </c>
      <c r="AQ183" s="65" t="str">
        <f>IFERROR(VLOOKUP(ROWS(AQ$7:$AQ182),AO:AP,2,0),"")</f>
        <v/>
      </c>
      <c r="AR183" s="65" t="s">
        <v>1218</v>
      </c>
      <c r="AS183" s="65" t="s">
        <v>1214</v>
      </c>
      <c r="AT183" s="65" t="s">
        <v>176</v>
      </c>
    </row>
    <row r="184" spans="3:46" x14ac:dyDescent="0.25">
      <c r="C184" s="65">
        <f>IF(ISNUMBER(SEARCH('INSTITUTIONAL VENDOR'!$E$12,D184)),MAX($C$1:C183)+1,0)</f>
        <v>0</v>
      </c>
      <c r="D184" s="65" t="s">
        <v>1216</v>
      </c>
      <c r="E184" s="65" t="str">
        <f>IFERROR(VLOOKUP(ROWS($E$1:E183),C:D,2,0),"")</f>
        <v/>
      </c>
      <c r="F184" s="65"/>
      <c r="G184" s="65"/>
      <c r="H184" s="65"/>
      <c r="I184" s="65"/>
      <c r="J184" s="65"/>
      <c r="K184" s="78"/>
      <c r="L184" s="58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 t="s">
        <v>1219</v>
      </c>
      <c r="Z184" s="65"/>
      <c r="AA184" s="65"/>
      <c r="AB184" s="65"/>
      <c r="AC184" s="65"/>
      <c r="AD184" s="65"/>
      <c r="AE184" s="65"/>
      <c r="AF184" s="65"/>
      <c r="AG184" s="78" t="s">
        <v>1204</v>
      </c>
      <c r="AH184" s="65"/>
      <c r="AI184" s="65"/>
      <c r="AJ184" s="65"/>
      <c r="AK184" s="65"/>
      <c r="AL184" s="65"/>
      <c r="AM184" s="65"/>
      <c r="AN184" s="65"/>
      <c r="AO184" s="65">
        <f>IF(ISNUMBER(SEARCH('INSTITUTIONAL VENDOR'!$C$35,AP184)),MAX($AO$7:AO183)+1,0)</f>
        <v>0</v>
      </c>
      <c r="AP184" s="65" t="s">
        <v>1202</v>
      </c>
      <c r="AQ184" s="65" t="str">
        <f>IFERROR(VLOOKUP(ROWS(AQ$7:$AQ183),AO:AP,2,0),"")</f>
        <v/>
      </c>
      <c r="AR184" s="65" t="s">
        <v>1220</v>
      </c>
      <c r="AS184" s="65" t="s">
        <v>1216</v>
      </c>
      <c r="AT184" s="65" t="s">
        <v>176</v>
      </c>
    </row>
    <row r="185" spans="3:46" x14ac:dyDescent="0.25">
      <c r="C185" s="65">
        <f>IF(ISNUMBER(SEARCH('INSTITUTIONAL VENDOR'!$E$12,D185)),MAX($C$1:C184)+1,0)</f>
        <v>0</v>
      </c>
      <c r="D185" s="65" t="s">
        <v>1218</v>
      </c>
      <c r="E185" s="65" t="str">
        <f>IFERROR(VLOOKUP(ROWS($E$1:E184),C:D,2,0),"")</f>
        <v/>
      </c>
      <c r="F185" s="65"/>
      <c r="G185" s="65"/>
      <c r="H185" s="65"/>
      <c r="I185" s="65"/>
      <c r="J185" s="65"/>
      <c r="K185" s="78"/>
      <c r="L185" s="58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 t="s">
        <v>1221</v>
      </c>
      <c r="Z185" s="65"/>
      <c r="AA185" s="65"/>
      <c r="AB185" s="65"/>
      <c r="AC185" s="65"/>
      <c r="AD185" s="65"/>
      <c r="AE185" s="65"/>
      <c r="AF185" s="65"/>
      <c r="AG185" s="78" t="s">
        <v>1206</v>
      </c>
      <c r="AH185" s="65"/>
      <c r="AI185" s="65"/>
      <c r="AJ185" s="65"/>
      <c r="AK185" s="65"/>
      <c r="AL185" s="65"/>
      <c r="AM185" s="65"/>
      <c r="AN185" s="65"/>
      <c r="AO185" s="65">
        <f>IF(ISNUMBER(SEARCH('INSTITUTIONAL VENDOR'!$C$35,AP185)),MAX($AO$7:AO184)+1,0)</f>
        <v>0</v>
      </c>
      <c r="AP185" s="65" t="s">
        <v>1204</v>
      </c>
      <c r="AQ185" s="65" t="str">
        <f>IFERROR(VLOOKUP(ROWS(AQ$7:$AQ184),AO:AP,2,0),"")</f>
        <v/>
      </c>
      <c r="AR185" s="65" t="s">
        <v>1222</v>
      </c>
      <c r="AS185" s="65" t="s">
        <v>1218</v>
      </c>
      <c r="AT185" s="65" t="s">
        <v>176</v>
      </c>
    </row>
    <row r="186" spans="3:46" x14ac:dyDescent="0.25">
      <c r="C186" s="65">
        <f>IF(ISNUMBER(SEARCH('INSTITUTIONAL VENDOR'!$E$12,D186)),MAX($C$1:C185)+1,0)</f>
        <v>0</v>
      </c>
      <c r="D186" s="65" t="s">
        <v>1220</v>
      </c>
      <c r="E186" s="65" t="str">
        <f>IFERROR(VLOOKUP(ROWS($E$1:E185),C:D,2,0),"")</f>
        <v/>
      </c>
      <c r="F186" s="65"/>
      <c r="G186" s="65"/>
      <c r="H186" s="65"/>
      <c r="I186" s="65"/>
      <c r="J186" s="65"/>
      <c r="K186" s="78"/>
      <c r="L186" s="58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 t="s">
        <v>1223</v>
      </c>
      <c r="Z186" s="65"/>
      <c r="AA186" s="65"/>
      <c r="AB186" s="65"/>
      <c r="AC186" s="65"/>
      <c r="AD186" s="65"/>
      <c r="AE186" s="65"/>
      <c r="AF186" s="65"/>
      <c r="AG186" s="78" t="s">
        <v>1208</v>
      </c>
      <c r="AH186" s="65"/>
      <c r="AI186" s="65"/>
      <c r="AJ186" s="65"/>
      <c r="AK186" s="65"/>
      <c r="AL186" s="65"/>
      <c r="AM186" s="65"/>
      <c r="AN186" s="65"/>
      <c r="AO186" s="65">
        <f>IF(ISNUMBER(SEARCH('INSTITUTIONAL VENDOR'!$C$35,AP186)),MAX($AO$7:AO185)+1,0)</f>
        <v>0</v>
      </c>
      <c r="AP186" s="65" t="s">
        <v>1206</v>
      </c>
      <c r="AQ186" s="65" t="str">
        <f>IFERROR(VLOOKUP(ROWS(AQ$7:$AQ185),AO:AP,2,0),"")</f>
        <v/>
      </c>
      <c r="AR186" s="65" t="s">
        <v>1224</v>
      </c>
      <c r="AS186" s="65" t="s">
        <v>1220</v>
      </c>
      <c r="AT186" s="65" t="s">
        <v>176</v>
      </c>
    </row>
    <row r="187" spans="3:46" x14ac:dyDescent="0.25">
      <c r="C187" s="65">
        <f>IF(ISNUMBER(SEARCH('INSTITUTIONAL VENDOR'!$E$12,D187)),MAX($C$1:C186)+1,0)</f>
        <v>0</v>
      </c>
      <c r="D187" s="65" t="s">
        <v>1222</v>
      </c>
      <c r="E187" s="65" t="str">
        <f>IFERROR(VLOOKUP(ROWS($E$1:E186),C:D,2,0),"")</f>
        <v/>
      </c>
      <c r="F187" s="65"/>
      <c r="G187" s="65"/>
      <c r="H187" s="65"/>
      <c r="I187" s="65"/>
      <c r="J187" s="65"/>
      <c r="K187" s="78"/>
      <c r="L187" s="58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 t="s">
        <v>1225</v>
      </c>
      <c r="Z187" s="65"/>
      <c r="AA187" s="65"/>
      <c r="AB187" s="65"/>
      <c r="AC187" s="65"/>
      <c r="AD187" s="65"/>
      <c r="AE187" s="65"/>
      <c r="AF187" s="65"/>
      <c r="AG187" s="78" t="s">
        <v>1210</v>
      </c>
      <c r="AH187" s="65"/>
      <c r="AI187" s="65"/>
      <c r="AJ187" s="65"/>
      <c r="AK187" s="65"/>
      <c r="AL187" s="65"/>
      <c r="AM187" s="65"/>
      <c r="AN187" s="65"/>
      <c r="AO187" s="65">
        <f>IF(ISNUMBER(SEARCH('INSTITUTIONAL VENDOR'!$C$35,AP187)),MAX($AO$7:AO186)+1,0)</f>
        <v>0</v>
      </c>
      <c r="AP187" s="65" t="s">
        <v>1208</v>
      </c>
      <c r="AQ187" s="65" t="str">
        <f>IFERROR(VLOOKUP(ROWS(AQ$7:$AQ186),AO:AP,2,0),"")</f>
        <v/>
      </c>
      <c r="AR187" s="65" t="s">
        <v>1226</v>
      </c>
      <c r="AS187" s="65" t="s">
        <v>1222</v>
      </c>
      <c r="AT187" s="65" t="s">
        <v>176</v>
      </c>
    </row>
    <row r="188" spans="3:46" x14ac:dyDescent="0.25">
      <c r="C188" s="65">
        <f>IF(ISNUMBER(SEARCH('INSTITUTIONAL VENDOR'!$E$12,D188)),MAX($C$1:C187)+1,0)</f>
        <v>0</v>
      </c>
      <c r="D188" s="65" t="s">
        <v>1224</v>
      </c>
      <c r="E188" s="65" t="str">
        <f>IFERROR(VLOOKUP(ROWS($E$1:E187),C:D,2,0),"")</f>
        <v/>
      </c>
      <c r="F188" s="65"/>
      <c r="G188" s="65"/>
      <c r="H188" s="65"/>
      <c r="I188" s="65"/>
      <c r="J188" s="65"/>
      <c r="K188" s="78"/>
      <c r="L188" s="58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 t="s">
        <v>1227</v>
      </c>
      <c r="Z188" s="65"/>
      <c r="AA188" s="65"/>
      <c r="AB188" s="65"/>
      <c r="AC188" s="65"/>
      <c r="AD188" s="65"/>
      <c r="AE188" s="65"/>
      <c r="AF188" s="65"/>
      <c r="AG188" s="78" t="s">
        <v>1228</v>
      </c>
      <c r="AH188" s="65"/>
      <c r="AI188" s="65"/>
      <c r="AJ188" s="65"/>
      <c r="AK188" s="65"/>
      <c r="AL188" s="65"/>
      <c r="AM188" s="65"/>
      <c r="AN188" s="65"/>
      <c r="AO188" s="65">
        <f>IF(ISNUMBER(SEARCH('INSTITUTIONAL VENDOR'!$C$35,AP188)),MAX($AO$7:AO187)+1,0)</f>
        <v>0</v>
      </c>
      <c r="AP188" s="65" t="s">
        <v>1210</v>
      </c>
      <c r="AQ188" s="65" t="str">
        <f>IFERROR(VLOOKUP(ROWS(AQ$7:$AQ187),AO:AP,2,0),"")</f>
        <v/>
      </c>
      <c r="AR188" s="65" t="s">
        <v>1229</v>
      </c>
      <c r="AS188" s="65" t="s">
        <v>1224</v>
      </c>
      <c r="AT188" s="65" t="s">
        <v>176</v>
      </c>
    </row>
    <row r="189" spans="3:46" x14ac:dyDescent="0.25">
      <c r="C189" s="65">
        <f>IF(ISNUMBER(SEARCH('INSTITUTIONAL VENDOR'!$E$12,D189)),MAX($C$1:C188)+1,0)</f>
        <v>0</v>
      </c>
      <c r="D189" s="65" t="s">
        <v>1226</v>
      </c>
      <c r="E189" s="65" t="str">
        <f>IFERROR(VLOOKUP(ROWS($E$1:E188),C:D,2,0),"")</f>
        <v/>
      </c>
      <c r="F189" s="65"/>
      <c r="G189" s="65"/>
      <c r="H189" s="65"/>
      <c r="I189" s="65"/>
      <c r="J189" s="65"/>
      <c r="K189" s="78"/>
      <c r="L189" s="58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 t="s">
        <v>1230</v>
      </c>
      <c r="Z189" s="65"/>
      <c r="AA189" s="65"/>
      <c r="AB189" s="65"/>
      <c r="AC189" s="65"/>
      <c r="AD189" s="65"/>
      <c r="AE189" s="65"/>
      <c r="AF189" s="65"/>
      <c r="AG189" s="78" t="s">
        <v>1214</v>
      </c>
      <c r="AH189" s="65"/>
      <c r="AI189" s="65"/>
      <c r="AJ189" s="65"/>
      <c r="AK189" s="65"/>
      <c r="AL189" s="65"/>
      <c r="AM189" s="65"/>
      <c r="AN189" s="65"/>
      <c r="AO189" s="65">
        <f>IF(ISNUMBER(SEARCH('INSTITUTIONAL VENDOR'!$C$35,AP189)),MAX($AO$7:AO188)+1,0)</f>
        <v>0</v>
      </c>
      <c r="AP189" s="65" t="s">
        <v>1212</v>
      </c>
      <c r="AQ189" s="65" t="str">
        <f>IFERROR(VLOOKUP(ROWS(AQ$7:$AQ188),AO:AP,2,0),"")</f>
        <v/>
      </c>
      <c r="AR189" s="65" t="s">
        <v>1231</v>
      </c>
      <c r="AS189" s="65" t="s">
        <v>1226</v>
      </c>
      <c r="AT189" s="65" t="s">
        <v>176</v>
      </c>
    </row>
    <row r="190" spans="3:46" x14ac:dyDescent="0.25">
      <c r="C190" s="65">
        <f>IF(ISNUMBER(SEARCH('INSTITUTIONAL VENDOR'!$E$12,D190)),MAX($C$1:C189)+1,0)</f>
        <v>0</v>
      </c>
      <c r="D190" s="65" t="s">
        <v>1229</v>
      </c>
      <c r="E190" s="65" t="str">
        <f>IFERROR(VLOOKUP(ROWS($E$1:E189),C:D,2,0),"")</f>
        <v/>
      </c>
      <c r="F190" s="65"/>
      <c r="G190" s="65"/>
      <c r="H190" s="65"/>
      <c r="I190" s="65"/>
      <c r="J190" s="65"/>
      <c r="K190" s="78"/>
      <c r="L190" s="58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 t="s">
        <v>1232</v>
      </c>
      <c r="Z190" s="65"/>
      <c r="AA190" s="65"/>
      <c r="AB190" s="65"/>
      <c r="AC190" s="65"/>
      <c r="AD190" s="65"/>
      <c r="AE190" s="65"/>
      <c r="AF190" s="65"/>
      <c r="AG190" s="78" t="s">
        <v>1233</v>
      </c>
      <c r="AH190" s="65"/>
      <c r="AI190" s="65"/>
      <c r="AJ190" s="65"/>
      <c r="AK190" s="65"/>
      <c r="AL190" s="65"/>
      <c r="AM190" s="65"/>
      <c r="AN190" s="65"/>
      <c r="AO190" s="65">
        <f>IF(ISNUMBER(SEARCH('INSTITUTIONAL VENDOR'!$C$35,AP190)),MAX($AO$7:AO189)+1,0)</f>
        <v>0</v>
      </c>
      <c r="AP190" s="65" t="s">
        <v>1214</v>
      </c>
      <c r="AQ190" s="65" t="str">
        <f>IFERROR(VLOOKUP(ROWS(AQ$7:$AQ189),AO:AP,2,0),"")</f>
        <v/>
      </c>
      <c r="AR190" s="65" t="s">
        <v>1234</v>
      </c>
      <c r="AS190" s="65" t="s">
        <v>1229</v>
      </c>
      <c r="AT190" s="65" t="s">
        <v>176</v>
      </c>
    </row>
    <row r="191" spans="3:46" x14ac:dyDescent="0.25">
      <c r="C191" s="65">
        <f>IF(ISNUMBER(SEARCH('INSTITUTIONAL VENDOR'!$E$12,D191)),MAX($C$1:C190)+1,0)</f>
        <v>0</v>
      </c>
      <c r="D191" s="65" t="s">
        <v>1231</v>
      </c>
      <c r="E191" s="65" t="str">
        <f>IFERROR(VLOOKUP(ROWS($E$1:E190),C:D,2,0),"")</f>
        <v/>
      </c>
      <c r="F191" s="65"/>
      <c r="G191" s="65"/>
      <c r="H191" s="65"/>
      <c r="I191" s="65"/>
      <c r="J191" s="65"/>
      <c r="K191" s="78"/>
      <c r="L191" s="58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 t="s">
        <v>1235</v>
      </c>
      <c r="Z191" s="65"/>
      <c r="AA191" s="65"/>
      <c r="AB191" s="65"/>
      <c r="AC191" s="65"/>
      <c r="AD191" s="65"/>
      <c r="AE191" s="65"/>
      <c r="AF191" s="65"/>
      <c r="AG191" s="78" t="s">
        <v>1218</v>
      </c>
      <c r="AH191" s="65"/>
      <c r="AI191" s="65"/>
      <c r="AJ191" s="65"/>
      <c r="AK191" s="65"/>
      <c r="AL191" s="65"/>
      <c r="AM191" s="65"/>
      <c r="AN191" s="65"/>
      <c r="AO191" s="65">
        <f>IF(ISNUMBER(SEARCH('INSTITUTIONAL VENDOR'!$C$35,AP191)),MAX($AO$7:AO190)+1,0)</f>
        <v>0</v>
      </c>
      <c r="AP191" s="65" t="s">
        <v>1216</v>
      </c>
      <c r="AQ191" s="65" t="str">
        <f>IFERROR(VLOOKUP(ROWS(AQ$7:$AQ190),AO:AP,2,0),"")</f>
        <v/>
      </c>
      <c r="AR191" s="65" t="s">
        <v>1236</v>
      </c>
      <c r="AS191" s="65" t="s">
        <v>1231</v>
      </c>
      <c r="AT191" s="65" t="s">
        <v>176</v>
      </c>
    </row>
    <row r="192" spans="3:46" x14ac:dyDescent="0.25">
      <c r="C192" s="65">
        <f>IF(ISNUMBER(SEARCH('INSTITUTIONAL VENDOR'!$E$12,D192)),MAX($C$1:C191)+1,0)</f>
        <v>0</v>
      </c>
      <c r="D192" s="65" t="s">
        <v>1234</v>
      </c>
      <c r="E192" s="65" t="str">
        <f>IFERROR(VLOOKUP(ROWS($E$1:E191),C:D,2,0),"")</f>
        <v/>
      </c>
      <c r="F192" s="65"/>
      <c r="G192" s="65"/>
      <c r="H192" s="65"/>
      <c r="I192" s="65"/>
      <c r="J192" s="65"/>
      <c r="K192" s="78"/>
      <c r="L192" s="58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 t="s">
        <v>1237</v>
      </c>
      <c r="Z192" s="65"/>
      <c r="AA192" s="65"/>
      <c r="AB192" s="65"/>
      <c r="AC192" s="65"/>
      <c r="AD192" s="65"/>
      <c r="AE192" s="65"/>
      <c r="AF192" s="65"/>
      <c r="AG192" s="78" t="s">
        <v>1238</v>
      </c>
      <c r="AH192" s="65"/>
      <c r="AI192" s="65"/>
      <c r="AJ192" s="65"/>
      <c r="AK192" s="65"/>
      <c r="AL192" s="65"/>
      <c r="AM192" s="65"/>
      <c r="AN192" s="65"/>
      <c r="AO192" s="65">
        <f>IF(ISNUMBER(SEARCH('INSTITUTIONAL VENDOR'!$C$35,AP192)),MAX($AO$7:AO191)+1,0)</f>
        <v>0</v>
      </c>
      <c r="AP192" s="65" t="s">
        <v>1218</v>
      </c>
      <c r="AQ192" s="65" t="str">
        <f>IFERROR(VLOOKUP(ROWS(AQ$7:$AQ191),AO:AP,2,0),"")</f>
        <v/>
      </c>
      <c r="AR192" s="65" t="s">
        <v>1239</v>
      </c>
      <c r="AS192" s="65" t="s">
        <v>1234</v>
      </c>
      <c r="AT192" s="65" t="s">
        <v>176</v>
      </c>
    </row>
    <row r="193" spans="3:46" x14ac:dyDescent="0.25">
      <c r="C193" s="65">
        <f>IF(ISNUMBER(SEARCH('INSTITUTIONAL VENDOR'!$E$12,D193)),MAX($C$1:C192)+1,0)</f>
        <v>0</v>
      </c>
      <c r="D193" s="65" t="s">
        <v>1236</v>
      </c>
      <c r="E193" s="65" t="str">
        <f>IFERROR(VLOOKUP(ROWS($E$1:E192),C:D,2,0),"")</f>
        <v/>
      </c>
      <c r="F193" s="65"/>
      <c r="G193" s="65"/>
      <c r="H193" s="65"/>
      <c r="I193" s="65"/>
      <c r="J193" s="65"/>
      <c r="K193" s="78"/>
      <c r="L193" s="58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 t="s">
        <v>1240</v>
      </c>
      <c r="Z193" s="65"/>
      <c r="AA193" s="65"/>
      <c r="AB193" s="65"/>
      <c r="AC193" s="65"/>
      <c r="AD193" s="65"/>
      <c r="AE193" s="65"/>
      <c r="AF193" s="65"/>
      <c r="AG193" s="78" t="s">
        <v>1241</v>
      </c>
      <c r="AH193" s="65"/>
      <c r="AI193" s="65"/>
      <c r="AJ193" s="65"/>
      <c r="AK193" s="65"/>
      <c r="AL193" s="65"/>
      <c r="AM193" s="65"/>
      <c r="AN193" s="65"/>
      <c r="AO193" s="65">
        <f>IF(ISNUMBER(SEARCH('INSTITUTIONAL VENDOR'!$C$35,AP193)),MAX($AO$7:AO192)+1,0)</f>
        <v>0</v>
      </c>
      <c r="AP193" s="65" t="s">
        <v>1220</v>
      </c>
      <c r="AQ193" s="65" t="str">
        <f>IFERROR(VLOOKUP(ROWS(AQ$7:$AQ192),AO:AP,2,0),"")</f>
        <v/>
      </c>
      <c r="AR193" s="65" t="s">
        <v>1242</v>
      </c>
      <c r="AS193" s="65" t="s">
        <v>1236</v>
      </c>
      <c r="AT193" s="65" t="s">
        <v>176</v>
      </c>
    </row>
    <row r="194" spans="3:46" x14ac:dyDescent="0.25">
      <c r="C194" s="65">
        <f>IF(ISNUMBER(SEARCH('INSTITUTIONAL VENDOR'!$E$12,D194)),MAX($C$1:C193)+1,0)</f>
        <v>0</v>
      </c>
      <c r="D194" s="65" t="s">
        <v>1239</v>
      </c>
      <c r="E194" s="65" t="str">
        <f>IFERROR(VLOOKUP(ROWS($E$1:E193),C:D,2,0),"")</f>
        <v/>
      </c>
      <c r="F194" s="65"/>
      <c r="G194" s="65"/>
      <c r="H194" s="65"/>
      <c r="I194" s="65"/>
      <c r="J194" s="65"/>
      <c r="K194" s="78"/>
      <c r="L194" s="58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 t="s">
        <v>1243</v>
      </c>
      <c r="Z194" s="65"/>
      <c r="AA194" s="65"/>
      <c r="AB194" s="65"/>
      <c r="AC194" s="65"/>
      <c r="AD194" s="65"/>
      <c r="AE194" s="65"/>
      <c r="AF194" s="65"/>
      <c r="AG194" s="78" t="s">
        <v>1224</v>
      </c>
      <c r="AH194" s="65"/>
      <c r="AI194" s="65"/>
      <c r="AJ194" s="65"/>
      <c r="AK194" s="65"/>
      <c r="AL194" s="65"/>
      <c r="AM194" s="65"/>
      <c r="AN194" s="65"/>
      <c r="AO194" s="65">
        <f>IF(ISNUMBER(SEARCH('INSTITUTIONAL VENDOR'!$C$35,AP194)),MAX($AO$7:AO193)+1,0)</f>
        <v>0</v>
      </c>
      <c r="AP194" s="65" t="s">
        <v>1222</v>
      </c>
      <c r="AQ194" s="65" t="str">
        <f>IFERROR(VLOOKUP(ROWS(AQ$7:$AQ193),AO:AP,2,0),"")</f>
        <v/>
      </c>
      <c r="AR194" s="65" t="s">
        <v>1244</v>
      </c>
      <c r="AS194" s="65" t="s">
        <v>1239</v>
      </c>
      <c r="AT194" s="65" t="s">
        <v>176</v>
      </c>
    </row>
    <row r="195" spans="3:46" x14ac:dyDescent="0.25">
      <c r="C195" s="65">
        <f>IF(ISNUMBER(SEARCH('INSTITUTIONAL VENDOR'!$E$12,D195)),MAX($C$1:C194)+1,0)</f>
        <v>0</v>
      </c>
      <c r="D195" s="65" t="s">
        <v>1242</v>
      </c>
      <c r="E195" s="65" t="str">
        <f>IFERROR(VLOOKUP(ROWS($E$1:E194),C:D,2,0),"")</f>
        <v/>
      </c>
      <c r="F195" s="65"/>
      <c r="G195" s="65"/>
      <c r="H195" s="65"/>
      <c r="I195" s="65"/>
      <c r="J195" s="65"/>
      <c r="K195" s="78"/>
      <c r="L195" s="58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 t="s">
        <v>1245</v>
      </c>
      <c r="Z195" s="65"/>
      <c r="AA195" s="65"/>
      <c r="AB195" s="65"/>
      <c r="AC195" s="65"/>
      <c r="AD195" s="65"/>
      <c r="AE195" s="65"/>
      <c r="AF195" s="65"/>
      <c r="AG195" s="78" t="s">
        <v>1226</v>
      </c>
      <c r="AH195" s="65"/>
      <c r="AI195" s="65"/>
      <c r="AJ195" s="65"/>
      <c r="AK195" s="65"/>
      <c r="AL195" s="65"/>
      <c r="AM195" s="65"/>
      <c r="AN195" s="65"/>
      <c r="AO195" s="65">
        <f>IF(ISNUMBER(SEARCH('INSTITUTIONAL VENDOR'!$C$35,AP195)),MAX($AO$7:AO194)+1,0)</f>
        <v>0</v>
      </c>
      <c r="AP195" s="65" t="s">
        <v>1224</v>
      </c>
      <c r="AQ195" s="65" t="str">
        <f>IFERROR(VLOOKUP(ROWS(AQ$7:$AQ194),AO:AP,2,0),"")</f>
        <v/>
      </c>
      <c r="AR195" s="65" t="s">
        <v>1246</v>
      </c>
      <c r="AS195" s="65" t="s">
        <v>1242</v>
      </c>
      <c r="AT195" s="65" t="s">
        <v>176</v>
      </c>
    </row>
    <row r="196" spans="3:46" x14ac:dyDescent="0.25">
      <c r="C196" s="65">
        <f>IF(ISNUMBER(SEARCH('INSTITUTIONAL VENDOR'!$E$12,D196)),MAX($C$1:C195)+1,0)</f>
        <v>0</v>
      </c>
      <c r="D196" s="65" t="s">
        <v>1244</v>
      </c>
      <c r="E196" s="65" t="str">
        <f>IFERROR(VLOOKUP(ROWS($E$1:E195),C:D,2,0),"")</f>
        <v/>
      </c>
      <c r="F196" s="65"/>
      <c r="G196" s="65"/>
      <c r="H196" s="65"/>
      <c r="I196" s="65"/>
      <c r="J196" s="65"/>
      <c r="K196" s="78"/>
      <c r="L196" s="58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 t="s">
        <v>1247</v>
      </c>
      <c r="Z196" s="65"/>
      <c r="AA196" s="65"/>
      <c r="AB196" s="65"/>
      <c r="AC196" s="65"/>
      <c r="AD196" s="65"/>
      <c r="AE196" s="65"/>
      <c r="AF196" s="65"/>
      <c r="AG196" s="78" t="s">
        <v>1229</v>
      </c>
      <c r="AH196" s="65"/>
      <c r="AI196" s="65"/>
      <c r="AJ196" s="65"/>
      <c r="AK196" s="65"/>
      <c r="AL196" s="65"/>
      <c r="AM196" s="65"/>
      <c r="AN196" s="65"/>
      <c r="AO196" s="65">
        <f>IF(ISNUMBER(SEARCH('INSTITUTIONAL VENDOR'!$C$35,AP196)),MAX($AO$7:AO195)+1,0)</f>
        <v>0</v>
      </c>
      <c r="AP196" s="65" t="s">
        <v>1226</v>
      </c>
      <c r="AQ196" s="65" t="str">
        <f>IFERROR(VLOOKUP(ROWS(AQ$7:$AQ195),AO:AP,2,0),"")</f>
        <v/>
      </c>
      <c r="AR196" s="65" t="s">
        <v>1248</v>
      </c>
      <c r="AS196" s="65" t="s">
        <v>1244</v>
      </c>
      <c r="AT196" s="65" t="s">
        <v>176</v>
      </c>
    </row>
    <row r="197" spans="3:46" x14ac:dyDescent="0.25">
      <c r="C197" s="65">
        <f>IF(ISNUMBER(SEARCH('INSTITUTIONAL VENDOR'!$E$12,D197)),MAX($C$1:C196)+1,0)</f>
        <v>0</v>
      </c>
      <c r="D197" s="65" t="s">
        <v>1246</v>
      </c>
      <c r="E197" s="65" t="str">
        <f>IFERROR(VLOOKUP(ROWS($E$1:E196),C:D,2,0),"")</f>
        <v/>
      </c>
      <c r="F197" s="65"/>
      <c r="G197" s="65"/>
      <c r="H197" s="65"/>
      <c r="I197" s="65"/>
      <c r="J197" s="65"/>
      <c r="K197" s="78"/>
      <c r="L197" s="58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 t="s">
        <v>1249</v>
      </c>
      <c r="Z197" s="65"/>
      <c r="AA197" s="65"/>
      <c r="AB197" s="65"/>
      <c r="AC197" s="65"/>
      <c r="AD197" s="65"/>
      <c r="AE197" s="65"/>
      <c r="AF197" s="65"/>
      <c r="AG197" s="78" t="s">
        <v>1250</v>
      </c>
      <c r="AH197" s="65"/>
      <c r="AI197" s="65"/>
      <c r="AJ197" s="65"/>
      <c r="AK197" s="65"/>
      <c r="AL197" s="65"/>
      <c r="AM197" s="65"/>
      <c r="AN197" s="65"/>
      <c r="AO197" s="65">
        <f>IF(ISNUMBER(SEARCH('INSTITUTIONAL VENDOR'!$C$35,AP197)),MAX($AO$7:AO196)+1,0)</f>
        <v>0</v>
      </c>
      <c r="AP197" s="65" t="s">
        <v>1229</v>
      </c>
      <c r="AQ197" s="65" t="str">
        <f>IFERROR(VLOOKUP(ROWS(AQ$7:$AQ196),AO:AP,2,0),"")</f>
        <v/>
      </c>
      <c r="AR197" s="65" t="s">
        <v>1251</v>
      </c>
      <c r="AS197" s="65" t="s">
        <v>1246</v>
      </c>
      <c r="AT197" s="65" t="s">
        <v>176</v>
      </c>
    </row>
    <row r="198" spans="3:46" x14ac:dyDescent="0.25">
      <c r="C198" s="65">
        <f>IF(ISNUMBER(SEARCH('INSTITUTIONAL VENDOR'!$E$12,D198)),MAX($C$1:C197)+1,0)</f>
        <v>0</v>
      </c>
      <c r="D198" s="65" t="s">
        <v>1248</v>
      </c>
      <c r="E198" s="65" t="str">
        <f>IFERROR(VLOOKUP(ROWS($E$1:E197),C:D,2,0),"")</f>
        <v/>
      </c>
      <c r="F198" s="65"/>
      <c r="G198" s="65"/>
      <c r="H198" s="65"/>
      <c r="I198" s="65"/>
      <c r="J198" s="65"/>
      <c r="K198" s="78"/>
      <c r="L198" s="58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 t="s">
        <v>1252</v>
      </c>
      <c r="Z198" s="65"/>
      <c r="AA198" s="65"/>
      <c r="AB198" s="65"/>
      <c r="AC198" s="65"/>
      <c r="AD198" s="65"/>
      <c r="AE198" s="65"/>
      <c r="AF198" s="65"/>
      <c r="AG198" s="78" t="s">
        <v>1253</v>
      </c>
      <c r="AH198" s="65"/>
      <c r="AI198" s="65"/>
      <c r="AJ198" s="65"/>
      <c r="AK198" s="65"/>
      <c r="AL198" s="65"/>
      <c r="AM198" s="65"/>
      <c r="AN198" s="65"/>
      <c r="AO198" s="65">
        <f>IF(ISNUMBER(SEARCH('INSTITUTIONAL VENDOR'!$C$35,AP198)),MAX($AO$7:AO197)+1,0)</f>
        <v>0</v>
      </c>
      <c r="AP198" s="65" t="s">
        <v>1231</v>
      </c>
      <c r="AQ198" s="65" t="str">
        <f>IFERROR(VLOOKUP(ROWS(AQ$7:$AQ197),AO:AP,2,0),"")</f>
        <v/>
      </c>
      <c r="AR198" s="65" t="s">
        <v>1254</v>
      </c>
      <c r="AS198" s="65" t="s">
        <v>1248</v>
      </c>
      <c r="AT198" s="65" t="s">
        <v>158</v>
      </c>
    </row>
    <row r="199" spans="3:46" x14ac:dyDescent="0.25">
      <c r="C199" s="65">
        <f>IF(ISNUMBER(SEARCH('INSTITUTIONAL VENDOR'!$E$12,D199)),MAX($C$1:C198)+1,0)</f>
        <v>0</v>
      </c>
      <c r="D199" s="65" t="s">
        <v>1251</v>
      </c>
      <c r="E199" s="65" t="str">
        <f>IFERROR(VLOOKUP(ROWS($E$1:E198),C:D,2,0),"")</f>
        <v/>
      </c>
      <c r="F199" s="65"/>
      <c r="G199" s="65"/>
      <c r="H199" s="65"/>
      <c r="I199" s="65"/>
      <c r="J199" s="65"/>
      <c r="K199" s="78"/>
      <c r="L199" s="58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 t="s">
        <v>1255</v>
      </c>
      <c r="Z199" s="65"/>
      <c r="AA199" s="65"/>
      <c r="AB199" s="65"/>
      <c r="AC199" s="65"/>
      <c r="AD199" s="65"/>
      <c r="AE199" s="65"/>
      <c r="AF199" s="65"/>
      <c r="AG199" s="78" t="s">
        <v>1236</v>
      </c>
      <c r="AH199" s="65"/>
      <c r="AI199" s="65"/>
      <c r="AJ199" s="65"/>
      <c r="AK199" s="65"/>
      <c r="AL199" s="65"/>
      <c r="AM199" s="65"/>
      <c r="AN199" s="65"/>
      <c r="AO199" s="65">
        <f>IF(ISNUMBER(SEARCH('INSTITUTIONAL VENDOR'!$C$35,AP199)),MAX($AO$7:AO198)+1,0)</f>
        <v>0</v>
      </c>
      <c r="AP199" s="65" t="s">
        <v>1234</v>
      </c>
      <c r="AQ199" s="65" t="str">
        <f>IFERROR(VLOOKUP(ROWS(AQ$7:$AQ198),AO:AP,2,0),"")</f>
        <v/>
      </c>
      <c r="AR199" s="65" t="s">
        <v>1256</v>
      </c>
      <c r="AS199" s="65" t="s">
        <v>1251</v>
      </c>
      <c r="AT199" s="65" t="s">
        <v>176</v>
      </c>
    </row>
    <row r="200" spans="3:46" x14ac:dyDescent="0.25">
      <c r="C200" s="65">
        <f>IF(ISNUMBER(SEARCH('INSTITUTIONAL VENDOR'!$E$12,D200)),MAX($C$1:C199)+1,0)</f>
        <v>0</v>
      </c>
      <c r="D200" s="65" t="s">
        <v>1254</v>
      </c>
      <c r="E200" s="65" t="str">
        <f>IFERROR(VLOOKUP(ROWS($E$1:E199),C:D,2,0),"")</f>
        <v/>
      </c>
      <c r="F200" s="65"/>
      <c r="G200" s="65"/>
      <c r="H200" s="65"/>
      <c r="I200" s="65"/>
      <c r="J200" s="65"/>
      <c r="K200" s="78"/>
      <c r="L200" s="58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 t="s">
        <v>1257</v>
      </c>
      <c r="Z200" s="65"/>
      <c r="AA200" s="65"/>
      <c r="AB200" s="65"/>
      <c r="AC200" s="65"/>
      <c r="AD200" s="65"/>
      <c r="AE200" s="65"/>
      <c r="AF200" s="65"/>
      <c r="AG200" s="78" t="s">
        <v>1239</v>
      </c>
      <c r="AH200" s="65"/>
      <c r="AI200" s="65"/>
      <c r="AJ200" s="65"/>
      <c r="AK200" s="65"/>
      <c r="AL200" s="65"/>
      <c r="AM200" s="65"/>
      <c r="AN200" s="65"/>
      <c r="AO200" s="65">
        <f>IF(ISNUMBER(SEARCH('INSTITUTIONAL VENDOR'!$C$35,AP200)),MAX($AO$7:AO199)+1,0)</f>
        <v>0</v>
      </c>
      <c r="AP200" s="65" t="s">
        <v>1236</v>
      </c>
      <c r="AQ200" s="65" t="str">
        <f>IFERROR(VLOOKUP(ROWS(AQ$7:$AQ199),AO:AP,2,0),"")</f>
        <v/>
      </c>
      <c r="AR200" s="65" t="s">
        <v>1258</v>
      </c>
      <c r="AS200" s="65" t="s">
        <v>1254</v>
      </c>
      <c r="AT200" s="65" t="s">
        <v>176</v>
      </c>
    </row>
    <row r="201" spans="3:46" x14ac:dyDescent="0.25">
      <c r="C201" s="65">
        <f>IF(ISNUMBER(SEARCH('INSTITUTIONAL VENDOR'!$E$12,D201)),MAX($C$1:C200)+1,0)</f>
        <v>0</v>
      </c>
      <c r="D201" s="65" t="s">
        <v>1256</v>
      </c>
      <c r="E201" s="65" t="str">
        <f>IFERROR(VLOOKUP(ROWS($E$1:E200),C:D,2,0),"")</f>
        <v/>
      </c>
      <c r="F201" s="65"/>
      <c r="G201" s="65"/>
      <c r="H201" s="65"/>
      <c r="I201" s="65"/>
      <c r="J201" s="65"/>
      <c r="K201" s="78"/>
      <c r="L201" s="58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 t="s">
        <v>1259</v>
      </c>
      <c r="Z201" s="65"/>
      <c r="AA201" s="65"/>
      <c r="AB201" s="65"/>
      <c r="AC201" s="65"/>
      <c r="AD201" s="65"/>
      <c r="AE201" s="65"/>
      <c r="AF201" s="65"/>
      <c r="AG201" s="78" t="s">
        <v>1260</v>
      </c>
      <c r="AH201" s="65"/>
      <c r="AI201" s="65"/>
      <c r="AJ201" s="65"/>
      <c r="AK201" s="65"/>
      <c r="AL201" s="65"/>
      <c r="AM201" s="65"/>
      <c r="AN201" s="65"/>
      <c r="AO201" s="65">
        <f>IF(ISNUMBER(SEARCH('INSTITUTIONAL VENDOR'!$C$35,AP201)),MAX($AO$7:AO200)+1,0)</f>
        <v>0</v>
      </c>
      <c r="AP201" s="65" t="s">
        <v>1239</v>
      </c>
      <c r="AQ201" s="65" t="str">
        <f>IFERROR(VLOOKUP(ROWS(AQ$7:$AQ200),AO:AP,2,0),"")</f>
        <v/>
      </c>
      <c r="AR201" s="65" t="s">
        <v>1261</v>
      </c>
      <c r="AS201" s="65" t="s">
        <v>1256</v>
      </c>
      <c r="AT201" s="65" t="s">
        <v>158</v>
      </c>
    </row>
    <row r="202" spans="3:46" x14ac:dyDescent="0.25">
      <c r="C202" s="65">
        <f>IF(ISNUMBER(SEARCH('INSTITUTIONAL VENDOR'!$E$12,D202)),MAX($C$1:C201)+1,0)</f>
        <v>0</v>
      </c>
      <c r="D202" s="65" t="s">
        <v>1258</v>
      </c>
      <c r="E202" s="65" t="str">
        <f>IFERROR(VLOOKUP(ROWS($E$1:E201),C:D,2,0),"")</f>
        <v/>
      </c>
      <c r="F202" s="65"/>
      <c r="G202" s="65"/>
      <c r="H202" s="65"/>
      <c r="I202" s="65"/>
      <c r="J202" s="65"/>
      <c r="K202" s="78"/>
      <c r="L202" s="58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 t="s">
        <v>1262</v>
      </c>
      <c r="Z202" s="65"/>
      <c r="AA202" s="65"/>
      <c r="AB202" s="65"/>
      <c r="AC202" s="65"/>
      <c r="AD202" s="65"/>
      <c r="AE202" s="65"/>
      <c r="AF202" s="65"/>
      <c r="AG202" s="78" t="s">
        <v>1244</v>
      </c>
      <c r="AH202" s="65"/>
      <c r="AI202" s="65"/>
      <c r="AJ202" s="65"/>
      <c r="AK202" s="65"/>
      <c r="AL202" s="65"/>
      <c r="AM202" s="65"/>
      <c r="AN202" s="65"/>
      <c r="AO202" s="65">
        <f>IF(ISNUMBER(SEARCH('INSTITUTIONAL VENDOR'!$C$35,AP202)),MAX($AO$7:AO201)+1,0)</f>
        <v>0</v>
      </c>
      <c r="AP202" s="65" t="s">
        <v>1242</v>
      </c>
      <c r="AQ202" s="65" t="str">
        <f>IFERROR(VLOOKUP(ROWS(AQ$7:$AQ201),AO:AP,2,0),"")</f>
        <v/>
      </c>
      <c r="AR202" s="65" t="s">
        <v>1263</v>
      </c>
      <c r="AS202" s="65" t="s">
        <v>1258</v>
      </c>
      <c r="AT202" s="65" t="s">
        <v>158</v>
      </c>
    </row>
    <row r="203" spans="3:46" x14ac:dyDescent="0.25">
      <c r="C203" s="65">
        <f>IF(ISNUMBER(SEARCH('INSTITUTIONAL VENDOR'!$E$12,D203)),MAX($C$1:C202)+1,0)</f>
        <v>0</v>
      </c>
      <c r="D203" s="65" t="s">
        <v>1261</v>
      </c>
      <c r="E203" s="65" t="str">
        <f>IFERROR(VLOOKUP(ROWS($E$1:E202),C:D,2,0),"")</f>
        <v/>
      </c>
      <c r="F203" s="65"/>
      <c r="G203" s="65"/>
      <c r="H203" s="65"/>
      <c r="I203" s="65"/>
      <c r="J203" s="65"/>
      <c r="K203" s="78"/>
      <c r="L203" s="58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 t="s">
        <v>1264</v>
      </c>
      <c r="Z203" s="65"/>
      <c r="AA203" s="65"/>
      <c r="AB203" s="65"/>
      <c r="AC203" s="65"/>
      <c r="AD203" s="65"/>
      <c r="AE203" s="65"/>
      <c r="AF203" s="65"/>
      <c r="AG203" s="78" t="s">
        <v>1246</v>
      </c>
      <c r="AH203" s="65"/>
      <c r="AI203" s="65"/>
      <c r="AJ203" s="65"/>
      <c r="AK203" s="65"/>
      <c r="AL203" s="65"/>
      <c r="AM203" s="65"/>
      <c r="AN203" s="65"/>
      <c r="AO203" s="65">
        <f>IF(ISNUMBER(SEARCH('INSTITUTIONAL VENDOR'!$C$35,AP203)),MAX($AO$7:AO202)+1,0)</f>
        <v>0</v>
      </c>
      <c r="AP203" s="65" t="s">
        <v>1244</v>
      </c>
      <c r="AQ203" s="65" t="str">
        <f>IFERROR(VLOOKUP(ROWS(AQ$7:$AQ202),AO:AP,2,0),"")</f>
        <v/>
      </c>
      <c r="AR203" s="65" t="s">
        <v>1265</v>
      </c>
      <c r="AS203" s="65" t="s">
        <v>1261</v>
      </c>
      <c r="AT203" s="65" t="s">
        <v>158</v>
      </c>
    </row>
    <row r="204" spans="3:46" x14ac:dyDescent="0.25">
      <c r="C204" s="65">
        <f>IF(ISNUMBER(SEARCH('INSTITUTIONAL VENDOR'!$E$12,D204)),MAX($C$1:C203)+1,0)</f>
        <v>0</v>
      </c>
      <c r="D204" s="65" t="s">
        <v>1263</v>
      </c>
      <c r="E204" s="65" t="str">
        <f>IFERROR(VLOOKUP(ROWS($E$1:E203),C:D,2,0),"")</f>
        <v/>
      </c>
      <c r="F204" s="65"/>
      <c r="G204" s="65"/>
      <c r="H204" s="65"/>
      <c r="I204" s="65"/>
      <c r="J204" s="65"/>
      <c r="K204" s="78"/>
      <c r="L204" s="58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 t="s">
        <v>1266</v>
      </c>
      <c r="Z204" s="65"/>
      <c r="AA204" s="65"/>
      <c r="AB204" s="65"/>
      <c r="AC204" s="65"/>
      <c r="AD204" s="65"/>
      <c r="AE204" s="65"/>
      <c r="AF204" s="65"/>
      <c r="AG204" s="78" t="s">
        <v>1248</v>
      </c>
      <c r="AH204" s="65"/>
      <c r="AI204" s="65"/>
      <c r="AJ204" s="65"/>
      <c r="AK204" s="65"/>
      <c r="AL204" s="65"/>
      <c r="AM204" s="65"/>
      <c r="AN204" s="65"/>
      <c r="AO204" s="65">
        <f>IF(ISNUMBER(SEARCH('INSTITUTIONAL VENDOR'!$C$35,AP204)),MAX($AO$7:AO203)+1,0)</f>
        <v>0</v>
      </c>
      <c r="AP204" s="65" t="s">
        <v>1246</v>
      </c>
      <c r="AQ204" s="65" t="str">
        <f>IFERROR(VLOOKUP(ROWS(AQ$7:$AQ203),AO:AP,2,0),"")</f>
        <v/>
      </c>
      <c r="AR204" s="65" t="s">
        <v>1267</v>
      </c>
      <c r="AS204" s="65" t="s">
        <v>1263</v>
      </c>
      <c r="AT204" s="65" t="s">
        <v>158</v>
      </c>
    </row>
    <row r="205" spans="3:46" x14ac:dyDescent="0.25">
      <c r="C205" s="65">
        <f>IF(ISNUMBER(SEARCH('INSTITUTIONAL VENDOR'!$E$12,D205)),MAX($C$1:C204)+1,0)</f>
        <v>0</v>
      </c>
      <c r="D205" s="65" t="s">
        <v>1265</v>
      </c>
      <c r="E205" s="65" t="str">
        <f>IFERROR(VLOOKUP(ROWS($E$1:E204),C:D,2,0),"")</f>
        <v/>
      </c>
      <c r="F205" s="65"/>
      <c r="G205" s="65"/>
      <c r="H205" s="65"/>
      <c r="I205" s="65"/>
      <c r="J205" s="65"/>
      <c r="K205" s="78"/>
      <c r="L205" s="58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 t="s">
        <v>1268</v>
      </c>
      <c r="Z205" s="65"/>
      <c r="AA205" s="65"/>
      <c r="AB205" s="65"/>
      <c r="AC205" s="65"/>
      <c r="AD205" s="65"/>
      <c r="AE205" s="65"/>
      <c r="AF205" s="65"/>
      <c r="AG205" s="78" t="s">
        <v>1269</v>
      </c>
      <c r="AH205" s="65"/>
      <c r="AI205" s="65"/>
      <c r="AJ205" s="65"/>
      <c r="AK205" s="65"/>
      <c r="AL205" s="65"/>
      <c r="AM205" s="65"/>
      <c r="AN205" s="65"/>
      <c r="AO205" s="65">
        <f>IF(ISNUMBER(SEARCH('INSTITUTIONAL VENDOR'!$C$35,AP205)),MAX($AO$7:AO204)+1,0)</f>
        <v>0</v>
      </c>
      <c r="AP205" s="65" t="s">
        <v>1248</v>
      </c>
      <c r="AQ205" s="65" t="str">
        <f>IFERROR(VLOOKUP(ROWS(AQ$7:$AQ204),AO:AP,2,0),"")</f>
        <v/>
      </c>
      <c r="AR205" s="65" t="s">
        <v>1270</v>
      </c>
      <c r="AS205" s="65" t="s">
        <v>1265</v>
      </c>
      <c r="AT205" s="65" t="s">
        <v>158</v>
      </c>
    </row>
    <row r="206" spans="3:46" x14ac:dyDescent="0.25">
      <c r="C206" s="65">
        <f>IF(ISNUMBER(SEARCH('INSTITUTIONAL VENDOR'!$E$12,D206)),MAX($C$1:C205)+1,0)</f>
        <v>0</v>
      </c>
      <c r="D206" s="65" t="s">
        <v>1267</v>
      </c>
      <c r="E206" s="65" t="str">
        <f>IFERROR(VLOOKUP(ROWS($E$1:E205),C:D,2,0),"")</f>
        <v/>
      </c>
      <c r="F206" s="65"/>
      <c r="G206" s="65"/>
      <c r="H206" s="65"/>
      <c r="I206" s="65"/>
      <c r="J206" s="65"/>
      <c r="K206" s="78"/>
      <c r="L206" s="58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 t="s">
        <v>1271</v>
      </c>
      <c r="Z206" s="65"/>
      <c r="AA206" s="65"/>
      <c r="AB206" s="65"/>
      <c r="AC206" s="65"/>
      <c r="AD206" s="65"/>
      <c r="AE206" s="65"/>
      <c r="AF206" s="65"/>
      <c r="AG206" s="78" t="s">
        <v>1254</v>
      </c>
      <c r="AH206" s="65"/>
      <c r="AI206" s="65"/>
      <c r="AJ206" s="65"/>
      <c r="AK206" s="65"/>
      <c r="AL206" s="65"/>
      <c r="AM206" s="65"/>
      <c r="AN206" s="65"/>
      <c r="AO206" s="65">
        <f>IF(ISNUMBER(SEARCH('INSTITUTIONAL VENDOR'!$C$35,AP206)),MAX($AO$7:AO205)+1,0)</f>
        <v>0</v>
      </c>
      <c r="AP206" s="65" t="s">
        <v>1251</v>
      </c>
      <c r="AQ206" s="65" t="str">
        <f>IFERROR(VLOOKUP(ROWS(AQ$7:$AQ205),AO:AP,2,0),"")</f>
        <v/>
      </c>
      <c r="AR206" s="65" t="s">
        <v>1272</v>
      </c>
      <c r="AS206" s="65" t="s">
        <v>1267</v>
      </c>
      <c r="AT206" s="65" t="s">
        <v>158</v>
      </c>
    </row>
    <row r="207" spans="3:46" x14ac:dyDescent="0.25">
      <c r="C207" s="65">
        <f>IF(ISNUMBER(SEARCH('INSTITUTIONAL VENDOR'!$E$12,D207)),MAX($C$1:C206)+1,0)</f>
        <v>0</v>
      </c>
      <c r="D207" s="65" t="s">
        <v>1270</v>
      </c>
      <c r="E207" s="65" t="str">
        <f>IFERROR(VLOOKUP(ROWS($E$1:E206),C:D,2,0),"")</f>
        <v/>
      </c>
      <c r="F207" s="65"/>
      <c r="G207" s="65"/>
      <c r="H207" s="65"/>
      <c r="I207" s="65"/>
      <c r="J207" s="65"/>
      <c r="K207" s="78"/>
      <c r="L207" s="58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 t="s">
        <v>1273</v>
      </c>
      <c r="Z207" s="65"/>
      <c r="AA207" s="65"/>
      <c r="AB207" s="65"/>
      <c r="AC207" s="65"/>
      <c r="AD207" s="65"/>
      <c r="AE207" s="65"/>
      <c r="AF207" s="65"/>
      <c r="AG207" s="78" t="s">
        <v>1256</v>
      </c>
      <c r="AH207" s="65"/>
      <c r="AI207" s="65"/>
      <c r="AJ207" s="65"/>
      <c r="AK207" s="65"/>
      <c r="AL207" s="65"/>
      <c r="AM207" s="65"/>
      <c r="AN207" s="65"/>
      <c r="AO207" s="65">
        <f>IF(ISNUMBER(SEARCH('INSTITUTIONAL VENDOR'!$C$35,AP207)),MAX($AO$7:AO206)+1,0)</f>
        <v>0</v>
      </c>
      <c r="AP207" s="65" t="s">
        <v>1254</v>
      </c>
      <c r="AQ207" s="65" t="str">
        <f>IFERROR(VLOOKUP(ROWS(AQ$7:$AQ206),AO:AP,2,0),"")</f>
        <v/>
      </c>
      <c r="AR207" s="65" t="s">
        <v>1274</v>
      </c>
      <c r="AS207" s="65" t="s">
        <v>1270</v>
      </c>
      <c r="AT207" s="65" t="s">
        <v>176</v>
      </c>
    </row>
    <row r="208" spans="3:46" x14ac:dyDescent="0.25">
      <c r="C208" s="65">
        <f>IF(ISNUMBER(SEARCH('INSTITUTIONAL VENDOR'!$E$12,D208)),MAX($C$1:C207)+1,0)</f>
        <v>0</v>
      </c>
      <c r="D208" s="65" t="s">
        <v>1272</v>
      </c>
      <c r="E208" s="65" t="str">
        <f>IFERROR(VLOOKUP(ROWS($E$1:E207),C:D,2,0),"")</f>
        <v/>
      </c>
      <c r="F208" s="65"/>
      <c r="G208" s="65"/>
      <c r="H208" s="65"/>
      <c r="I208" s="65"/>
      <c r="J208" s="65"/>
      <c r="K208" s="78"/>
      <c r="L208" s="58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 t="s">
        <v>1275</v>
      </c>
      <c r="Z208" s="65"/>
      <c r="AA208" s="65"/>
      <c r="AB208" s="65"/>
      <c r="AC208" s="65"/>
      <c r="AD208" s="65"/>
      <c r="AE208" s="65"/>
      <c r="AF208" s="65"/>
      <c r="AG208" s="78" t="s">
        <v>1258</v>
      </c>
      <c r="AH208" s="65"/>
      <c r="AI208" s="65"/>
      <c r="AJ208" s="65"/>
      <c r="AK208" s="65"/>
      <c r="AL208" s="65"/>
      <c r="AM208" s="65"/>
      <c r="AN208" s="65"/>
      <c r="AO208" s="65">
        <f>IF(ISNUMBER(SEARCH('INSTITUTIONAL VENDOR'!$C$35,AP208)),MAX($AO$7:AO207)+1,0)</f>
        <v>0</v>
      </c>
      <c r="AP208" s="65" t="s">
        <v>1256</v>
      </c>
      <c r="AQ208" s="65" t="str">
        <f>IFERROR(VLOOKUP(ROWS(AQ$7:$AQ207),AO:AP,2,0),"")</f>
        <v/>
      </c>
      <c r="AR208" s="65" t="s">
        <v>1276</v>
      </c>
      <c r="AS208" s="65" t="s">
        <v>1272</v>
      </c>
      <c r="AT208" s="65" t="s">
        <v>158</v>
      </c>
    </row>
    <row r="209" spans="3:46" x14ac:dyDescent="0.25">
      <c r="C209" s="65">
        <f>IF(ISNUMBER(SEARCH('INSTITUTIONAL VENDOR'!$E$12,D209)),MAX($C$1:C208)+1,0)</f>
        <v>0</v>
      </c>
      <c r="D209" s="65" t="s">
        <v>1274</v>
      </c>
      <c r="E209" s="65" t="str">
        <f>IFERROR(VLOOKUP(ROWS($E$1:E208),C:D,2,0),"")</f>
        <v/>
      </c>
      <c r="F209" s="65"/>
      <c r="G209" s="65"/>
      <c r="H209" s="65"/>
      <c r="I209" s="65"/>
      <c r="J209" s="65"/>
      <c r="K209" s="78"/>
      <c r="L209" s="58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 t="s">
        <v>1277</v>
      </c>
      <c r="Z209" s="65"/>
      <c r="AA209" s="65"/>
      <c r="AB209" s="65"/>
      <c r="AC209" s="65"/>
      <c r="AD209" s="65"/>
      <c r="AE209" s="65"/>
      <c r="AF209" s="65"/>
      <c r="AG209" s="78" t="s">
        <v>1261</v>
      </c>
      <c r="AH209" s="65"/>
      <c r="AI209" s="65"/>
      <c r="AJ209" s="65"/>
      <c r="AK209" s="65"/>
      <c r="AL209" s="65"/>
      <c r="AM209" s="65"/>
      <c r="AN209" s="65"/>
      <c r="AO209" s="65">
        <f>IF(ISNUMBER(SEARCH('INSTITUTIONAL VENDOR'!$C$35,AP209)),MAX($AO$7:AO208)+1,0)</f>
        <v>0</v>
      </c>
      <c r="AP209" s="65" t="s">
        <v>1258</v>
      </c>
      <c r="AQ209" s="65" t="str">
        <f>IFERROR(VLOOKUP(ROWS(AQ$7:$AQ208),AO:AP,2,0),"")</f>
        <v/>
      </c>
      <c r="AR209" s="65" t="s">
        <v>1278</v>
      </c>
      <c r="AS209" s="65" t="s">
        <v>1274</v>
      </c>
      <c r="AT209" s="65" t="s">
        <v>176</v>
      </c>
    </row>
    <row r="210" spans="3:46" x14ac:dyDescent="0.25">
      <c r="C210" s="65">
        <f>IF(ISNUMBER(SEARCH('INSTITUTIONAL VENDOR'!$E$12,D210)),MAX($C$1:C209)+1,0)</f>
        <v>0</v>
      </c>
      <c r="D210" s="65" t="s">
        <v>1276</v>
      </c>
      <c r="E210" s="65" t="str">
        <f>IFERROR(VLOOKUP(ROWS($E$1:E209),C:D,2,0),"")</f>
        <v/>
      </c>
      <c r="F210" s="65"/>
      <c r="G210" s="65"/>
      <c r="H210" s="65"/>
      <c r="I210" s="65"/>
      <c r="J210" s="65"/>
      <c r="K210" s="78"/>
      <c r="L210" s="58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 t="s">
        <v>1279</v>
      </c>
      <c r="Z210" s="65"/>
      <c r="AA210" s="65"/>
      <c r="AB210" s="65"/>
      <c r="AC210" s="65"/>
      <c r="AD210" s="65"/>
      <c r="AE210" s="65"/>
      <c r="AF210" s="65"/>
      <c r="AG210" s="78" t="s">
        <v>1263</v>
      </c>
      <c r="AH210" s="65"/>
      <c r="AI210" s="65"/>
      <c r="AJ210" s="65"/>
      <c r="AK210" s="65"/>
      <c r="AL210" s="65"/>
      <c r="AM210" s="65"/>
      <c r="AN210" s="65"/>
      <c r="AO210" s="65">
        <f>IF(ISNUMBER(SEARCH('INSTITUTIONAL VENDOR'!$C$35,AP210)),MAX($AO$7:AO209)+1,0)</f>
        <v>0</v>
      </c>
      <c r="AP210" s="65" t="s">
        <v>1261</v>
      </c>
      <c r="AQ210" s="65" t="str">
        <f>IFERROR(VLOOKUP(ROWS(AQ$7:$AQ209),AO:AP,2,0),"")</f>
        <v/>
      </c>
      <c r="AR210" s="65" t="s">
        <v>1280</v>
      </c>
      <c r="AS210" s="65" t="s">
        <v>1276</v>
      </c>
      <c r="AT210" s="65" t="s">
        <v>176</v>
      </c>
    </row>
    <row r="211" spans="3:46" x14ac:dyDescent="0.25">
      <c r="C211" s="65">
        <f>IF(ISNUMBER(SEARCH('INSTITUTIONAL VENDOR'!$E$12,D211)),MAX($C$1:C210)+1,0)</f>
        <v>0</v>
      </c>
      <c r="D211" s="65" t="s">
        <v>1278</v>
      </c>
      <c r="E211" s="65" t="str">
        <f>IFERROR(VLOOKUP(ROWS($E$1:E210),C:D,2,0),"")</f>
        <v/>
      </c>
      <c r="F211" s="65"/>
      <c r="G211" s="65"/>
      <c r="H211" s="65"/>
      <c r="I211" s="65"/>
      <c r="J211" s="65"/>
      <c r="K211" s="78"/>
      <c r="L211" s="58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 t="s">
        <v>1281</v>
      </c>
      <c r="Z211" s="65"/>
      <c r="AA211" s="65"/>
      <c r="AB211" s="65"/>
      <c r="AC211" s="65"/>
      <c r="AD211" s="65"/>
      <c r="AE211" s="65"/>
      <c r="AF211" s="65"/>
      <c r="AG211" s="78" t="s">
        <v>1265</v>
      </c>
      <c r="AH211" s="65"/>
      <c r="AI211" s="65"/>
      <c r="AJ211" s="65"/>
      <c r="AK211" s="65"/>
      <c r="AL211" s="65"/>
      <c r="AM211" s="65"/>
      <c r="AN211" s="65"/>
      <c r="AO211" s="65">
        <f>IF(ISNUMBER(SEARCH('INSTITUTIONAL VENDOR'!$C$35,AP211)),MAX($AO$7:AO210)+1,0)</f>
        <v>0</v>
      </c>
      <c r="AP211" s="65" t="s">
        <v>1263</v>
      </c>
      <c r="AQ211" s="65" t="str">
        <f>IFERROR(VLOOKUP(ROWS(AQ$7:$AQ210),AO:AP,2,0),"")</f>
        <v/>
      </c>
      <c r="AR211" s="65" t="s">
        <v>1282</v>
      </c>
      <c r="AS211" s="65" t="s">
        <v>1278</v>
      </c>
      <c r="AT211" s="65" t="s">
        <v>176</v>
      </c>
    </row>
    <row r="212" spans="3:46" x14ac:dyDescent="0.25">
      <c r="C212" s="65">
        <f>IF(ISNUMBER(SEARCH('INSTITUTIONAL VENDOR'!$E$12,D212)),MAX($C$1:C211)+1,0)</f>
        <v>0</v>
      </c>
      <c r="D212" s="65" t="s">
        <v>1280</v>
      </c>
      <c r="E212" s="65" t="str">
        <f>IFERROR(VLOOKUP(ROWS($E$1:E211),C:D,2,0),"")</f>
        <v/>
      </c>
      <c r="F212" s="65"/>
      <c r="G212" s="65"/>
      <c r="H212" s="65"/>
      <c r="I212" s="65"/>
      <c r="J212" s="65"/>
      <c r="K212" s="78"/>
      <c r="L212" s="58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 t="s">
        <v>1283</v>
      </c>
      <c r="Z212" s="65"/>
      <c r="AA212" s="65"/>
      <c r="AB212" s="65"/>
      <c r="AC212" s="65"/>
      <c r="AD212" s="65"/>
      <c r="AE212" s="65"/>
      <c r="AF212" s="65"/>
      <c r="AG212" s="78" t="s">
        <v>1284</v>
      </c>
      <c r="AH212" s="65"/>
      <c r="AI212" s="65"/>
      <c r="AJ212" s="65"/>
      <c r="AK212" s="65"/>
      <c r="AL212" s="65"/>
      <c r="AM212" s="65"/>
      <c r="AN212" s="65"/>
      <c r="AO212" s="65">
        <f>IF(ISNUMBER(SEARCH('INSTITUTIONAL VENDOR'!$C$35,AP212)),MAX($AO$7:AO211)+1,0)</f>
        <v>0</v>
      </c>
      <c r="AP212" s="65" t="s">
        <v>1265</v>
      </c>
      <c r="AQ212" s="65" t="str">
        <f>IFERROR(VLOOKUP(ROWS(AQ$7:$AQ211),AO:AP,2,0),"")</f>
        <v/>
      </c>
      <c r="AR212" s="65" t="s">
        <v>1285</v>
      </c>
      <c r="AS212" s="65" t="s">
        <v>1280</v>
      </c>
      <c r="AT212" s="65" t="s">
        <v>176</v>
      </c>
    </row>
    <row r="213" spans="3:46" x14ac:dyDescent="0.25">
      <c r="C213" s="65">
        <f>IF(ISNUMBER(SEARCH('INSTITUTIONAL VENDOR'!$E$12,D213)),MAX($C$1:C212)+1,0)</f>
        <v>0</v>
      </c>
      <c r="D213" s="65" t="s">
        <v>1282</v>
      </c>
      <c r="E213" s="65" t="str">
        <f>IFERROR(VLOOKUP(ROWS($E$1:E212),C:D,2,0),"")</f>
        <v/>
      </c>
      <c r="F213" s="65"/>
      <c r="G213" s="65"/>
      <c r="H213" s="65"/>
      <c r="I213" s="65"/>
      <c r="J213" s="65"/>
      <c r="K213" s="78"/>
      <c r="L213" s="58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 t="s">
        <v>1286</v>
      </c>
      <c r="Z213" s="65"/>
      <c r="AA213" s="65"/>
      <c r="AB213" s="65"/>
      <c r="AC213" s="65"/>
      <c r="AD213" s="65"/>
      <c r="AE213" s="65"/>
      <c r="AF213" s="65"/>
      <c r="AG213" s="78" t="s">
        <v>1270</v>
      </c>
      <c r="AH213" s="65"/>
      <c r="AI213" s="65"/>
      <c r="AJ213" s="65"/>
      <c r="AK213" s="65"/>
      <c r="AL213" s="65"/>
      <c r="AM213" s="65"/>
      <c r="AN213" s="65"/>
      <c r="AO213" s="65">
        <f>IF(ISNUMBER(SEARCH('INSTITUTIONAL VENDOR'!$C$35,AP213)),MAX($AO$7:AO212)+1,0)</f>
        <v>0</v>
      </c>
      <c r="AP213" s="65" t="s">
        <v>1267</v>
      </c>
      <c r="AQ213" s="65" t="str">
        <f>IFERROR(VLOOKUP(ROWS(AQ$7:$AQ212),AO:AP,2,0),"")</f>
        <v/>
      </c>
      <c r="AR213" s="65" t="s">
        <v>1287</v>
      </c>
      <c r="AS213" s="65" t="s">
        <v>1282</v>
      </c>
      <c r="AT213" s="65" t="s">
        <v>176</v>
      </c>
    </row>
    <row r="214" spans="3:46" x14ac:dyDescent="0.25">
      <c r="C214" s="65">
        <f>IF(ISNUMBER(SEARCH('INSTITUTIONAL VENDOR'!$E$12,D214)),MAX($C$1:C213)+1,0)</f>
        <v>0</v>
      </c>
      <c r="D214" s="65" t="s">
        <v>1285</v>
      </c>
      <c r="E214" s="65" t="str">
        <f>IFERROR(VLOOKUP(ROWS($E$1:E213),C:D,2,0),"")</f>
        <v/>
      </c>
      <c r="F214" s="65"/>
      <c r="G214" s="65"/>
      <c r="H214" s="65"/>
      <c r="I214" s="65"/>
      <c r="J214" s="65"/>
      <c r="K214" s="78"/>
      <c r="L214" s="58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 t="s">
        <v>1288</v>
      </c>
      <c r="Z214" s="65"/>
      <c r="AA214" s="65"/>
      <c r="AB214" s="65"/>
      <c r="AC214" s="65"/>
      <c r="AD214" s="65"/>
      <c r="AE214" s="65"/>
      <c r="AF214" s="65"/>
      <c r="AG214" s="78" t="s">
        <v>1289</v>
      </c>
      <c r="AH214" s="65"/>
      <c r="AI214" s="65"/>
      <c r="AJ214" s="65"/>
      <c r="AK214" s="65"/>
      <c r="AL214" s="65"/>
      <c r="AM214" s="65"/>
      <c r="AN214" s="65"/>
      <c r="AO214" s="65">
        <f>IF(ISNUMBER(SEARCH('INSTITUTIONAL VENDOR'!$C$35,AP214)),MAX($AO$7:AO213)+1,0)</f>
        <v>0</v>
      </c>
      <c r="AP214" s="65" t="s">
        <v>1270</v>
      </c>
      <c r="AQ214" s="65" t="str">
        <f>IFERROR(VLOOKUP(ROWS(AQ$7:$AQ213),AO:AP,2,0),"")</f>
        <v/>
      </c>
      <c r="AR214" s="65" t="s">
        <v>1290</v>
      </c>
      <c r="AS214" s="65" t="s">
        <v>1285</v>
      </c>
      <c r="AT214" s="65" t="s">
        <v>176</v>
      </c>
    </row>
    <row r="215" spans="3:46" x14ac:dyDescent="0.25">
      <c r="C215" s="65">
        <f>IF(ISNUMBER(SEARCH('INSTITUTIONAL VENDOR'!$E$12,D215)),MAX($C$1:C214)+1,0)</f>
        <v>0</v>
      </c>
      <c r="D215" s="65" t="s">
        <v>1287</v>
      </c>
      <c r="E215" s="65" t="str">
        <f>IFERROR(VLOOKUP(ROWS($E$1:E214),C:D,2,0),"")</f>
        <v/>
      </c>
      <c r="F215" s="65"/>
      <c r="G215" s="65"/>
      <c r="H215" s="65"/>
      <c r="I215" s="65"/>
      <c r="J215" s="65"/>
      <c r="K215" s="78"/>
      <c r="L215" s="58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 t="s">
        <v>1291</v>
      </c>
      <c r="Z215" s="65"/>
      <c r="AA215" s="65"/>
      <c r="AB215" s="65"/>
      <c r="AC215" s="65"/>
      <c r="AD215" s="65"/>
      <c r="AE215" s="65"/>
      <c r="AF215" s="65"/>
      <c r="AG215" s="78" t="s">
        <v>1274</v>
      </c>
      <c r="AH215" s="65"/>
      <c r="AI215" s="65"/>
      <c r="AJ215" s="65"/>
      <c r="AK215" s="65"/>
      <c r="AL215" s="65"/>
      <c r="AM215" s="65"/>
      <c r="AN215" s="65"/>
      <c r="AO215" s="65">
        <f>IF(ISNUMBER(SEARCH('INSTITUTIONAL VENDOR'!$C$35,AP215)),MAX($AO$7:AO214)+1,0)</f>
        <v>0</v>
      </c>
      <c r="AP215" s="65" t="s">
        <v>1272</v>
      </c>
      <c r="AQ215" s="65" t="str">
        <f>IFERROR(VLOOKUP(ROWS(AQ$7:$AQ214),AO:AP,2,0),"")</f>
        <v/>
      </c>
      <c r="AR215" s="65" t="s">
        <v>1292</v>
      </c>
      <c r="AS215" s="65" t="s">
        <v>1287</v>
      </c>
      <c r="AT215" s="65" t="s">
        <v>176</v>
      </c>
    </row>
    <row r="216" spans="3:46" x14ac:dyDescent="0.25">
      <c r="C216" s="65">
        <f>IF(ISNUMBER(SEARCH('INSTITUTIONAL VENDOR'!$E$12,D216)),MAX($C$1:C215)+1,0)</f>
        <v>0</v>
      </c>
      <c r="D216" s="65" t="s">
        <v>1290</v>
      </c>
      <c r="E216" s="65" t="str">
        <f>IFERROR(VLOOKUP(ROWS($E$1:E215),C:D,2,0),"")</f>
        <v/>
      </c>
      <c r="F216" s="65"/>
      <c r="G216" s="65"/>
      <c r="H216" s="65"/>
      <c r="I216" s="65"/>
      <c r="J216" s="65"/>
      <c r="K216" s="78"/>
      <c r="L216" s="58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 t="s">
        <v>1293</v>
      </c>
      <c r="Z216" s="65"/>
      <c r="AA216" s="65"/>
      <c r="AB216" s="65"/>
      <c r="AC216" s="65"/>
      <c r="AD216" s="65"/>
      <c r="AE216" s="65"/>
      <c r="AF216" s="65"/>
      <c r="AG216" s="78" t="s">
        <v>1276</v>
      </c>
      <c r="AH216" s="65"/>
      <c r="AI216" s="65"/>
      <c r="AJ216" s="65"/>
      <c r="AK216" s="65"/>
      <c r="AL216" s="65"/>
      <c r="AM216" s="65"/>
      <c r="AN216" s="65"/>
      <c r="AO216" s="65">
        <f>IF(ISNUMBER(SEARCH('INSTITUTIONAL VENDOR'!$C$35,AP216)),MAX($AO$7:AO215)+1,0)</f>
        <v>0</v>
      </c>
      <c r="AP216" s="65" t="s">
        <v>1274</v>
      </c>
      <c r="AQ216" s="65" t="str">
        <f>IFERROR(VLOOKUP(ROWS(AQ$7:$AQ215),AO:AP,2,0),"")</f>
        <v/>
      </c>
      <c r="AR216" s="65" t="s">
        <v>1294</v>
      </c>
      <c r="AS216" s="65" t="s">
        <v>1290</v>
      </c>
      <c r="AT216" s="65" t="s">
        <v>176</v>
      </c>
    </row>
    <row r="217" spans="3:46" x14ac:dyDescent="0.25">
      <c r="C217" s="65">
        <f>IF(ISNUMBER(SEARCH('INSTITUTIONAL VENDOR'!$E$12,D217)),MAX($C$1:C216)+1,0)</f>
        <v>0</v>
      </c>
      <c r="D217" s="65" t="s">
        <v>1292</v>
      </c>
      <c r="E217" s="65" t="str">
        <f>IFERROR(VLOOKUP(ROWS($E$1:E216),C:D,2,0),"")</f>
        <v/>
      </c>
      <c r="F217" s="65"/>
      <c r="G217" s="65"/>
      <c r="H217" s="65"/>
      <c r="I217" s="65"/>
      <c r="J217" s="65"/>
      <c r="K217" s="78"/>
      <c r="L217" s="58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 t="s">
        <v>1295</v>
      </c>
      <c r="Z217" s="65"/>
      <c r="AA217" s="65"/>
      <c r="AB217" s="65"/>
      <c r="AC217" s="65"/>
      <c r="AD217" s="65"/>
      <c r="AE217" s="65"/>
      <c r="AF217" s="65"/>
      <c r="AG217" s="78" t="s">
        <v>1278</v>
      </c>
      <c r="AH217" s="65"/>
      <c r="AI217" s="65"/>
      <c r="AJ217" s="65"/>
      <c r="AK217" s="65"/>
      <c r="AL217" s="65"/>
      <c r="AM217" s="65"/>
      <c r="AN217" s="65"/>
      <c r="AO217" s="65">
        <f>IF(ISNUMBER(SEARCH('INSTITUTIONAL VENDOR'!$C$35,AP217)),MAX($AO$7:AO216)+1,0)</f>
        <v>0</v>
      </c>
      <c r="AP217" s="65" t="s">
        <v>1276</v>
      </c>
      <c r="AQ217" s="65" t="str">
        <f>IFERROR(VLOOKUP(ROWS(AQ$7:$AQ216),AO:AP,2,0),"")</f>
        <v/>
      </c>
      <c r="AR217" s="65" t="s">
        <v>1296</v>
      </c>
      <c r="AS217" s="65" t="s">
        <v>1292</v>
      </c>
      <c r="AT217" s="65" t="s">
        <v>176</v>
      </c>
    </row>
    <row r="218" spans="3:46" x14ac:dyDescent="0.25">
      <c r="C218" s="65">
        <f>IF(ISNUMBER(SEARCH('INSTITUTIONAL VENDOR'!$E$12,D218)),MAX($C$1:C217)+1,0)</f>
        <v>0</v>
      </c>
      <c r="D218" s="65" t="s">
        <v>1294</v>
      </c>
      <c r="E218" s="65" t="str">
        <f>IFERROR(VLOOKUP(ROWS($E$1:E217),C:D,2,0),"")</f>
        <v/>
      </c>
      <c r="F218" s="65"/>
      <c r="G218" s="65"/>
      <c r="H218" s="65"/>
      <c r="I218" s="65"/>
      <c r="J218" s="65"/>
      <c r="K218" s="78"/>
      <c r="L218" s="58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 t="s">
        <v>1297</v>
      </c>
      <c r="Z218" s="65"/>
      <c r="AA218" s="65"/>
      <c r="AB218" s="65"/>
      <c r="AC218" s="65"/>
      <c r="AD218" s="65"/>
      <c r="AE218" s="65"/>
      <c r="AF218" s="65"/>
      <c r="AG218" s="78" t="s">
        <v>1280</v>
      </c>
      <c r="AH218" s="65"/>
      <c r="AI218" s="65"/>
      <c r="AJ218" s="65"/>
      <c r="AK218" s="65"/>
      <c r="AL218" s="65"/>
      <c r="AM218" s="65"/>
      <c r="AN218" s="65"/>
      <c r="AO218" s="65">
        <f>IF(ISNUMBER(SEARCH('INSTITUTIONAL VENDOR'!$C$35,AP218)),MAX($AO$7:AO217)+1,0)</f>
        <v>0</v>
      </c>
      <c r="AP218" s="65" t="s">
        <v>1278</v>
      </c>
      <c r="AQ218" s="65" t="str">
        <f>IFERROR(VLOOKUP(ROWS(AQ$7:$AQ217),AO:AP,2,0),"")</f>
        <v/>
      </c>
      <c r="AR218" s="65" t="s">
        <v>1298</v>
      </c>
      <c r="AS218" s="65" t="s">
        <v>1294</v>
      </c>
      <c r="AT218" s="65" t="s">
        <v>176</v>
      </c>
    </row>
    <row r="219" spans="3:46" x14ac:dyDescent="0.25">
      <c r="C219" s="65">
        <f>IF(ISNUMBER(SEARCH('INSTITUTIONAL VENDOR'!$E$12,D219)),MAX($C$1:C218)+1,0)</f>
        <v>0</v>
      </c>
      <c r="D219" s="65" t="s">
        <v>1296</v>
      </c>
      <c r="E219" s="65" t="str">
        <f>IFERROR(VLOOKUP(ROWS($E$1:E218),C:D,2,0),"")</f>
        <v/>
      </c>
      <c r="F219" s="65"/>
      <c r="G219" s="65"/>
      <c r="H219" s="65"/>
      <c r="I219" s="65"/>
      <c r="J219" s="65"/>
      <c r="K219" s="78"/>
      <c r="L219" s="58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 t="s">
        <v>1299</v>
      </c>
      <c r="Z219" s="65"/>
      <c r="AA219" s="65"/>
      <c r="AB219" s="65"/>
      <c r="AC219" s="65"/>
      <c r="AD219" s="65"/>
      <c r="AE219" s="65"/>
      <c r="AF219" s="65"/>
      <c r="AG219" s="78" t="s">
        <v>1300</v>
      </c>
      <c r="AH219" s="65"/>
      <c r="AI219" s="65"/>
      <c r="AJ219" s="65"/>
      <c r="AK219" s="65"/>
      <c r="AL219" s="65"/>
      <c r="AM219" s="65"/>
      <c r="AN219" s="65"/>
      <c r="AO219" s="65">
        <f>IF(ISNUMBER(SEARCH('INSTITUTIONAL VENDOR'!$C$35,AP219)),MAX($AO$7:AO218)+1,0)</f>
        <v>0</v>
      </c>
      <c r="AP219" s="65" t="s">
        <v>1280</v>
      </c>
      <c r="AQ219" s="65" t="str">
        <f>IFERROR(VLOOKUP(ROWS(AQ$7:$AQ218),AO:AP,2,0),"")</f>
        <v/>
      </c>
      <c r="AR219" s="65" t="s">
        <v>1301</v>
      </c>
      <c r="AS219" s="65" t="s">
        <v>1296</v>
      </c>
      <c r="AT219" s="65" t="s">
        <v>176</v>
      </c>
    </row>
    <row r="220" spans="3:46" x14ac:dyDescent="0.25">
      <c r="C220" s="65">
        <f>IF(ISNUMBER(SEARCH('INSTITUTIONAL VENDOR'!$E$12,D220)),MAX($C$1:C219)+1,0)</f>
        <v>0</v>
      </c>
      <c r="D220" s="65" t="s">
        <v>1298</v>
      </c>
      <c r="E220" s="65" t="str">
        <f>IFERROR(VLOOKUP(ROWS($E$1:E219),C:D,2,0),"")</f>
        <v/>
      </c>
      <c r="F220" s="65"/>
      <c r="G220" s="65"/>
      <c r="H220" s="65"/>
      <c r="I220" s="65"/>
      <c r="J220" s="65"/>
      <c r="K220" s="78"/>
      <c r="L220" s="58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 t="s">
        <v>1302</v>
      </c>
      <c r="Z220" s="65"/>
      <c r="AA220" s="65"/>
      <c r="AB220" s="65"/>
      <c r="AC220" s="65"/>
      <c r="AD220" s="65"/>
      <c r="AE220" s="65"/>
      <c r="AF220" s="65"/>
      <c r="AG220" s="78" t="s">
        <v>1303</v>
      </c>
      <c r="AH220" s="65"/>
      <c r="AI220" s="65"/>
      <c r="AJ220" s="65"/>
      <c r="AK220" s="65"/>
      <c r="AL220" s="65"/>
      <c r="AM220" s="65"/>
      <c r="AN220" s="65"/>
      <c r="AO220" s="65">
        <f>IF(ISNUMBER(SEARCH('INSTITUTIONAL VENDOR'!$C$35,AP220)),MAX($AO$7:AO219)+1,0)</f>
        <v>0</v>
      </c>
      <c r="AP220" s="65" t="s">
        <v>1282</v>
      </c>
      <c r="AQ220" s="65" t="str">
        <f>IFERROR(VLOOKUP(ROWS(AQ$7:$AQ219),AO:AP,2,0),"")</f>
        <v/>
      </c>
      <c r="AR220" s="65" t="s">
        <v>1304</v>
      </c>
      <c r="AS220" s="65" t="s">
        <v>1298</v>
      </c>
      <c r="AT220" s="65" t="s">
        <v>176</v>
      </c>
    </row>
    <row r="221" spans="3:46" x14ac:dyDescent="0.25">
      <c r="C221" s="65">
        <f>IF(ISNUMBER(SEARCH('INSTITUTIONAL VENDOR'!$E$12,D221)),MAX($C$1:C220)+1,0)</f>
        <v>0</v>
      </c>
      <c r="D221" s="65" t="s">
        <v>1301</v>
      </c>
      <c r="E221" s="65" t="str">
        <f>IFERROR(VLOOKUP(ROWS($E$1:E220),C:D,2,0),"")</f>
        <v/>
      </c>
      <c r="F221" s="65"/>
      <c r="G221" s="65"/>
      <c r="H221" s="65"/>
      <c r="I221" s="65"/>
      <c r="J221" s="65"/>
      <c r="K221" s="78"/>
      <c r="L221" s="58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 t="s">
        <v>1305</v>
      </c>
      <c r="Z221" s="65"/>
      <c r="AA221" s="65"/>
      <c r="AB221" s="65"/>
      <c r="AC221" s="65"/>
      <c r="AD221" s="65"/>
      <c r="AE221" s="65"/>
      <c r="AF221" s="65"/>
      <c r="AG221" s="78" t="s">
        <v>1287</v>
      </c>
      <c r="AH221" s="65"/>
      <c r="AI221" s="65"/>
      <c r="AJ221" s="65"/>
      <c r="AK221" s="65"/>
      <c r="AL221" s="65"/>
      <c r="AM221" s="65"/>
      <c r="AN221" s="65"/>
      <c r="AO221" s="65">
        <f>IF(ISNUMBER(SEARCH('INSTITUTIONAL VENDOR'!$C$35,AP221)),MAX($AO$7:AO220)+1,0)</f>
        <v>0</v>
      </c>
      <c r="AP221" s="65" t="s">
        <v>1285</v>
      </c>
      <c r="AQ221" s="65" t="str">
        <f>IFERROR(VLOOKUP(ROWS(AQ$7:$AQ220),AO:AP,2,0),"")</f>
        <v/>
      </c>
      <c r="AR221" s="65" t="s">
        <v>1306</v>
      </c>
      <c r="AS221" s="65" t="s">
        <v>1301</v>
      </c>
      <c r="AT221" s="65" t="s">
        <v>176</v>
      </c>
    </row>
    <row r="222" spans="3:46" x14ac:dyDescent="0.25">
      <c r="C222" s="65">
        <f>IF(ISNUMBER(SEARCH('INSTITUTIONAL VENDOR'!$E$12,D222)),MAX($C$1:C221)+1,0)</f>
        <v>0</v>
      </c>
      <c r="D222" s="65" t="s">
        <v>1304</v>
      </c>
      <c r="E222" s="65" t="str">
        <f>IFERROR(VLOOKUP(ROWS($E$1:E221),C:D,2,0),"")</f>
        <v/>
      </c>
      <c r="F222" s="65"/>
      <c r="G222" s="65"/>
      <c r="H222" s="65"/>
      <c r="I222" s="65"/>
      <c r="J222" s="65"/>
      <c r="K222" s="78"/>
      <c r="L222" s="58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 t="s">
        <v>1307</v>
      </c>
      <c r="Z222" s="65"/>
      <c r="AA222" s="65"/>
      <c r="AB222" s="65"/>
      <c r="AC222" s="65"/>
      <c r="AD222" s="65"/>
      <c r="AE222" s="65"/>
      <c r="AF222" s="65"/>
      <c r="AG222" s="78" t="s">
        <v>1308</v>
      </c>
      <c r="AH222" s="65"/>
      <c r="AI222" s="65"/>
      <c r="AJ222" s="65"/>
      <c r="AK222" s="65"/>
      <c r="AL222" s="65"/>
      <c r="AM222" s="65"/>
      <c r="AN222" s="65"/>
      <c r="AO222" s="65">
        <f>IF(ISNUMBER(SEARCH('INSTITUTIONAL VENDOR'!$C$35,AP222)),MAX($AO$7:AO221)+1,0)</f>
        <v>0</v>
      </c>
      <c r="AP222" s="65" t="s">
        <v>1287</v>
      </c>
      <c r="AQ222" s="65" t="str">
        <f>IFERROR(VLOOKUP(ROWS(AQ$7:$AQ221),AO:AP,2,0),"")</f>
        <v/>
      </c>
      <c r="AR222" s="65" t="s">
        <v>1309</v>
      </c>
      <c r="AS222" s="65" t="s">
        <v>1304</v>
      </c>
      <c r="AT222" s="65" t="s">
        <v>176</v>
      </c>
    </row>
    <row r="223" spans="3:46" x14ac:dyDescent="0.25">
      <c r="C223" s="65">
        <f>IF(ISNUMBER(SEARCH('INSTITUTIONAL VENDOR'!$E$12,D223)),MAX($C$1:C222)+1,0)</f>
        <v>0</v>
      </c>
      <c r="D223" s="65" t="s">
        <v>1306</v>
      </c>
      <c r="E223" s="65" t="str">
        <f>IFERROR(VLOOKUP(ROWS($E$1:E222),C:D,2,0),"")</f>
        <v/>
      </c>
      <c r="F223" s="65"/>
      <c r="G223" s="65"/>
      <c r="H223" s="65"/>
      <c r="I223" s="65"/>
      <c r="J223" s="65"/>
      <c r="K223" s="78"/>
      <c r="L223" s="58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 t="s">
        <v>1310</v>
      </c>
      <c r="Z223" s="65"/>
      <c r="AA223" s="65"/>
      <c r="AB223" s="65"/>
      <c r="AC223" s="65"/>
      <c r="AD223" s="65"/>
      <c r="AE223" s="65"/>
      <c r="AF223" s="65"/>
      <c r="AG223" s="78" t="s">
        <v>1292</v>
      </c>
      <c r="AH223" s="65"/>
      <c r="AI223" s="65"/>
      <c r="AJ223" s="65"/>
      <c r="AK223" s="65"/>
      <c r="AL223" s="65"/>
      <c r="AM223" s="65"/>
      <c r="AN223" s="65"/>
      <c r="AO223" s="65">
        <f>IF(ISNUMBER(SEARCH('INSTITUTIONAL VENDOR'!$C$35,AP223)),MAX($AO$7:AO222)+1,0)</f>
        <v>0</v>
      </c>
      <c r="AP223" s="65" t="s">
        <v>1290</v>
      </c>
      <c r="AQ223" s="65" t="str">
        <f>IFERROR(VLOOKUP(ROWS(AQ$7:$AQ222),AO:AP,2,0),"")</f>
        <v/>
      </c>
      <c r="AR223" s="65" t="s">
        <v>1311</v>
      </c>
      <c r="AS223" s="65" t="s">
        <v>1306</v>
      </c>
      <c r="AT223" s="65" t="s">
        <v>176</v>
      </c>
    </row>
    <row r="224" spans="3:46" x14ac:dyDescent="0.25">
      <c r="C224" s="65">
        <f>IF(ISNUMBER(SEARCH('INSTITUTIONAL VENDOR'!$E$12,D224)),MAX($C$1:C223)+1,0)</f>
        <v>0</v>
      </c>
      <c r="D224" s="65" t="s">
        <v>1309</v>
      </c>
      <c r="E224" s="65" t="str">
        <f>IFERROR(VLOOKUP(ROWS($E$1:E223),C:D,2,0),"")</f>
        <v/>
      </c>
      <c r="F224" s="65"/>
      <c r="G224" s="65"/>
      <c r="H224" s="65"/>
      <c r="I224" s="65"/>
      <c r="J224" s="65"/>
      <c r="K224" s="78"/>
      <c r="L224" s="58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 t="s">
        <v>1312</v>
      </c>
      <c r="Z224" s="65"/>
      <c r="AA224" s="65"/>
      <c r="AB224" s="65"/>
      <c r="AC224" s="65"/>
      <c r="AD224" s="65"/>
      <c r="AE224" s="65"/>
      <c r="AF224" s="65"/>
      <c r="AG224" s="78" t="s">
        <v>1296</v>
      </c>
      <c r="AH224" s="65"/>
      <c r="AI224" s="65"/>
      <c r="AJ224" s="65"/>
      <c r="AK224" s="65"/>
      <c r="AL224" s="65"/>
      <c r="AM224" s="65"/>
      <c r="AN224" s="65"/>
      <c r="AO224" s="65">
        <f>IF(ISNUMBER(SEARCH('INSTITUTIONAL VENDOR'!$C$35,AP224)),MAX($AO$7:AO223)+1,0)</f>
        <v>0</v>
      </c>
      <c r="AP224" s="65" t="s">
        <v>1292</v>
      </c>
      <c r="AQ224" s="65" t="str">
        <f>IFERROR(VLOOKUP(ROWS(AQ$7:$AQ223),AO:AP,2,0),"")</f>
        <v/>
      </c>
      <c r="AR224" s="65" t="s">
        <v>1313</v>
      </c>
      <c r="AS224" s="65" t="s">
        <v>1309</v>
      </c>
      <c r="AT224" s="65" t="s">
        <v>176</v>
      </c>
    </row>
    <row r="225" spans="3:46" x14ac:dyDescent="0.25">
      <c r="C225" s="65">
        <f>IF(ISNUMBER(SEARCH('INSTITUTIONAL VENDOR'!$E$12,D225)),MAX($C$1:C224)+1,0)</f>
        <v>0</v>
      </c>
      <c r="D225" s="65" t="s">
        <v>1311</v>
      </c>
      <c r="E225" s="65" t="str">
        <f>IFERROR(VLOOKUP(ROWS($E$1:E224),C:D,2,0),"")</f>
        <v/>
      </c>
      <c r="F225" s="65"/>
      <c r="G225" s="65"/>
      <c r="H225" s="65"/>
      <c r="I225" s="65"/>
      <c r="J225" s="65"/>
      <c r="K225" s="78"/>
      <c r="L225" s="58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 t="s">
        <v>1314</v>
      </c>
      <c r="Z225" s="65"/>
      <c r="AA225" s="65"/>
      <c r="AB225" s="65"/>
      <c r="AC225" s="65"/>
      <c r="AD225" s="65"/>
      <c r="AE225" s="65"/>
      <c r="AF225" s="65"/>
      <c r="AG225" s="78" t="s">
        <v>1315</v>
      </c>
      <c r="AH225" s="65"/>
      <c r="AI225" s="65"/>
      <c r="AJ225" s="65"/>
      <c r="AK225" s="65"/>
      <c r="AL225" s="65"/>
      <c r="AM225" s="65"/>
      <c r="AN225" s="65"/>
      <c r="AO225" s="65">
        <f>IF(ISNUMBER(SEARCH('INSTITUTIONAL VENDOR'!$C$35,AP225)),MAX($AO$7:AO224)+1,0)</f>
        <v>0</v>
      </c>
      <c r="AP225" s="65" t="s">
        <v>1294</v>
      </c>
      <c r="AQ225" s="65" t="str">
        <f>IFERROR(VLOOKUP(ROWS(AQ$7:$AQ224),AO:AP,2,0),"")</f>
        <v/>
      </c>
      <c r="AR225" s="65" t="s">
        <v>1316</v>
      </c>
      <c r="AS225" s="65" t="s">
        <v>1311</v>
      </c>
      <c r="AT225" s="65" t="s">
        <v>176</v>
      </c>
    </row>
    <row r="226" spans="3:46" x14ac:dyDescent="0.25">
      <c r="C226" s="65">
        <f>IF(ISNUMBER(SEARCH('INSTITUTIONAL VENDOR'!$E$12,D226)),MAX($C$1:C225)+1,0)</f>
        <v>0</v>
      </c>
      <c r="D226" s="65" t="s">
        <v>1313</v>
      </c>
      <c r="E226" s="65" t="str">
        <f>IFERROR(VLOOKUP(ROWS($E$1:E225),C:D,2,0),"")</f>
        <v/>
      </c>
      <c r="F226" s="65"/>
      <c r="G226" s="65"/>
      <c r="H226" s="65"/>
      <c r="I226" s="65"/>
      <c r="J226" s="65"/>
      <c r="K226" s="78"/>
      <c r="L226" s="58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 t="s">
        <v>1317</v>
      </c>
      <c r="Z226" s="65"/>
      <c r="AA226" s="65"/>
      <c r="AB226" s="65"/>
      <c r="AC226" s="65"/>
      <c r="AD226" s="65"/>
      <c r="AE226" s="65"/>
      <c r="AF226" s="65"/>
      <c r="AG226" s="78" t="s">
        <v>1301</v>
      </c>
      <c r="AH226" s="65"/>
      <c r="AI226" s="65"/>
      <c r="AJ226" s="65"/>
      <c r="AK226" s="65"/>
      <c r="AL226" s="65"/>
      <c r="AM226" s="65"/>
      <c r="AN226" s="65"/>
      <c r="AO226" s="65">
        <f>IF(ISNUMBER(SEARCH('INSTITUTIONAL VENDOR'!$C$35,AP226)),MAX($AO$7:AO225)+1,0)</f>
        <v>0</v>
      </c>
      <c r="AP226" s="65" t="s">
        <v>1296</v>
      </c>
      <c r="AQ226" s="65" t="str">
        <f>IFERROR(VLOOKUP(ROWS(AQ$7:$AQ225),AO:AP,2,0),"")</f>
        <v/>
      </c>
      <c r="AR226" s="65" t="s">
        <v>1318</v>
      </c>
      <c r="AS226" s="65" t="s">
        <v>1313</v>
      </c>
      <c r="AT226" s="65" t="s">
        <v>176</v>
      </c>
    </row>
    <row r="227" spans="3:46" x14ac:dyDescent="0.25">
      <c r="C227" s="65">
        <f>IF(ISNUMBER(SEARCH('INSTITUTIONAL VENDOR'!$E$12,D227)),MAX($C$1:C226)+1,0)</f>
        <v>0</v>
      </c>
      <c r="D227" s="65" t="s">
        <v>1316</v>
      </c>
      <c r="E227" s="65" t="str">
        <f>IFERROR(VLOOKUP(ROWS($E$1:E226),C:D,2,0),"")</f>
        <v/>
      </c>
      <c r="F227" s="65"/>
      <c r="G227" s="65"/>
      <c r="H227" s="65"/>
      <c r="I227" s="65"/>
      <c r="J227" s="65"/>
      <c r="K227" s="78"/>
      <c r="L227" s="58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 t="s">
        <v>1319</v>
      </c>
      <c r="Z227" s="65"/>
      <c r="AA227" s="65"/>
      <c r="AB227" s="65"/>
      <c r="AC227" s="65"/>
      <c r="AD227" s="65"/>
      <c r="AE227" s="65"/>
      <c r="AF227" s="65"/>
      <c r="AG227" s="78" t="s">
        <v>1320</v>
      </c>
      <c r="AH227" s="65"/>
      <c r="AI227" s="65"/>
      <c r="AJ227" s="65"/>
      <c r="AK227" s="65"/>
      <c r="AL227" s="65"/>
      <c r="AM227" s="65"/>
      <c r="AN227" s="65"/>
      <c r="AO227" s="65">
        <f>IF(ISNUMBER(SEARCH('INSTITUTIONAL VENDOR'!$C$35,AP227)),MAX($AO$7:AO226)+1,0)</f>
        <v>0</v>
      </c>
      <c r="AP227" s="65" t="s">
        <v>1298</v>
      </c>
      <c r="AQ227" s="65" t="str">
        <f>IFERROR(VLOOKUP(ROWS(AQ$7:$AQ226),AO:AP,2,0),"")</f>
        <v/>
      </c>
      <c r="AR227" s="65" t="s">
        <v>1321</v>
      </c>
      <c r="AS227" s="65" t="s">
        <v>1316</v>
      </c>
      <c r="AT227" s="65" t="s">
        <v>176</v>
      </c>
    </row>
    <row r="228" spans="3:46" x14ac:dyDescent="0.25">
      <c r="C228" s="65">
        <f>IF(ISNUMBER(SEARCH('INSTITUTIONAL VENDOR'!$E$12,D228)),MAX($C$1:C227)+1,0)</f>
        <v>0</v>
      </c>
      <c r="D228" s="65" t="s">
        <v>1318</v>
      </c>
      <c r="E228" s="65" t="str">
        <f>IFERROR(VLOOKUP(ROWS($E$1:E227),C:D,2,0),"")</f>
        <v/>
      </c>
      <c r="F228" s="65"/>
      <c r="G228" s="65"/>
      <c r="H228" s="65"/>
      <c r="I228" s="65"/>
      <c r="J228" s="65"/>
      <c r="K228" s="78"/>
      <c r="L228" s="58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 t="s">
        <v>1322</v>
      </c>
      <c r="Z228" s="65"/>
      <c r="AA228" s="65"/>
      <c r="AB228" s="65"/>
      <c r="AC228" s="65"/>
      <c r="AD228" s="65"/>
      <c r="AE228" s="65"/>
      <c r="AF228" s="65"/>
      <c r="AG228" s="78" t="s">
        <v>1304</v>
      </c>
      <c r="AH228" s="65"/>
      <c r="AI228" s="65"/>
      <c r="AJ228" s="65"/>
      <c r="AK228" s="65"/>
      <c r="AL228" s="65"/>
      <c r="AM228" s="65"/>
      <c r="AN228" s="65"/>
      <c r="AO228" s="65">
        <f>IF(ISNUMBER(SEARCH('INSTITUTIONAL VENDOR'!$C$35,AP228)),MAX($AO$7:AO227)+1,0)</f>
        <v>0</v>
      </c>
      <c r="AP228" s="65" t="s">
        <v>1301</v>
      </c>
      <c r="AQ228" s="65" t="str">
        <f>IFERROR(VLOOKUP(ROWS(AQ$7:$AQ227),AO:AP,2,0),"")</f>
        <v/>
      </c>
      <c r="AR228" s="65" t="s">
        <v>1323</v>
      </c>
      <c r="AS228" s="65" t="s">
        <v>1318</v>
      </c>
      <c r="AT228" s="65" t="s">
        <v>176</v>
      </c>
    </row>
    <row r="229" spans="3:46" x14ac:dyDescent="0.25">
      <c r="C229" s="65">
        <f>IF(ISNUMBER(SEARCH('INSTITUTIONAL VENDOR'!$E$12,D229)),MAX($C$1:C228)+1,0)</f>
        <v>0</v>
      </c>
      <c r="D229" s="65" t="s">
        <v>1321</v>
      </c>
      <c r="E229" s="65" t="str">
        <f>IFERROR(VLOOKUP(ROWS($E$1:E228),C:D,2,0),"")</f>
        <v/>
      </c>
      <c r="F229" s="65"/>
      <c r="G229" s="65"/>
      <c r="H229" s="65"/>
      <c r="I229" s="65"/>
      <c r="J229" s="65"/>
      <c r="K229" s="78"/>
      <c r="L229" s="58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 t="s">
        <v>1324</v>
      </c>
      <c r="Z229" s="65"/>
      <c r="AA229" s="65"/>
      <c r="AB229" s="65"/>
      <c r="AC229" s="65"/>
      <c r="AD229" s="65"/>
      <c r="AE229" s="65"/>
      <c r="AF229" s="65"/>
      <c r="AG229" s="78" t="s">
        <v>1325</v>
      </c>
      <c r="AH229" s="65"/>
      <c r="AI229" s="65"/>
      <c r="AJ229" s="65"/>
      <c r="AK229" s="65"/>
      <c r="AL229" s="65"/>
      <c r="AM229" s="65"/>
      <c r="AN229" s="65"/>
      <c r="AO229" s="65">
        <f>IF(ISNUMBER(SEARCH('INSTITUTIONAL VENDOR'!$C$35,AP229)),MAX($AO$7:AO228)+1,0)</f>
        <v>0</v>
      </c>
      <c r="AP229" s="65" t="s">
        <v>1304</v>
      </c>
      <c r="AQ229" s="65" t="str">
        <f>IFERROR(VLOOKUP(ROWS(AQ$7:$AQ228),AO:AP,2,0),"")</f>
        <v/>
      </c>
      <c r="AR229" s="65" t="s">
        <v>1326</v>
      </c>
      <c r="AS229" s="65" t="s">
        <v>1321</v>
      </c>
      <c r="AT229" s="65" t="s">
        <v>176</v>
      </c>
    </row>
    <row r="230" spans="3:46" x14ac:dyDescent="0.25">
      <c r="C230" s="65">
        <f>IF(ISNUMBER(SEARCH('INSTITUTIONAL VENDOR'!$E$12,D230)),MAX($C$1:C229)+1,0)</f>
        <v>0</v>
      </c>
      <c r="D230" s="65" t="s">
        <v>1323</v>
      </c>
      <c r="E230" s="65" t="str">
        <f>IFERROR(VLOOKUP(ROWS($E$1:E229),C:D,2,0),"")</f>
        <v/>
      </c>
      <c r="F230" s="65"/>
      <c r="G230" s="65"/>
      <c r="H230" s="65"/>
      <c r="I230" s="65"/>
      <c r="J230" s="65"/>
      <c r="K230" s="78"/>
      <c r="L230" s="58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 t="s">
        <v>1327</v>
      </c>
      <c r="Z230" s="65"/>
      <c r="AA230" s="65"/>
      <c r="AB230" s="65"/>
      <c r="AC230" s="65"/>
      <c r="AD230" s="65"/>
      <c r="AE230" s="65"/>
      <c r="AF230" s="65"/>
      <c r="AG230" s="78" t="s">
        <v>1328</v>
      </c>
      <c r="AH230" s="65"/>
      <c r="AI230" s="65"/>
      <c r="AJ230" s="65"/>
      <c r="AK230" s="65"/>
      <c r="AL230" s="65"/>
      <c r="AM230" s="65"/>
      <c r="AN230" s="65"/>
      <c r="AO230" s="65">
        <f>IF(ISNUMBER(SEARCH('INSTITUTIONAL VENDOR'!$C$35,AP230)),MAX($AO$7:AO229)+1,0)</f>
        <v>0</v>
      </c>
      <c r="AP230" s="65" t="s">
        <v>1306</v>
      </c>
      <c r="AQ230" s="65" t="str">
        <f>IFERROR(VLOOKUP(ROWS(AQ$7:$AQ229),AO:AP,2,0),"")</f>
        <v/>
      </c>
      <c r="AR230" s="65" t="s">
        <v>160</v>
      </c>
      <c r="AS230" s="65" t="s">
        <v>1323</v>
      </c>
      <c r="AT230" s="65" t="s">
        <v>176</v>
      </c>
    </row>
    <row r="231" spans="3:46" x14ac:dyDescent="0.25">
      <c r="C231" s="65">
        <f>IF(ISNUMBER(SEARCH('INSTITUTIONAL VENDOR'!$E$12,D231)),MAX($C$1:C230)+1,0)</f>
        <v>0</v>
      </c>
      <c r="D231" s="65" t="s">
        <v>1326</v>
      </c>
      <c r="E231" s="65" t="str">
        <f>IFERROR(VLOOKUP(ROWS($E$1:E230),C:D,2,0),"")</f>
        <v/>
      </c>
      <c r="F231" s="65"/>
      <c r="G231" s="65"/>
      <c r="H231" s="65"/>
      <c r="I231" s="65"/>
      <c r="J231" s="65"/>
      <c r="K231" s="78"/>
      <c r="L231" s="58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 t="s">
        <v>1329</v>
      </c>
      <c r="Z231" s="65"/>
      <c r="AA231" s="65"/>
      <c r="AB231" s="65"/>
      <c r="AC231" s="65"/>
      <c r="AD231" s="65"/>
      <c r="AE231" s="65"/>
      <c r="AF231" s="65"/>
      <c r="AG231" s="78" t="s">
        <v>1311</v>
      </c>
      <c r="AH231" s="65"/>
      <c r="AI231" s="65"/>
      <c r="AJ231" s="65"/>
      <c r="AK231" s="65"/>
      <c r="AL231" s="65"/>
      <c r="AM231" s="65"/>
      <c r="AN231" s="65"/>
      <c r="AO231" s="65">
        <f>IF(ISNUMBER(SEARCH('INSTITUTIONAL VENDOR'!$C$35,AP231)),MAX($AO$7:AO230)+1,0)</f>
        <v>0</v>
      </c>
      <c r="AP231" s="65" t="s">
        <v>1309</v>
      </c>
      <c r="AQ231" s="65" t="str">
        <f>IFERROR(VLOOKUP(ROWS(AQ$7:$AQ230),AO:AP,2,0),"")</f>
        <v/>
      </c>
      <c r="AR231" s="65" t="s">
        <v>178</v>
      </c>
      <c r="AS231" s="65" t="s">
        <v>1326</v>
      </c>
      <c r="AT231" s="65" t="s">
        <v>176</v>
      </c>
    </row>
    <row r="232" spans="3:46" x14ac:dyDescent="0.25">
      <c r="C232" s="65">
        <f>IF(ISNUMBER(SEARCH('INSTITUTIONAL VENDOR'!$E$12,D232)),MAX($C$1:C231)+1,0)</f>
        <v>0</v>
      </c>
      <c r="D232" s="65"/>
      <c r="E232" s="65" t="str">
        <f>IFERROR(VLOOKUP(ROWS($E$1:E231),C:D,2,0),"")</f>
        <v/>
      </c>
      <c r="F232" s="65"/>
      <c r="G232" s="65"/>
      <c r="H232" s="65"/>
      <c r="I232" s="65"/>
      <c r="J232" s="65"/>
      <c r="K232" s="78"/>
      <c r="L232" s="58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 t="s">
        <v>1330</v>
      </c>
      <c r="Z232" s="65"/>
      <c r="AA232" s="65"/>
      <c r="AB232" s="65"/>
      <c r="AC232" s="65"/>
      <c r="AD232" s="65"/>
      <c r="AE232" s="65"/>
      <c r="AF232" s="65"/>
      <c r="AG232" s="78" t="s">
        <v>1316</v>
      </c>
      <c r="AH232" s="65"/>
      <c r="AI232" s="65"/>
      <c r="AJ232" s="65"/>
      <c r="AK232" s="65"/>
      <c r="AL232" s="65"/>
      <c r="AM232" s="65"/>
      <c r="AN232" s="65"/>
      <c r="AO232" s="65">
        <f>IF(ISNUMBER(SEARCH('INSTITUTIONAL VENDOR'!$C$35,AP232)),MAX($AO$7:AO231)+1,0)</f>
        <v>0</v>
      </c>
      <c r="AP232" s="65" t="s">
        <v>1311</v>
      </c>
      <c r="AQ232" s="65" t="str">
        <f>IFERROR(VLOOKUP(ROWS(AQ$7:$AQ231),AO:AP,2,0),"")</f>
        <v/>
      </c>
      <c r="AR232" s="65" t="s">
        <v>192</v>
      </c>
      <c r="AS232" s="65">
        <v>0</v>
      </c>
      <c r="AT232" s="65" t="s">
        <v>142</v>
      </c>
    </row>
    <row r="233" spans="3:46" x14ac:dyDescent="0.25">
      <c r="C233" s="65">
        <f>IF(ISNUMBER(SEARCH('INSTITUTIONAL VENDOR'!$E$12,D233)),MAX($C$1:C232)+1,0)</f>
        <v>0</v>
      </c>
      <c r="D233" s="65"/>
      <c r="E233" s="65" t="str">
        <f>IFERROR(VLOOKUP(ROWS($E$1:E232),C:D,2,0),"")</f>
        <v/>
      </c>
      <c r="F233" s="65"/>
      <c r="G233" s="65"/>
      <c r="H233" s="65"/>
      <c r="I233" s="65"/>
      <c r="J233" s="65"/>
      <c r="K233" s="78"/>
      <c r="L233" s="58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 t="s">
        <v>1331</v>
      </c>
      <c r="Z233" s="65"/>
      <c r="AA233" s="65"/>
      <c r="AB233" s="65"/>
      <c r="AC233" s="65"/>
      <c r="AD233" s="65"/>
      <c r="AE233" s="65"/>
      <c r="AF233" s="65"/>
      <c r="AG233" s="78" t="s">
        <v>1332</v>
      </c>
      <c r="AH233" s="65"/>
      <c r="AI233" s="65"/>
      <c r="AJ233" s="65"/>
      <c r="AK233" s="65"/>
      <c r="AL233" s="65"/>
      <c r="AM233" s="65"/>
      <c r="AN233" s="65"/>
      <c r="AO233" s="65">
        <f>IF(ISNUMBER(SEARCH('INSTITUTIONAL VENDOR'!$C$35,AP233)),MAX($AO$7:AO232)+1,0)</f>
        <v>0</v>
      </c>
      <c r="AP233" s="65" t="s">
        <v>1313</v>
      </c>
      <c r="AQ233" s="65" t="str">
        <f>IFERROR(VLOOKUP(ROWS(AQ$7:$AQ232),AO:AP,2,0),"")</f>
        <v/>
      </c>
      <c r="AR233" s="65" t="s">
        <v>206</v>
      </c>
      <c r="AS233" s="65"/>
      <c r="AT233" s="65"/>
    </row>
    <row r="234" spans="3:46" x14ac:dyDescent="0.25">
      <c r="C234" s="65">
        <f>IF(ISNUMBER(SEARCH('INSTITUTIONAL VENDOR'!$E$12,D234)),MAX($C$1:C233)+1,0)</f>
        <v>0</v>
      </c>
      <c r="D234" s="65"/>
      <c r="E234" s="65" t="str">
        <f>IFERROR(VLOOKUP(ROWS($E$1:E233),C:D,2,0),"")</f>
        <v/>
      </c>
      <c r="F234" s="65"/>
      <c r="G234" s="65"/>
      <c r="H234" s="65"/>
      <c r="I234" s="65"/>
      <c r="J234" s="65"/>
      <c r="K234" s="78"/>
      <c r="L234" s="58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 t="s">
        <v>1333</v>
      </c>
      <c r="Z234" s="65"/>
      <c r="AA234" s="65"/>
      <c r="AB234" s="65"/>
      <c r="AC234" s="65"/>
      <c r="AD234" s="65"/>
      <c r="AE234" s="65"/>
      <c r="AF234" s="65"/>
      <c r="AG234" s="78" t="s">
        <v>1334</v>
      </c>
      <c r="AH234" s="65"/>
      <c r="AI234" s="65"/>
      <c r="AJ234" s="65"/>
      <c r="AK234" s="65"/>
      <c r="AL234" s="65"/>
      <c r="AM234" s="65"/>
      <c r="AN234" s="65"/>
      <c r="AO234" s="65">
        <f>IF(ISNUMBER(SEARCH('INSTITUTIONAL VENDOR'!$C$35,AP234)),MAX($AO$7:AO233)+1,0)</f>
        <v>0</v>
      </c>
      <c r="AP234" s="65" t="s">
        <v>1316</v>
      </c>
      <c r="AQ234" s="65" t="str">
        <f>IFERROR(VLOOKUP(ROWS(AQ$7:$AQ233),AO:AP,2,0),"")</f>
        <v/>
      </c>
      <c r="AR234" s="65" t="s">
        <v>221</v>
      </c>
      <c r="AS234" s="65"/>
      <c r="AT234" s="65"/>
    </row>
    <row r="235" spans="3:46" x14ac:dyDescent="0.25">
      <c r="C235" s="65"/>
      <c r="D235" s="65"/>
      <c r="E235" s="65"/>
      <c r="F235" s="65"/>
      <c r="G235" s="65"/>
      <c r="H235" s="65"/>
      <c r="I235" s="65"/>
      <c r="J235" s="65"/>
      <c r="K235" s="78"/>
      <c r="L235" s="78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 t="s">
        <v>1335</v>
      </c>
      <c r="Z235" s="65"/>
      <c r="AA235" s="65"/>
      <c r="AB235" s="65"/>
      <c r="AC235" s="65"/>
      <c r="AD235" s="65"/>
      <c r="AE235" s="65"/>
      <c r="AF235" s="65"/>
      <c r="AG235" s="78" t="s">
        <v>1323</v>
      </c>
      <c r="AH235" s="65"/>
      <c r="AI235" s="65"/>
      <c r="AJ235" s="65"/>
      <c r="AK235" s="65"/>
      <c r="AL235" s="65"/>
      <c r="AM235" s="65"/>
      <c r="AN235" s="65"/>
      <c r="AO235" s="65">
        <f>IF(ISNUMBER(SEARCH('INSTITUTIONAL VENDOR'!$C$35,AP235)),MAX($AO$7:AO234)+1,0)</f>
        <v>0</v>
      </c>
      <c r="AP235" s="65" t="s">
        <v>1318</v>
      </c>
      <c r="AQ235" s="65" t="str">
        <f>IFERROR(VLOOKUP(ROWS(AQ$7:$AQ234),AO:AP,2,0),"")</f>
        <v/>
      </c>
      <c r="AR235" s="65" t="s">
        <v>231</v>
      </c>
      <c r="AS235" s="65"/>
      <c r="AT235" s="65"/>
    </row>
    <row r="236" spans="3:46" x14ac:dyDescent="0.25">
      <c r="C236" s="65"/>
      <c r="D236" s="65"/>
      <c r="E236" s="65"/>
      <c r="F236" s="65"/>
      <c r="G236" s="65"/>
      <c r="H236" s="65"/>
      <c r="I236" s="65"/>
      <c r="J236" s="65"/>
      <c r="K236" s="78"/>
      <c r="L236" s="78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 t="s">
        <v>1336</v>
      </c>
      <c r="Z236" s="65"/>
      <c r="AA236" s="65"/>
      <c r="AB236" s="65"/>
      <c r="AC236" s="65"/>
      <c r="AD236" s="65"/>
      <c r="AE236" s="65"/>
      <c r="AF236" s="65"/>
      <c r="AG236" s="78" t="s">
        <v>1326</v>
      </c>
      <c r="AH236" s="65"/>
      <c r="AI236" s="65"/>
      <c r="AJ236" s="65"/>
      <c r="AK236" s="65"/>
      <c r="AL236" s="65"/>
      <c r="AM236" s="65"/>
      <c r="AN236" s="65"/>
      <c r="AO236" s="65">
        <f>IF(ISNUMBER(SEARCH('INSTITUTIONAL VENDOR'!$C$35,AP236)),MAX($AO$7:AO235)+1,0)</f>
        <v>0</v>
      </c>
      <c r="AP236" s="65" t="s">
        <v>1321</v>
      </c>
      <c r="AQ236" s="65" t="str">
        <f>IFERROR(VLOOKUP(ROWS(AQ$7:$AQ235),AO:AP,2,0),"")</f>
        <v/>
      </c>
      <c r="AR236" s="65" t="s">
        <v>239</v>
      </c>
      <c r="AS236" s="65"/>
      <c r="AT236" s="65"/>
    </row>
    <row r="237" spans="3:46" x14ac:dyDescent="0.25">
      <c r="C237" s="65"/>
      <c r="D237" s="65"/>
      <c r="E237" s="65"/>
      <c r="F237" s="65"/>
      <c r="G237" s="65"/>
      <c r="H237" s="65"/>
      <c r="I237" s="78" t="s">
        <v>1337</v>
      </c>
      <c r="J237" s="78"/>
      <c r="K237" s="78"/>
      <c r="L237" s="78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 t="s">
        <v>1338</v>
      </c>
      <c r="Z237" s="65"/>
      <c r="AA237" s="65"/>
      <c r="AB237" s="65"/>
      <c r="AC237" s="65"/>
      <c r="AD237" s="65"/>
      <c r="AE237" s="65"/>
      <c r="AF237" s="65"/>
      <c r="AG237" s="78" t="s">
        <v>1339</v>
      </c>
      <c r="AH237" s="65"/>
      <c r="AI237" s="65"/>
      <c r="AJ237" s="65"/>
      <c r="AK237" s="65"/>
      <c r="AL237" s="65"/>
      <c r="AM237" s="65"/>
      <c r="AN237" s="65"/>
      <c r="AO237" s="65">
        <f>IF(ISNUMBER(SEARCH('INSTITUTIONAL VENDOR'!$C$35,AP237)),MAX($AO$7:AO236)+1,0)</f>
        <v>0</v>
      </c>
      <c r="AP237" s="65" t="s">
        <v>1323</v>
      </c>
      <c r="AQ237" s="65" t="str">
        <f>IFERROR(VLOOKUP(ROWS(AQ$7:$AQ236),AO:AP,2,0),"")</f>
        <v/>
      </c>
      <c r="AR237" s="65" t="s">
        <v>246</v>
      </c>
      <c r="AS237" s="65"/>
      <c r="AT237" s="65"/>
    </row>
    <row r="238" spans="3:46" x14ac:dyDescent="0.25">
      <c r="C238" s="65"/>
      <c r="D238" s="65" t="str">
        <f t="shared" ref="D238:D301" si="0">CONCATENATE(G238," ",I237)</f>
        <v>Afghanistan 006</v>
      </c>
      <c r="E238" s="65"/>
      <c r="F238" s="65"/>
      <c r="G238" s="65" t="s">
        <v>1340</v>
      </c>
      <c r="H238" s="65"/>
      <c r="I238" s="78" t="s">
        <v>1341</v>
      </c>
      <c r="J238" s="78"/>
      <c r="K238" s="78"/>
      <c r="L238" s="78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 t="s">
        <v>1342</v>
      </c>
      <c r="Z238" s="65"/>
      <c r="AA238" s="65"/>
      <c r="AB238" s="65"/>
      <c r="AC238" s="65"/>
      <c r="AD238" s="65"/>
      <c r="AE238" s="65"/>
      <c r="AF238" s="65"/>
      <c r="AG238" s="78" t="s">
        <v>1343</v>
      </c>
      <c r="AH238" s="65"/>
      <c r="AI238" s="65"/>
      <c r="AJ238" s="65"/>
      <c r="AK238" s="65"/>
      <c r="AL238" s="65"/>
      <c r="AM238" s="65"/>
      <c r="AN238" s="65"/>
      <c r="AO238" s="65">
        <f>IF(ISNUMBER(SEARCH('INSTITUTIONAL VENDOR'!$C$35,AP238)),MAX($AO$7:AO237)+1,0)</f>
        <v>0</v>
      </c>
      <c r="AP238" s="65" t="s">
        <v>1326</v>
      </c>
      <c r="AQ238" s="65" t="str">
        <f>IFERROR(VLOOKUP(ROWS(AQ$7:$AQ237),AO:AP,2,0),"")</f>
        <v/>
      </c>
      <c r="AR238" s="65" t="s">
        <v>252</v>
      </c>
      <c r="AS238" s="65"/>
      <c r="AT238" s="65"/>
    </row>
    <row r="239" spans="3:46" x14ac:dyDescent="0.25">
      <c r="C239" s="65"/>
      <c r="D239" s="65" t="str">
        <f t="shared" si="0"/>
        <v>Albania 009</v>
      </c>
      <c r="E239" s="65"/>
      <c r="F239" s="65"/>
      <c r="G239" s="65" t="s">
        <v>1344</v>
      </c>
      <c r="H239" s="65"/>
      <c r="I239" s="78" t="s">
        <v>1345</v>
      </c>
      <c r="J239" s="78"/>
      <c r="K239" s="78"/>
      <c r="L239" s="78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 t="s">
        <v>1346</v>
      </c>
      <c r="Z239" s="65"/>
      <c r="AA239" s="65"/>
      <c r="AB239" s="65"/>
      <c r="AC239" s="65"/>
      <c r="AD239" s="65"/>
      <c r="AE239" s="65"/>
      <c r="AF239" s="65"/>
      <c r="AG239" s="78" t="s">
        <v>1347</v>
      </c>
      <c r="AH239" s="65"/>
      <c r="AI239" s="65"/>
      <c r="AJ239" s="65"/>
      <c r="AK239" s="65"/>
      <c r="AL239" s="65"/>
      <c r="AM239" s="65"/>
      <c r="AN239" s="65"/>
      <c r="AO239" s="65"/>
      <c r="AP239" s="65"/>
      <c r="AQ239" s="65"/>
      <c r="AR239" s="65" t="s">
        <v>258</v>
      </c>
      <c r="AS239" s="65"/>
      <c r="AT239" s="65"/>
    </row>
    <row r="240" spans="3:46" x14ac:dyDescent="0.25">
      <c r="C240" s="65"/>
      <c r="D240" s="65" t="str">
        <f t="shared" si="0"/>
        <v>Algeria 012</v>
      </c>
      <c r="E240" s="65"/>
      <c r="F240" s="65"/>
      <c r="G240" s="65" t="s">
        <v>1348</v>
      </c>
      <c r="H240" s="65"/>
      <c r="I240" s="78">
        <v>697</v>
      </c>
      <c r="J240" s="78"/>
      <c r="K240" s="78"/>
      <c r="L240" s="78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 t="s">
        <v>1349</v>
      </c>
      <c r="Z240" s="65"/>
      <c r="AA240" s="65"/>
      <c r="AB240" s="65"/>
      <c r="AC240" s="65"/>
      <c r="AD240" s="65"/>
      <c r="AE240" s="65"/>
      <c r="AF240" s="65"/>
      <c r="AG240" s="78" t="s">
        <v>1350</v>
      </c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 t="s">
        <v>262</v>
      </c>
      <c r="AS240" s="65"/>
      <c r="AT240" s="65"/>
    </row>
    <row r="241" spans="4:44" x14ac:dyDescent="0.25">
      <c r="D241" s="65" t="str">
        <f t="shared" si="0"/>
        <v>Amer.Virgin Is. 697</v>
      </c>
      <c r="E241" s="65"/>
      <c r="F241" s="65"/>
      <c r="G241" s="65" t="s">
        <v>1351</v>
      </c>
      <c r="H241" s="65"/>
      <c r="I241" s="78">
        <v>505</v>
      </c>
      <c r="J241" s="78"/>
      <c r="K241" s="78"/>
      <c r="L241" s="78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 t="s">
        <v>1352</v>
      </c>
      <c r="Z241" s="65"/>
      <c r="AA241" s="65"/>
      <c r="AB241" s="65"/>
      <c r="AC241" s="65"/>
      <c r="AD241" s="65"/>
      <c r="AE241" s="65"/>
      <c r="AF241" s="65"/>
      <c r="AG241" s="78" t="s">
        <v>1353</v>
      </c>
      <c r="AH241" s="65"/>
      <c r="AI241" s="65"/>
      <c r="AJ241" s="65"/>
      <c r="AK241" s="65"/>
      <c r="AL241" s="65"/>
      <c r="AM241" s="65"/>
      <c r="AN241" s="65"/>
      <c r="AO241" s="65"/>
      <c r="AP241" s="65"/>
      <c r="AQ241" s="65"/>
      <c r="AR241" s="65" t="s">
        <v>266</v>
      </c>
    </row>
    <row r="242" spans="4:44" x14ac:dyDescent="0.25">
      <c r="D242" s="65" t="str">
        <f t="shared" si="0"/>
        <v>Andorra 505</v>
      </c>
      <c r="E242" s="65"/>
      <c r="F242" s="65"/>
      <c r="G242" s="65" t="s">
        <v>1354</v>
      </c>
      <c r="H242" s="65"/>
      <c r="I242" s="78">
        <v>681</v>
      </c>
      <c r="J242" s="78"/>
      <c r="K242" s="78"/>
      <c r="L242" s="78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 t="s">
        <v>1355</v>
      </c>
      <c r="Z242" s="65"/>
      <c r="AA242" s="65"/>
      <c r="AB242" s="65"/>
      <c r="AC242" s="65"/>
      <c r="AD242" s="65"/>
      <c r="AE242" s="65"/>
      <c r="AF242" s="65"/>
      <c r="AG242" s="78" t="s">
        <v>1356</v>
      </c>
      <c r="AH242" s="65"/>
      <c r="AI242" s="65"/>
      <c r="AJ242" s="65"/>
      <c r="AK242" s="65"/>
      <c r="AL242" s="65"/>
      <c r="AM242" s="65"/>
      <c r="AN242" s="65"/>
      <c r="AO242" s="65"/>
      <c r="AP242" s="65"/>
      <c r="AQ242" s="65"/>
      <c r="AR242" s="65" t="s">
        <v>271</v>
      </c>
    </row>
    <row r="243" spans="4:44" x14ac:dyDescent="0.25">
      <c r="D243" s="65" t="str">
        <f t="shared" si="0"/>
        <v>Angola 681</v>
      </c>
      <c r="E243" s="65"/>
      <c r="F243" s="65"/>
      <c r="G243" s="65" t="s">
        <v>1357</v>
      </c>
      <c r="H243" s="65"/>
      <c r="I243" s="78">
        <v>623</v>
      </c>
      <c r="J243" s="78"/>
      <c r="K243" s="78"/>
      <c r="L243" s="78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 t="s">
        <v>1358</v>
      </c>
      <c r="Z243" s="65"/>
      <c r="AA243" s="65"/>
      <c r="AB243" s="65"/>
      <c r="AC243" s="65"/>
      <c r="AD243" s="65"/>
      <c r="AE243" s="65"/>
      <c r="AF243" s="65"/>
      <c r="AG243" s="78" t="s">
        <v>1359</v>
      </c>
      <c r="AH243" s="65"/>
      <c r="AI243" s="65"/>
      <c r="AJ243" s="65"/>
      <c r="AK243" s="65"/>
      <c r="AL243" s="65"/>
      <c r="AM243" s="65"/>
      <c r="AN243" s="65"/>
      <c r="AO243" s="65"/>
      <c r="AP243" s="65"/>
      <c r="AQ243" s="65"/>
      <c r="AR243" s="65" t="s">
        <v>276</v>
      </c>
    </row>
    <row r="244" spans="4:44" x14ac:dyDescent="0.25">
      <c r="D244" s="65" t="str">
        <f t="shared" si="0"/>
        <v>Anguilla 623</v>
      </c>
      <c r="E244" s="65"/>
      <c r="F244" s="65"/>
      <c r="G244" s="65" t="s">
        <v>1360</v>
      </c>
      <c r="H244" s="65"/>
      <c r="I244" s="78">
        <v>601</v>
      </c>
      <c r="J244" s="78"/>
      <c r="K244" s="78"/>
      <c r="L244" s="78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 t="s">
        <v>1361</v>
      </c>
      <c r="Z244" s="65"/>
      <c r="AA244" s="65"/>
      <c r="AB244" s="65"/>
      <c r="AC244" s="65"/>
      <c r="AD244" s="65"/>
      <c r="AE244" s="65"/>
      <c r="AF244" s="65"/>
      <c r="AG244" s="78" t="s">
        <v>1362</v>
      </c>
      <c r="AH244" s="65"/>
      <c r="AI244" s="65"/>
      <c r="AJ244" s="65"/>
      <c r="AK244" s="65"/>
      <c r="AL244" s="65"/>
      <c r="AM244" s="65"/>
      <c r="AN244" s="65"/>
      <c r="AO244" s="65"/>
      <c r="AP244" s="65"/>
      <c r="AQ244" s="65"/>
      <c r="AR244" s="65" t="s">
        <v>281</v>
      </c>
    </row>
    <row r="245" spans="4:44" x14ac:dyDescent="0.25">
      <c r="D245" s="65" t="str">
        <f t="shared" si="0"/>
        <v>Antigua/Barbuda 601</v>
      </c>
      <c r="E245" s="65"/>
      <c r="F245" s="65"/>
      <c r="G245" s="65" t="s">
        <v>1363</v>
      </c>
      <c r="H245" s="65"/>
      <c r="I245" s="78" t="s">
        <v>1364</v>
      </c>
      <c r="J245" s="78"/>
      <c r="K245" s="78"/>
      <c r="L245" s="78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 t="s">
        <v>1365</v>
      </c>
      <c r="Z245" s="65"/>
      <c r="AA245" s="65"/>
      <c r="AB245" s="65"/>
      <c r="AC245" s="65"/>
      <c r="AD245" s="65"/>
      <c r="AE245" s="65"/>
      <c r="AF245" s="65"/>
      <c r="AG245" s="78" t="s">
        <v>1366</v>
      </c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 t="s">
        <v>287</v>
      </c>
    </row>
    <row r="246" spans="4:44" x14ac:dyDescent="0.25">
      <c r="D246" s="65" t="str">
        <f t="shared" si="0"/>
        <v>Argentina 024</v>
      </c>
      <c r="E246" s="65"/>
      <c r="F246" s="65"/>
      <c r="G246" s="65" t="s">
        <v>1367</v>
      </c>
      <c r="H246" s="65"/>
      <c r="I246" s="78" t="s">
        <v>1368</v>
      </c>
      <c r="J246" s="78"/>
      <c r="K246" s="78"/>
      <c r="L246" s="78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 t="s">
        <v>1369</v>
      </c>
      <c r="Z246" s="65"/>
      <c r="AA246" s="65"/>
      <c r="AB246" s="65"/>
      <c r="AC246" s="65"/>
      <c r="AD246" s="65"/>
      <c r="AE246" s="65"/>
      <c r="AF246" s="65"/>
      <c r="AG246" s="78" t="s">
        <v>1370</v>
      </c>
      <c r="AH246" s="65"/>
      <c r="AI246" s="65"/>
      <c r="AJ246" s="65"/>
      <c r="AK246" s="65"/>
      <c r="AL246" s="65"/>
      <c r="AM246" s="65"/>
      <c r="AN246" s="65"/>
      <c r="AO246" s="65"/>
      <c r="AP246" s="65"/>
      <c r="AQ246" s="65"/>
      <c r="AR246" s="65" t="s">
        <v>292</v>
      </c>
    </row>
    <row r="247" spans="4:44" x14ac:dyDescent="0.25">
      <c r="D247" s="65" t="str">
        <f t="shared" si="0"/>
        <v>Armenia 026</v>
      </c>
      <c r="E247" s="65"/>
      <c r="F247" s="65"/>
      <c r="G247" s="65" t="s">
        <v>1371</v>
      </c>
      <c r="H247" s="65"/>
      <c r="I247" s="78" t="s">
        <v>1372</v>
      </c>
      <c r="J247" s="78"/>
      <c r="K247" s="78"/>
      <c r="L247" s="78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 t="s">
        <v>1373</v>
      </c>
      <c r="Z247" s="65"/>
      <c r="AA247" s="65"/>
      <c r="AB247" s="65"/>
      <c r="AC247" s="65"/>
      <c r="AD247" s="65"/>
      <c r="AE247" s="65"/>
      <c r="AF247" s="65"/>
      <c r="AG247" s="78" t="s">
        <v>1374</v>
      </c>
      <c r="AH247" s="65"/>
      <c r="AI247" s="65"/>
      <c r="AJ247" s="65"/>
      <c r="AK247" s="65"/>
      <c r="AL247" s="65"/>
      <c r="AM247" s="65"/>
      <c r="AN247" s="65"/>
      <c r="AO247" s="65"/>
      <c r="AP247" s="65"/>
      <c r="AQ247" s="65"/>
      <c r="AR247" s="65" t="s">
        <v>297</v>
      </c>
    </row>
    <row r="248" spans="4:44" x14ac:dyDescent="0.25">
      <c r="D248" s="65" t="str">
        <f t="shared" si="0"/>
        <v>Aruba 025</v>
      </c>
      <c r="E248" s="65"/>
      <c r="F248" s="65"/>
      <c r="G248" s="65" t="s">
        <v>1375</v>
      </c>
      <c r="H248" s="65"/>
      <c r="I248" s="78" t="s">
        <v>1376</v>
      </c>
      <c r="J248" s="78"/>
      <c r="K248" s="78"/>
      <c r="L248" s="78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 t="s">
        <v>1377</v>
      </c>
      <c r="Z248" s="65"/>
      <c r="AA248" s="65"/>
      <c r="AB248" s="65"/>
      <c r="AC248" s="65"/>
      <c r="AD248" s="65"/>
      <c r="AE248" s="65"/>
      <c r="AF248" s="65"/>
      <c r="AG248" s="78" t="s">
        <v>1378</v>
      </c>
      <c r="AH248" s="65"/>
      <c r="AI248" s="65"/>
      <c r="AJ248" s="65"/>
      <c r="AK248" s="65"/>
      <c r="AL248" s="65"/>
      <c r="AM248" s="65"/>
      <c r="AN248" s="65"/>
      <c r="AO248" s="65"/>
      <c r="AP248" s="65"/>
      <c r="AQ248" s="65"/>
      <c r="AR248" s="65" t="s">
        <v>303</v>
      </c>
    </row>
    <row r="249" spans="4:44" x14ac:dyDescent="0.25">
      <c r="D249" s="65" t="str">
        <f t="shared" si="0"/>
        <v>Australia 027</v>
      </c>
      <c r="E249" s="65"/>
      <c r="F249" s="65"/>
      <c r="G249" s="65" t="s">
        <v>1379</v>
      </c>
      <c r="H249" s="65"/>
      <c r="I249" s="78" t="s">
        <v>1380</v>
      </c>
      <c r="J249" s="78"/>
      <c r="K249" s="78"/>
      <c r="L249" s="78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 t="s">
        <v>1381</v>
      </c>
      <c r="Z249" s="65"/>
      <c r="AA249" s="65"/>
      <c r="AB249" s="65"/>
      <c r="AC249" s="65"/>
      <c r="AD249" s="65"/>
      <c r="AE249" s="65"/>
      <c r="AF249" s="65"/>
      <c r="AG249" s="78" t="s">
        <v>1382</v>
      </c>
      <c r="AH249" s="65"/>
      <c r="AI249" s="65"/>
      <c r="AJ249" s="65"/>
      <c r="AK249" s="65"/>
      <c r="AL249" s="65"/>
      <c r="AM249" s="65"/>
      <c r="AN249" s="65"/>
      <c r="AO249" s="65"/>
      <c r="AP249" s="65"/>
      <c r="AQ249" s="65"/>
      <c r="AR249" s="65" t="s">
        <v>309</v>
      </c>
    </row>
    <row r="250" spans="4:44" x14ac:dyDescent="0.25">
      <c r="D250" s="65" t="str">
        <f t="shared" si="0"/>
        <v>Austria 030</v>
      </c>
      <c r="E250" s="65"/>
      <c r="F250" s="65"/>
      <c r="G250" s="65" t="s">
        <v>1383</v>
      </c>
      <c r="H250" s="65"/>
      <c r="I250" s="78" t="s">
        <v>1384</v>
      </c>
      <c r="J250" s="78"/>
      <c r="K250" s="78"/>
      <c r="L250" s="78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 t="s">
        <v>1385</v>
      </c>
      <c r="Z250" s="65"/>
      <c r="AA250" s="65"/>
      <c r="AB250" s="65"/>
      <c r="AC250" s="65"/>
      <c r="AD250" s="65"/>
      <c r="AE250" s="65"/>
      <c r="AF250" s="65"/>
      <c r="AG250" s="78" t="s">
        <v>1386</v>
      </c>
      <c r="AH250" s="65"/>
      <c r="AI250" s="65"/>
      <c r="AJ250" s="65"/>
      <c r="AK250" s="65"/>
      <c r="AL250" s="65"/>
      <c r="AM250" s="65"/>
      <c r="AN250" s="65"/>
      <c r="AO250" s="65"/>
      <c r="AP250" s="65"/>
      <c r="AQ250" s="65"/>
      <c r="AR250" s="65" t="s">
        <v>316</v>
      </c>
    </row>
    <row r="251" spans="4:44" x14ac:dyDescent="0.25">
      <c r="D251" s="65" t="str">
        <f t="shared" si="0"/>
        <v>Azerbaijan 031</v>
      </c>
      <c r="E251" s="65"/>
      <c r="F251" s="65"/>
      <c r="G251" s="65" t="s">
        <v>1387</v>
      </c>
      <c r="H251" s="65"/>
      <c r="I251" s="78">
        <v>603</v>
      </c>
      <c r="J251" s="78"/>
      <c r="K251" s="78"/>
      <c r="L251" s="78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 t="s">
        <v>1388</v>
      </c>
      <c r="Z251" s="65"/>
      <c r="AA251" s="65"/>
      <c r="AB251" s="65"/>
      <c r="AC251" s="65"/>
      <c r="AD251" s="65"/>
      <c r="AE251" s="65"/>
      <c r="AF251" s="65"/>
      <c r="AG251" s="78" t="s">
        <v>1389</v>
      </c>
      <c r="AH251" s="65"/>
      <c r="AI251" s="65"/>
      <c r="AJ251" s="65"/>
      <c r="AK251" s="65"/>
      <c r="AL251" s="65"/>
      <c r="AM251" s="65"/>
      <c r="AN251" s="65"/>
      <c r="AO251" s="65"/>
      <c r="AP251" s="65"/>
      <c r="AQ251" s="65"/>
      <c r="AR251" s="65" t="s">
        <v>323</v>
      </c>
    </row>
    <row r="252" spans="4:44" x14ac:dyDescent="0.25">
      <c r="D252" s="65" t="str">
        <f t="shared" si="0"/>
        <v>Bahamas 603</v>
      </c>
      <c r="E252" s="65"/>
      <c r="F252" s="65"/>
      <c r="G252" s="65" t="s">
        <v>1390</v>
      </c>
      <c r="H252" s="65"/>
      <c r="I252" s="78">
        <v>604</v>
      </c>
      <c r="J252" s="78"/>
      <c r="K252" s="78"/>
      <c r="L252" s="78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 t="s">
        <v>1391</v>
      </c>
      <c r="Z252" s="65"/>
      <c r="AA252" s="65"/>
      <c r="AB252" s="65"/>
      <c r="AC252" s="65"/>
      <c r="AD252" s="65"/>
      <c r="AE252" s="65"/>
      <c r="AF252" s="65"/>
      <c r="AG252" s="78" t="s">
        <v>1392</v>
      </c>
      <c r="AH252" s="65"/>
      <c r="AI252" s="65"/>
      <c r="AJ252" s="65"/>
      <c r="AK252" s="65"/>
      <c r="AL252" s="65"/>
      <c r="AM252" s="65"/>
      <c r="AN252" s="65"/>
      <c r="AO252" s="65"/>
      <c r="AP252" s="65"/>
      <c r="AQ252" s="65"/>
      <c r="AR252" s="65" t="s">
        <v>331</v>
      </c>
    </row>
    <row r="253" spans="4:44" x14ac:dyDescent="0.25">
      <c r="D253" s="65" t="str">
        <f t="shared" si="0"/>
        <v>Bahrain 604</v>
      </c>
      <c r="E253" s="65"/>
      <c r="F253" s="65"/>
      <c r="G253" s="65" t="s">
        <v>1393</v>
      </c>
      <c r="H253" s="65"/>
      <c r="I253" s="78">
        <v>507</v>
      </c>
      <c r="J253" s="78"/>
      <c r="K253" s="78"/>
      <c r="L253" s="78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 t="s">
        <v>1394</v>
      </c>
      <c r="Z253" s="65"/>
      <c r="AA253" s="65"/>
      <c r="AB253" s="65"/>
      <c r="AC253" s="65"/>
      <c r="AD253" s="65"/>
      <c r="AE253" s="65"/>
      <c r="AF253" s="65"/>
      <c r="AG253" s="78" t="s">
        <v>1395</v>
      </c>
      <c r="AH253" s="65"/>
      <c r="AI253" s="65"/>
      <c r="AJ253" s="65"/>
      <c r="AK253" s="65"/>
      <c r="AL253" s="65"/>
      <c r="AM253" s="65"/>
      <c r="AN253" s="65"/>
      <c r="AO253" s="65"/>
      <c r="AP253" s="65"/>
      <c r="AQ253" s="65"/>
      <c r="AR253" s="63" t="s">
        <v>338</v>
      </c>
    </row>
    <row r="254" spans="4:44" x14ac:dyDescent="0.25">
      <c r="D254" s="65" t="str">
        <f t="shared" si="0"/>
        <v>Bangladesh 507</v>
      </c>
      <c r="E254" s="65"/>
      <c r="F254" s="65"/>
      <c r="G254" s="65" t="s">
        <v>1396</v>
      </c>
      <c r="H254" s="65"/>
      <c r="I254" s="78" t="s">
        <v>1397</v>
      </c>
      <c r="J254" s="78"/>
      <c r="K254" s="78"/>
      <c r="L254" s="78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 t="s">
        <v>1398</v>
      </c>
      <c r="Z254" s="65"/>
      <c r="AA254" s="65"/>
      <c r="AB254" s="65"/>
      <c r="AC254" s="65"/>
      <c r="AD254" s="65"/>
      <c r="AE254" s="65"/>
      <c r="AF254" s="65"/>
      <c r="AG254" s="78" t="s">
        <v>1399</v>
      </c>
      <c r="AH254" s="65"/>
      <c r="AI254" s="65"/>
      <c r="AJ254" s="65"/>
      <c r="AK254" s="65"/>
      <c r="AL254" s="65"/>
      <c r="AM254" s="65"/>
      <c r="AN254" s="65"/>
      <c r="AO254" s="65"/>
      <c r="AP254" s="65"/>
      <c r="AQ254" s="65"/>
      <c r="AR254" s="65" t="s">
        <v>349</v>
      </c>
    </row>
    <row r="255" spans="4:44" x14ac:dyDescent="0.25">
      <c r="D255" s="65" t="str">
        <f t="shared" si="0"/>
        <v>Barbados 042</v>
      </c>
      <c r="E255" s="65"/>
      <c r="F255" s="65"/>
      <c r="G255" s="65" t="s">
        <v>1400</v>
      </c>
      <c r="H255" s="65"/>
      <c r="I255" s="78" t="s">
        <v>1401</v>
      </c>
      <c r="J255" s="78"/>
      <c r="K255" s="78"/>
      <c r="L255" s="78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 t="s">
        <v>1402</v>
      </c>
      <c r="Z255" s="65"/>
      <c r="AA255" s="65"/>
      <c r="AB255" s="65"/>
      <c r="AC255" s="65"/>
      <c r="AD255" s="65"/>
      <c r="AE255" s="65"/>
      <c r="AF255" s="65"/>
      <c r="AG255" s="78" t="s">
        <v>1403</v>
      </c>
      <c r="AH255" s="65"/>
      <c r="AI255" s="65"/>
      <c r="AJ255" s="65"/>
      <c r="AK255" s="65"/>
      <c r="AL255" s="65"/>
      <c r="AM255" s="65"/>
      <c r="AN255" s="65"/>
      <c r="AO255" s="65"/>
      <c r="AP255" s="65"/>
      <c r="AQ255" s="65"/>
      <c r="AR255" s="65" t="s">
        <v>360</v>
      </c>
    </row>
    <row r="256" spans="4:44" x14ac:dyDescent="0.25">
      <c r="D256" s="65" t="str">
        <f t="shared" si="0"/>
        <v>Belarus 063</v>
      </c>
      <c r="E256" s="65"/>
      <c r="F256" s="65"/>
      <c r="G256" s="65" t="s">
        <v>1404</v>
      </c>
      <c r="H256" s="65"/>
      <c r="I256" s="78" t="s">
        <v>1405</v>
      </c>
      <c r="J256" s="78"/>
      <c r="K256" s="78"/>
      <c r="L256" s="78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 t="s">
        <v>1406</v>
      </c>
      <c r="Z256" s="65"/>
      <c r="AA256" s="65"/>
      <c r="AB256" s="65"/>
      <c r="AC256" s="65"/>
      <c r="AD256" s="65"/>
      <c r="AE256" s="65"/>
      <c r="AF256" s="65"/>
      <c r="AG256" s="78" t="s">
        <v>1407</v>
      </c>
      <c r="AH256" s="65"/>
      <c r="AI256" s="65"/>
      <c r="AJ256" s="65"/>
      <c r="AK256" s="65"/>
      <c r="AL256" s="65"/>
      <c r="AM256" s="65"/>
      <c r="AN256" s="65"/>
      <c r="AO256" s="65"/>
      <c r="AP256" s="65"/>
      <c r="AQ256" s="65"/>
      <c r="AR256" s="65" t="s">
        <v>371</v>
      </c>
    </row>
    <row r="257" spans="4:44" x14ac:dyDescent="0.25">
      <c r="D257" s="65" t="str">
        <f t="shared" si="0"/>
        <v>Belgium 048</v>
      </c>
      <c r="E257" s="65"/>
      <c r="F257" s="65"/>
      <c r="G257" s="65" t="s">
        <v>1408</v>
      </c>
      <c r="H257" s="65"/>
      <c r="I257" s="78">
        <v>611</v>
      </c>
      <c r="J257" s="78"/>
      <c r="K257" s="78"/>
      <c r="L257" s="78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 t="s">
        <v>1409</v>
      </c>
      <c r="Z257" s="65"/>
      <c r="AA257" s="65"/>
      <c r="AB257" s="65"/>
      <c r="AC257" s="65"/>
      <c r="AD257" s="65"/>
      <c r="AE257" s="65"/>
      <c r="AF257" s="65"/>
      <c r="AG257" s="78" t="s">
        <v>1410</v>
      </c>
      <c r="AH257" s="65"/>
      <c r="AI257" s="65"/>
      <c r="AJ257" s="65"/>
      <c r="AK257" s="65"/>
      <c r="AL257" s="65"/>
      <c r="AM257" s="65"/>
      <c r="AN257" s="65"/>
      <c r="AO257" s="65"/>
      <c r="AP257" s="65"/>
      <c r="AQ257" s="65"/>
      <c r="AR257" s="65" t="s">
        <v>381</v>
      </c>
    </row>
    <row r="258" spans="4:44" x14ac:dyDescent="0.25">
      <c r="D258" s="65" t="str">
        <f t="shared" si="0"/>
        <v>Belize 611</v>
      </c>
      <c r="E258" s="65"/>
      <c r="F258" s="65"/>
      <c r="G258" s="65" t="s">
        <v>1411</v>
      </c>
      <c r="H258" s="65"/>
      <c r="I258" s="78">
        <v>117</v>
      </c>
      <c r="J258" s="78"/>
      <c r="K258" s="78"/>
      <c r="L258" s="78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 t="s">
        <v>1412</v>
      </c>
      <c r="Z258" s="65"/>
      <c r="AA258" s="65"/>
      <c r="AB258" s="65"/>
      <c r="AC258" s="65"/>
      <c r="AD258" s="65"/>
      <c r="AE258" s="65"/>
      <c r="AF258" s="65"/>
      <c r="AG258" s="78" t="s">
        <v>1413</v>
      </c>
      <c r="AH258" s="65"/>
      <c r="AI258" s="65"/>
      <c r="AJ258" s="65"/>
      <c r="AK258" s="65"/>
      <c r="AL258" s="65"/>
      <c r="AM258" s="65"/>
      <c r="AN258" s="65"/>
      <c r="AO258" s="65"/>
      <c r="AP258" s="65"/>
      <c r="AQ258" s="65"/>
      <c r="AR258" s="65" t="s">
        <v>391</v>
      </c>
    </row>
    <row r="259" spans="4:44" x14ac:dyDescent="0.25">
      <c r="D259" s="65" t="str">
        <f t="shared" si="0"/>
        <v>Benin 117</v>
      </c>
      <c r="E259" s="65"/>
      <c r="F259" s="65"/>
      <c r="G259" s="65" t="s">
        <v>1414</v>
      </c>
      <c r="H259" s="65"/>
      <c r="I259" s="78">
        <v>605</v>
      </c>
      <c r="J259" s="78"/>
      <c r="K259" s="78"/>
      <c r="L259" s="78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 t="s">
        <v>1415</v>
      </c>
      <c r="Z259" s="65"/>
      <c r="AA259" s="65"/>
      <c r="AB259" s="65"/>
      <c r="AC259" s="65"/>
      <c r="AD259" s="65"/>
      <c r="AE259" s="65"/>
      <c r="AF259" s="65"/>
      <c r="AG259" s="78" t="s">
        <v>1416</v>
      </c>
      <c r="AH259" s="65"/>
      <c r="AI259" s="65"/>
      <c r="AJ259" s="65"/>
      <c r="AK259" s="65"/>
      <c r="AL259" s="65"/>
      <c r="AM259" s="65"/>
      <c r="AN259" s="65"/>
      <c r="AO259" s="65"/>
      <c r="AP259" s="65"/>
      <c r="AQ259" s="65"/>
      <c r="AR259" s="65" t="s">
        <v>400</v>
      </c>
    </row>
    <row r="260" spans="4:44" x14ac:dyDescent="0.25">
      <c r="D260" s="65" t="str">
        <f t="shared" si="0"/>
        <v>Bermuda 605</v>
      </c>
      <c r="E260" s="65"/>
      <c r="F260" s="65"/>
      <c r="G260" s="65" t="s">
        <v>1417</v>
      </c>
      <c r="H260" s="65"/>
      <c r="I260" s="78" t="s">
        <v>1418</v>
      </c>
      <c r="J260" s="78"/>
      <c r="K260" s="78"/>
      <c r="L260" s="78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 t="s">
        <v>1419</v>
      </c>
      <c r="Z260" s="65"/>
      <c r="AA260" s="65"/>
      <c r="AB260" s="65"/>
      <c r="AC260" s="65"/>
      <c r="AD260" s="65"/>
      <c r="AE260" s="65"/>
      <c r="AF260" s="65"/>
      <c r="AG260" s="78" t="s">
        <v>1420</v>
      </c>
      <c r="AH260" s="65"/>
      <c r="AI260" s="65"/>
      <c r="AJ260" s="65"/>
      <c r="AK260" s="65"/>
      <c r="AL260" s="65"/>
      <c r="AM260" s="65"/>
      <c r="AN260" s="65"/>
      <c r="AO260" s="65"/>
      <c r="AP260" s="65"/>
      <c r="AQ260" s="65"/>
      <c r="AR260" s="65" t="s">
        <v>408</v>
      </c>
    </row>
    <row r="261" spans="4:44" x14ac:dyDescent="0.25">
      <c r="D261" s="65" t="str">
        <f t="shared" si="0"/>
        <v>Bhutan 049</v>
      </c>
      <c r="E261" s="65"/>
      <c r="F261" s="65"/>
      <c r="G261" s="65" t="s">
        <v>1421</v>
      </c>
      <c r="H261" s="65"/>
      <c r="I261" s="78" t="s">
        <v>1422</v>
      </c>
      <c r="J261" s="78"/>
      <c r="K261" s="78"/>
      <c r="L261" s="78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 t="s">
        <v>1423</v>
      </c>
      <c r="Z261" s="65"/>
      <c r="AA261" s="65"/>
      <c r="AB261" s="65"/>
      <c r="AC261" s="65"/>
      <c r="AD261" s="65"/>
      <c r="AE261" s="65"/>
      <c r="AF261" s="65"/>
      <c r="AG261" s="78" t="s">
        <v>1424</v>
      </c>
      <c r="AH261" s="65"/>
      <c r="AI261" s="65"/>
      <c r="AJ261" s="65"/>
      <c r="AK261" s="65"/>
      <c r="AL261" s="65"/>
      <c r="AM261" s="65"/>
      <c r="AN261" s="65"/>
      <c r="AO261" s="65"/>
      <c r="AP261" s="65"/>
      <c r="AQ261" s="65"/>
      <c r="AR261" s="65" t="s">
        <v>417</v>
      </c>
    </row>
    <row r="262" spans="4:44" x14ac:dyDescent="0.25">
      <c r="D262" s="65" t="str">
        <f t="shared" si="0"/>
        <v>Bolivia 051</v>
      </c>
      <c r="E262" s="65"/>
      <c r="F262" s="65"/>
      <c r="G262" s="65" t="s">
        <v>1425</v>
      </c>
      <c r="H262" s="65"/>
      <c r="I262" s="78" t="s">
        <v>1426</v>
      </c>
      <c r="J262" s="78"/>
      <c r="K262" s="78"/>
      <c r="L262" s="78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 t="s">
        <v>1427</v>
      </c>
      <c r="Z262" s="65"/>
      <c r="AA262" s="65"/>
      <c r="AB262" s="65"/>
      <c r="AC262" s="65"/>
      <c r="AD262" s="65"/>
      <c r="AE262" s="65"/>
      <c r="AF262" s="65"/>
      <c r="AG262" s="78" t="s">
        <v>1428</v>
      </c>
      <c r="AH262" s="65"/>
      <c r="AI262" s="65"/>
      <c r="AJ262" s="65"/>
      <c r="AK262" s="65"/>
      <c r="AL262" s="65"/>
      <c r="AM262" s="65"/>
      <c r="AN262" s="65"/>
      <c r="AO262" s="65"/>
      <c r="AP262" s="65"/>
      <c r="AQ262" s="65"/>
      <c r="AR262" s="65" t="s">
        <v>426</v>
      </c>
    </row>
    <row r="263" spans="4:44" x14ac:dyDescent="0.25">
      <c r="D263" s="65" t="str">
        <f t="shared" si="0"/>
        <v>Bosnia-Herz. 053</v>
      </c>
      <c r="E263" s="65"/>
      <c r="F263" s="65"/>
      <c r="G263" s="65" t="s">
        <v>1429</v>
      </c>
      <c r="H263" s="65"/>
      <c r="I263" s="78" t="s">
        <v>1430</v>
      </c>
      <c r="J263" s="78"/>
      <c r="K263" s="78"/>
      <c r="L263" s="78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 t="s">
        <v>1431</v>
      </c>
      <c r="Z263" s="65"/>
      <c r="AA263" s="65"/>
      <c r="AB263" s="65"/>
      <c r="AC263" s="65"/>
      <c r="AD263" s="65"/>
      <c r="AE263" s="65"/>
      <c r="AF263" s="65"/>
      <c r="AG263" s="78" t="s">
        <v>1432</v>
      </c>
      <c r="AH263" s="65"/>
      <c r="AI263" s="65"/>
      <c r="AJ263" s="65"/>
      <c r="AK263" s="65"/>
      <c r="AL263" s="65"/>
      <c r="AM263" s="65"/>
      <c r="AN263" s="65"/>
      <c r="AO263" s="65"/>
      <c r="AP263" s="65"/>
      <c r="AQ263" s="65"/>
      <c r="AR263" s="65" t="s">
        <v>438</v>
      </c>
    </row>
    <row r="264" spans="4:44" x14ac:dyDescent="0.25">
      <c r="D264" s="65" t="str">
        <f t="shared" si="0"/>
        <v>Botswana 052</v>
      </c>
      <c r="E264" s="65"/>
      <c r="F264" s="65"/>
      <c r="G264" s="65" t="s">
        <v>1433</v>
      </c>
      <c r="H264" s="65"/>
      <c r="I264" s="78" t="s">
        <v>1434</v>
      </c>
      <c r="J264" s="78"/>
      <c r="K264" s="78"/>
      <c r="L264" s="78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 t="s">
        <v>1435</v>
      </c>
      <c r="Z264" s="65"/>
      <c r="AA264" s="65"/>
      <c r="AB264" s="65"/>
      <c r="AC264" s="65"/>
      <c r="AD264" s="65"/>
      <c r="AE264" s="65"/>
      <c r="AF264" s="65"/>
      <c r="AG264" s="78" t="s">
        <v>1436</v>
      </c>
      <c r="AH264" s="65"/>
      <c r="AI264" s="65"/>
      <c r="AJ264" s="65"/>
      <c r="AK264" s="65"/>
      <c r="AL264" s="65"/>
      <c r="AM264" s="65"/>
      <c r="AN264" s="65"/>
      <c r="AO264" s="65"/>
      <c r="AP264" s="65"/>
      <c r="AQ264" s="65"/>
      <c r="AR264" s="65" t="s">
        <v>448</v>
      </c>
    </row>
    <row r="265" spans="4:44" x14ac:dyDescent="0.25">
      <c r="D265" s="65" t="str">
        <f t="shared" si="0"/>
        <v>Brazil 054</v>
      </c>
      <c r="E265" s="65"/>
      <c r="F265" s="65"/>
      <c r="G265" s="65" t="s">
        <v>1437</v>
      </c>
      <c r="H265" s="65"/>
      <c r="I265" s="78">
        <v>640</v>
      </c>
      <c r="J265" s="78"/>
      <c r="K265" s="78"/>
      <c r="L265" s="78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 t="s">
        <v>1438</v>
      </c>
      <c r="Z265" s="65"/>
      <c r="AA265" s="65"/>
      <c r="AB265" s="65"/>
      <c r="AC265" s="65"/>
      <c r="AD265" s="65"/>
      <c r="AE265" s="65"/>
      <c r="AF265" s="65"/>
      <c r="AG265" s="78" t="s">
        <v>1439</v>
      </c>
      <c r="AH265" s="65"/>
      <c r="AI265" s="65"/>
      <c r="AJ265" s="65"/>
      <c r="AK265" s="65"/>
      <c r="AL265" s="65"/>
      <c r="AM265" s="65"/>
      <c r="AN265" s="65"/>
      <c r="AO265" s="65"/>
      <c r="AP265" s="65"/>
      <c r="AQ265" s="65"/>
      <c r="AR265" s="65" t="s">
        <v>458</v>
      </c>
    </row>
    <row r="266" spans="4:44" x14ac:dyDescent="0.25">
      <c r="D266" s="65" t="str">
        <f t="shared" si="0"/>
        <v>Brit.Virgin Is. 640</v>
      </c>
      <c r="E266" s="65"/>
      <c r="F266" s="65"/>
      <c r="G266" s="65" t="s">
        <v>1440</v>
      </c>
      <c r="H266" s="65"/>
      <c r="I266" s="78">
        <v>602</v>
      </c>
      <c r="J266" s="78"/>
      <c r="K266" s="78"/>
      <c r="L266" s="78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 t="s">
        <v>1441</v>
      </c>
      <c r="Z266" s="65"/>
      <c r="AA266" s="65"/>
      <c r="AB266" s="65"/>
      <c r="AC266" s="65"/>
      <c r="AD266" s="65"/>
      <c r="AE266" s="65"/>
      <c r="AF266" s="65"/>
      <c r="AG266" s="78" t="s">
        <v>1442</v>
      </c>
      <c r="AH266" s="65"/>
      <c r="AI266" s="65"/>
      <c r="AJ266" s="65"/>
      <c r="AK266" s="65"/>
      <c r="AL266" s="65"/>
      <c r="AM266" s="65"/>
      <c r="AN266" s="65"/>
      <c r="AO266" s="65"/>
      <c r="AP266" s="65"/>
      <c r="AQ266" s="65"/>
      <c r="AR266" s="65" t="s">
        <v>468</v>
      </c>
    </row>
    <row r="267" spans="4:44" x14ac:dyDescent="0.25">
      <c r="D267" s="65" t="str">
        <f t="shared" si="0"/>
        <v>Brunei Darussal 602</v>
      </c>
      <c r="E267" s="65"/>
      <c r="F267" s="65"/>
      <c r="G267" s="65" t="s">
        <v>1443</v>
      </c>
      <c r="H267" s="65"/>
      <c r="I267" s="78" t="s">
        <v>1444</v>
      </c>
      <c r="J267" s="78"/>
      <c r="K267" s="78"/>
      <c r="L267" s="78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 t="s">
        <v>1445</v>
      </c>
      <c r="Z267" s="65"/>
      <c r="AA267" s="65"/>
      <c r="AB267" s="65"/>
      <c r="AC267" s="65"/>
      <c r="AD267" s="65"/>
      <c r="AE267" s="65"/>
      <c r="AF267" s="65"/>
      <c r="AG267" s="78" t="s">
        <v>1446</v>
      </c>
      <c r="AH267" s="65"/>
      <c r="AI267" s="65"/>
      <c r="AJ267" s="65"/>
      <c r="AK267" s="65"/>
      <c r="AL267" s="65"/>
      <c r="AM267" s="65"/>
      <c r="AN267" s="65"/>
      <c r="AO267" s="65"/>
      <c r="AP267" s="65"/>
      <c r="AQ267" s="65"/>
      <c r="AR267" s="65" t="s">
        <v>478</v>
      </c>
    </row>
    <row r="268" spans="4:44" x14ac:dyDescent="0.25">
      <c r="D268" s="65" t="str">
        <f t="shared" si="0"/>
        <v>Bulgaria 057</v>
      </c>
      <c r="E268" s="65"/>
      <c r="F268" s="65"/>
      <c r="G268" s="65" t="s">
        <v>1447</v>
      </c>
      <c r="H268" s="65"/>
      <c r="I268" s="78">
        <v>459</v>
      </c>
      <c r="J268" s="78"/>
      <c r="K268" s="78"/>
      <c r="L268" s="78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 t="s">
        <v>1448</v>
      </c>
      <c r="Z268" s="65"/>
      <c r="AA268" s="65"/>
      <c r="AB268" s="65"/>
      <c r="AC268" s="65"/>
      <c r="AD268" s="65"/>
      <c r="AE268" s="65"/>
      <c r="AF268" s="65"/>
      <c r="AG268" s="78" t="s">
        <v>1449</v>
      </c>
      <c r="AH268" s="65"/>
      <c r="AI268" s="65"/>
      <c r="AJ268" s="65"/>
      <c r="AK268" s="65"/>
      <c r="AL268" s="65"/>
      <c r="AM268" s="65"/>
      <c r="AN268" s="65"/>
      <c r="AO268" s="65"/>
      <c r="AP268" s="65"/>
      <c r="AQ268" s="65"/>
      <c r="AR268" s="65" t="s">
        <v>488</v>
      </c>
    </row>
    <row r="269" spans="4:44" x14ac:dyDescent="0.25">
      <c r="D269" s="65" t="str">
        <f t="shared" si="0"/>
        <v>Burkina-Faso 459</v>
      </c>
      <c r="E269" s="65"/>
      <c r="F269" s="65"/>
      <c r="G269" s="65" t="s">
        <v>1450</v>
      </c>
      <c r="H269" s="65"/>
      <c r="I269" s="78" t="s">
        <v>1451</v>
      </c>
      <c r="J269" s="78"/>
      <c r="K269" s="78"/>
      <c r="L269" s="78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 t="s">
        <v>1452</v>
      </c>
      <c r="Z269" s="65"/>
      <c r="AA269" s="65"/>
      <c r="AB269" s="65"/>
      <c r="AC269" s="65"/>
      <c r="AD269" s="65"/>
      <c r="AE269" s="65"/>
      <c r="AF269" s="65"/>
      <c r="AG269" s="78" t="s">
        <v>1453</v>
      </c>
      <c r="AH269" s="65"/>
      <c r="AI269" s="65"/>
      <c r="AJ269" s="65"/>
      <c r="AK269" s="65"/>
      <c r="AL269" s="65"/>
      <c r="AM269" s="65"/>
      <c r="AN269" s="65"/>
      <c r="AO269" s="65"/>
      <c r="AP269" s="65"/>
      <c r="AQ269" s="65"/>
      <c r="AR269" s="65" t="s">
        <v>499</v>
      </c>
    </row>
    <row r="270" spans="4:44" x14ac:dyDescent="0.25">
      <c r="D270" s="65" t="str">
        <f t="shared" si="0"/>
        <v>Burundi 061</v>
      </c>
      <c r="E270" s="65"/>
      <c r="F270" s="65"/>
      <c r="G270" s="65" t="s">
        <v>1454</v>
      </c>
      <c r="H270" s="65"/>
      <c r="I270" s="78">
        <v>682</v>
      </c>
      <c r="J270" s="78"/>
      <c r="K270" s="78"/>
      <c r="L270" s="78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 t="s">
        <v>1455</v>
      </c>
      <c r="Z270" s="65"/>
      <c r="AA270" s="65"/>
      <c r="AB270" s="65"/>
      <c r="AC270" s="65"/>
      <c r="AD270" s="65"/>
      <c r="AE270" s="65"/>
      <c r="AF270" s="65"/>
      <c r="AG270" s="78" t="s">
        <v>1456</v>
      </c>
      <c r="AH270" s="65"/>
      <c r="AI270" s="65"/>
      <c r="AJ270" s="65"/>
      <c r="AK270" s="65"/>
      <c r="AL270" s="65"/>
      <c r="AM270" s="65"/>
      <c r="AN270" s="65"/>
      <c r="AO270" s="65"/>
      <c r="AP270" s="65"/>
      <c r="AQ270" s="65"/>
      <c r="AR270" s="65" t="s">
        <v>509</v>
      </c>
    </row>
    <row r="271" spans="4:44" x14ac:dyDescent="0.25">
      <c r="D271" s="65" t="str">
        <f t="shared" si="0"/>
        <v>Cabo Verde 682</v>
      </c>
      <c r="E271" s="65"/>
      <c r="F271" s="65"/>
      <c r="G271" s="65" t="s">
        <v>1457</v>
      </c>
      <c r="H271" s="65"/>
      <c r="I271" s="78" t="s">
        <v>1458</v>
      </c>
      <c r="J271" s="78"/>
      <c r="K271" s="78"/>
      <c r="L271" s="78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 t="s">
        <v>1459</v>
      </c>
      <c r="Z271" s="65"/>
      <c r="AA271" s="65"/>
      <c r="AB271" s="65"/>
      <c r="AC271" s="65"/>
      <c r="AD271" s="65"/>
      <c r="AE271" s="65"/>
      <c r="AF271" s="65"/>
      <c r="AG271" s="78" t="s">
        <v>1460</v>
      </c>
      <c r="AH271" s="65"/>
      <c r="AI271" s="65"/>
      <c r="AJ271" s="65"/>
      <c r="AK271" s="65"/>
      <c r="AL271" s="65"/>
      <c r="AM271" s="65"/>
      <c r="AN271" s="65"/>
      <c r="AO271" s="65"/>
      <c r="AP271" s="65"/>
      <c r="AQ271" s="65"/>
      <c r="AR271" s="65" t="s">
        <v>519</v>
      </c>
    </row>
    <row r="272" spans="4:44" x14ac:dyDescent="0.25">
      <c r="D272" s="65" t="str">
        <f t="shared" si="0"/>
        <v>Cambodia 066</v>
      </c>
      <c r="E272" s="65"/>
      <c r="F272" s="65"/>
      <c r="G272" s="65" t="s">
        <v>1461</v>
      </c>
      <c r="H272" s="65"/>
      <c r="I272" s="78" t="s">
        <v>1462</v>
      </c>
      <c r="J272" s="78"/>
      <c r="K272" s="78"/>
      <c r="L272" s="78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 t="s">
        <v>1463</v>
      </c>
      <c r="Z272" s="65"/>
      <c r="AA272" s="65"/>
      <c r="AB272" s="65"/>
      <c r="AC272" s="65"/>
      <c r="AD272" s="65"/>
      <c r="AE272" s="65"/>
      <c r="AF272" s="65"/>
      <c r="AG272" s="78" t="s">
        <v>1464</v>
      </c>
      <c r="AH272" s="65"/>
      <c r="AI272" s="65"/>
      <c r="AJ272" s="65"/>
      <c r="AK272" s="65"/>
      <c r="AL272" s="65"/>
      <c r="AM272" s="65"/>
      <c r="AN272" s="65"/>
      <c r="AO272" s="65"/>
      <c r="AP272" s="65"/>
      <c r="AQ272" s="65"/>
      <c r="AR272" s="65" t="s">
        <v>529</v>
      </c>
    </row>
    <row r="273" spans="4:44" x14ac:dyDescent="0.25">
      <c r="D273" s="65" t="str">
        <f t="shared" si="0"/>
        <v>Cameroon 069</v>
      </c>
      <c r="E273" s="65"/>
      <c r="F273" s="65"/>
      <c r="G273" s="65" t="s">
        <v>1465</v>
      </c>
      <c r="H273" s="65"/>
      <c r="I273" s="78" t="s">
        <v>1466</v>
      </c>
      <c r="J273" s="78"/>
      <c r="K273" s="78"/>
      <c r="L273" s="78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 t="s">
        <v>1467</v>
      </c>
      <c r="Z273" s="65"/>
      <c r="AA273" s="65"/>
      <c r="AB273" s="65"/>
      <c r="AC273" s="65"/>
      <c r="AD273" s="65"/>
      <c r="AE273" s="65"/>
      <c r="AF273" s="65"/>
      <c r="AG273" s="78" t="s">
        <v>1468</v>
      </c>
      <c r="AH273" s="65"/>
      <c r="AI273" s="65"/>
      <c r="AJ273" s="65"/>
      <c r="AK273" s="65"/>
      <c r="AL273" s="65"/>
      <c r="AM273" s="65"/>
      <c r="AN273" s="65"/>
      <c r="AO273" s="65"/>
      <c r="AP273" s="65"/>
      <c r="AQ273" s="65"/>
      <c r="AR273" s="65" t="s">
        <v>538</v>
      </c>
    </row>
    <row r="274" spans="4:44" x14ac:dyDescent="0.25">
      <c r="D274" s="65" t="str">
        <f t="shared" si="0"/>
        <v>Canada 072</v>
      </c>
      <c r="E274" s="65"/>
      <c r="F274" s="65"/>
      <c r="G274" s="65" t="s">
        <v>1469</v>
      </c>
      <c r="H274" s="65"/>
      <c r="I274" s="78" t="s">
        <v>1470</v>
      </c>
      <c r="J274" s="78"/>
      <c r="K274" s="78"/>
      <c r="L274" s="78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 t="s">
        <v>1471</v>
      </c>
      <c r="Z274" s="65"/>
      <c r="AA274" s="65"/>
      <c r="AB274" s="65"/>
      <c r="AC274" s="65"/>
      <c r="AD274" s="65"/>
      <c r="AE274" s="65"/>
      <c r="AF274" s="65"/>
      <c r="AG274" s="78" t="s">
        <v>1472</v>
      </c>
      <c r="AH274" s="65"/>
      <c r="AI274" s="65"/>
      <c r="AJ274" s="65"/>
      <c r="AK274" s="65"/>
      <c r="AL274" s="65"/>
      <c r="AM274" s="65"/>
      <c r="AN274" s="65"/>
      <c r="AO274" s="65"/>
      <c r="AP274" s="65"/>
      <c r="AQ274" s="65"/>
      <c r="AR274" s="65" t="s">
        <v>546</v>
      </c>
    </row>
    <row r="275" spans="4:44" x14ac:dyDescent="0.25">
      <c r="D275" s="65" t="str">
        <f t="shared" si="0"/>
        <v>Canary Islands 071</v>
      </c>
      <c r="E275" s="65"/>
      <c r="F275" s="65"/>
      <c r="G275" s="65" t="s">
        <v>1473</v>
      </c>
      <c r="H275" s="65"/>
      <c r="I275" s="78">
        <v>615</v>
      </c>
      <c r="J275" s="78"/>
      <c r="K275" s="78"/>
      <c r="L275" s="78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 t="s">
        <v>1474</v>
      </c>
      <c r="Z275" s="65"/>
      <c r="AA275" s="65"/>
      <c r="AB275" s="65"/>
      <c r="AC275" s="65"/>
      <c r="AD275" s="65"/>
      <c r="AE275" s="65"/>
      <c r="AF275" s="65"/>
      <c r="AG275" s="78" t="s">
        <v>1475</v>
      </c>
      <c r="AH275" s="65"/>
      <c r="AI275" s="65"/>
      <c r="AJ275" s="65"/>
      <c r="AK275" s="65"/>
      <c r="AL275" s="65"/>
      <c r="AM275" s="65"/>
      <c r="AN275" s="65"/>
      <c r="AO275" s="65"/>
      <c r="AP275" s="65"/>
      <c r="AQ275" s="65"/>
      <c r="AR275" s="65" t="s">
        <v>555</v>
      </c>
    </row>
    <row r="276" spans="4:44" x14ac:dyDescent="0.25">
      <c r="D276" s="65" t="str">
        <f t="shared" si="0"/>
        <v>Cayman Islands 615</v>
      </c>
      <c r="E276" s="65"/>
      <c r="F276" s="65"/>
      <c r="G276" s="65" t="s">
        <v>1476</v>
      </c>
      <c r="H276" s="65"/>
      <c r="I276" s="78" t="s">
        <v>1477</v>
      </c>
      <c r="J276" s="78"/>
      <c r="K276" s="78"/>
      <c r="L276" s="78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 t="s">
        <v>1478</v>
      </c>
      <c r="Z276" s="65"/>
      <c r="AA276" s="65"/>
      <c r="AB276" s="65"/>
      <c r="AC276" s="65"/>
      <c r="AD276" s="65"/>
      <c r="AE276" s="65"/>
      <c r="AF276" s="65"/>
      <c r="AG276" s="78" t="s">
        <v>1479</v>
      </c>
      <c r="AH276" s="65"/>
      <c r="AI276" s="65"/>
      <c r="AJ276" s="65"/>
      <c r="AK276" s="65"/>
      <c r="AL276" s="65"/>
      <c r="AM276" s="65"/>
      <c r="AN276" s="65"/>
      <c r="AO276" s="65"/>
      <c r="AP276" s="65"/>
      <c r="AQ276" s="65"/>
      <c r="AR276" s="65" t="s">
        <v>564</v>
      </c>
    </row>
    <row r="277" spans="4:44" x14ac:dyDescent="0.25">
      <c r="D277" s="65" t="str">
        <f t="shared" si="0"/>
        <v>Central Afr.Rep 075</v>
      </c>
      <c r="E277" s="65"/>
      <c r="F277" s="65"/>
      <c r="G277" s="65" t="s">
        <v>1480</v>
      </c>
      <c r="H277" s="65"/>
      <c r="I277" s="78" t="s">
        <v>1481</v>
      </c>
      <c r="J277" s="78"/>
      <c r="K277" s="78"/>
      <c r="L277" s="78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 t="s">
        <v>1482</v>
      </c>
      <c r="Z277" s="65"/>
      <c r="AA277" s="65"/>
      <c r="AB277" s="65"/>
      <c r="AC277" s="65"/>
      <c r="AD277" s="65"/>
      <c r="AE277" s="65"/>
      <c r="AF277" s="65"/>
      <c r="AG277" s="78" t="s">
        <v>1483</v>
      </c>
      <c r="AH277" s="65"/>
      <c r="AI277" s="65"/>
      <c r="AJ277" s="65"/>
      <c r="AK277" s="65"/>
      <c r="AL277" s="65"/>
      <c r="AM277" s="65"/>
      <c r="AN277" s="65"/>
      <c r="AO277" s="65"/>
      <c r="AP277" s="65"/>
      <c r="AQ277" s="65"/>
      <c r="AR277" s="65" t="s">
        <v>574</v>
      </c>
    </row>
    <row r="278" spans="4:44" x14ac:dyDescent="0.25">
      <c r="D278" s="65" t="str">
        <f t="shared" si="0"/>
        <v>Chad 081</v>
      </c>
      <c r="E278" s="65"/>
      <c r="F278" s="65"/>
      <c r="G278" s="65" t="s">
        <v>1484</v>
      </c>
      <c r="H278" s="65"/>
      <c r="I278" s="78" t="s">
        <v>1485</v>
      </c>
      <c r="J278" s="78"/>
      <c r="K278" s="78"/>
      <c r="L278" s="78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 t="s">
        <v>1486</v>
      </c>
      <c r="Z278" s="65"/>
      <c r="AA278" s="65"/>
      <c r="AB278" s="65"/>
      <c r="AC278" s="65"/>
      <c r="AD278" s="65"/>
      <c r="AE278" s="65"/>
      <c r="AF278" s="65"/>
      <c r="AG278" s="78" t="s">
        <v>1487</v>
      </c>
      <c r="AH278" s="65"/>
      <c r="AI278" s="65"/>
      <c r="AJ278" s="65"/>
      <c r="AK278" s="65"/>
      <c r="AL278" s="65"/>
      <c r="AM278" s="65"/>
      <c r="AN278" s="65"/>
      <c r="AO278" s="65"/>
      <c r="AP278" s="65"/>
      <c r="AQ278" s="65"/>
      <c r="AR278" s="65" t="s">
        <v>582</v>
      </c>
    </row>
    <row r="279" spans="4:44" x14ac:dyDescent="0.25">
      <c r="D279" s="65" t="str">
        <f t="shared" si="0"/>
        <v>Chile 084</v>
      </c>
      <c r="E279" s="65"/>
      <c r="F279" s="65"/>
      <c r="G279" s="65" t="s">
        <v>1488</v>
      </c>
      <c r="H279" s="65"/>
      <c r="I279" s="78" t="s">
        <v>1489</v>
      </c>
      <c r="J279" s="78"/>
      <c r="K279" s="78"/>
      <c r="L279" s="78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 t="s">
        <v>1490</v>
      </c>
      <c r="Z279" s="65"/>
      <c r="AA279" s="65"/>
      <c r="AB279" s="65"/>
      <c r="AC279" s="65"/>
      <c r="AD279" s="65"/>
      <c r="AE279" s="65"/>
      <c r="AF279" s="65"/>
      <c r="AG279" s="78" t="s">
        <v>1491</v>
      </c>
      <c r="AH279" s="65"/>
      <c r="AI279" s="65"/>
      <c r="AJ279" s="65"/>
      <c r="AK279" s="65"/>
      <c r="AL279" s="65"/>
      <c r="AM279" s="65"/>
      <c r="AN279" s="65"/>
      <c r="AO279" s="65"/>
      <c r="AP279" s="65"/>
      <c r="AQ279" s="65"/>
      <c r="AR279" s="65" t="s">
        <v>591</v>
      </c>
    </row>
    <row r="280" spans="4:44" x14ac:dyDescent="0.25">
      <c r="D280" s="65" t="str">
        <f t="shared" si="0"/>
        <v>China 086</v>
      </c>
      <c r="E280" s="65"/>
      <c r="F280" s="65"/>
      <c r="G280" s="65" t="s">
        <v>1492</v>
      </c>
      <c r="H280" s="65"/>
      <c r="I280" s="78" t="s">
        <v>1493</v>
      </c>
      <c r="J280" s="78"/>
      <c r="K280" s="78"/>
      <c r="L280" s="78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 t="s">
        <v>1494</v>
      </c>
      <c r="Z280" s="65"/>
      <c r="AA280" s="65"/>
      <c r="AB280" s="65"/>
      <c r="AC280" s="65"/>
      <c r="AD280" s="65"/>
      <c r="AE280" s="65"/>
      <c r="AF280" s="65"/>
      <c r="AG280" s="78" t="s">
        <v>1495</v>
      </c>
      <c r="AH280" s="65"/>
      <c r="AI280" s="65"/>
      <c r="AJ280" s="65"/>
      <c r="AK280" s="65"/>
      <c r="AL280" s="65"/>
      <c r="AM280" s="65"/>
      <c r="AN280" s="65"/>
      <c r="AO280" s="65"/>
      <c r="AP280" s="65"/>
      <c r="AQ280" s="65"/>
      <c r="AR280" s="65" t="s">
        <v>602</v>
      </c>
    </row>
    <row r="281" spans="4:44" x14ac:dyDescent="0.25">
      <c r="D281" s="65" t="str">
        <f t="shared" si="0"/>
        <v>Colombia 093</v>
      </c>
      <c r="E281" s="65"/>
      <c r="F281" s="65"/>
      <c r="G281" s="65" t="s">
        <v>1496</v>
      </c>
      <c r="H281" s="65"/>
      <c r="I281" s="78">
        <v>662</v>
      </c>
      <c r="J281" s="78"/>
      <c r="K281" s="78"/>
      <c r="L281" s="78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 t="s">
        <v>1497</v>
      </c>
      <c r="Z281" s="65"/>
      <c r="AA281" s="65"/>
      <c r="AB281" s="65"/>
      <c r="AC281" s="65"/>
      <c r="AD281" s="65"/>
      <c r="AE281" s="65"/>
      <c r="AF281" s="65"/>
      <c r="AG281" s="78" t="s">
        <v>1498</v>
      </c>
      <c r="AH281" s="65"/>
      <c r="AI281" s="65"/>
      <c r="AJ281" s="65"/>
      <c r="AK281" s="65"/>
      <c r="AL281" s="65"/>
      <c r="AM281" s="65"/>
      <c r="AN281" s="65"/>
      <c r="AO281" s="65"/>
      <c r="AP281" s="65"/>
      <c r="AQ281" s="65"/>
      <c r="AR281" s="65" t="s">
        <v>611</v>
      </c>
    </row>
    <row r="282" spans="4:44" x14ac:dyDescent="0.25">
      <c r="D282" s="65" t="str">
        <f t="shared" si="0"/>
        <v>Comoros 662</v>
      </c>
      <c r="E282" s="65"/>
      <c r="F282" s="65"/>
      <c r="G282" s="65" t="s">
        <v>1499</v>
      </c>
      <c r="H282" s="65"/>
      <c r="I282" s="78">
        <v>338</v>
      </c>
      <c r="J282" s="78"/>
      <c r="K282" s="78"/>
      <c r="L282" s="78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 t="s">
        <v>1500</v>
      </c>
      <c r="Z282" s="65"/>
      <c r="AA282" s="65"/>
      <c r="AB282" s="65"/>
      <c r="AC282" s="65"/>
      <c r="AD282" s="65"/>
      <c r="AE282" s="65"/>
      <c r="AF282" s="65"/>
      <c r="AG282" s="78" t="s">
        <v>1501</v>
      </c>
      <c r="AH282" s="65"/>
      <c r="AI282" s="65"/>
      <c r="AJ282" s="65"/>
      <c r="AK282" s="65"/>
      <c r="AL282" s="65"/>
      <c r="AM282" s="65"/>
      <c r="AN282" s="65"/>
      <c r="AO282" s="65"/>
      <c r="AP282" s="65"/>
      <c r="AQ282" s="65"/>
      <c r="AR282" s="65" t="s">
        <v>620</v>
      </c>
    </row>
    <row r="283" spans="4:44" x14ac:dyDescent="0.25">
      <c r="D283" s="65" t="str">
        <f t="shared" si="0"/>
        <v>Congo 338</v>
      </c>
      <c r="E283" s="65"/>
      <c r="F283" s="65"/>
      <c r="G283" s="65" t="s">
        <v>1502</v>
      </c>
      <c r="H283" s="65"/>
      <c r="I283" s="78" t="s">
        <v>1503</v>
      </c>
      <c r="J283" s="78"/>
      <c r="K283" s="78"/>
      <c r="L283" s="78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 t="s">
        <v>1504</v>
      </c>
      <c r="Z283" s="65"/>
      <c r="AA283" s="65"/>
      <c r="AB283" s="65"/>
      <c r="AC283" s="65"/>
      <c r="AD283" s="65"/>
      <c r="AE283" s="65"/>
      <c r="AF283" s="65"/>
      <c r="AG283" s="78" t="s">
        <v>1505</v>
      </c>
      <c r="AH283" s="65"/>
      <c r="AI283" s="65"/>
      <c r="AJ283" s="65"/>
      <c r="AK283" s="65"/>
      <c r="AL283" s="65"/>
      <c r="AM283" s="65"/>
      <c r="AN283" s="65"/>
      <c r="AO283" s="65"/>
      <c r="AP283" s="65"/>
      <c r="AQ283" s="65"/>
      <c r="AR283" s="65" t="s">
        <v>628</v>
      </c>
    </row>
    <row r="284" spans="4:44" x14ac:dyDescent="0.25">
      <c r="D284" s="65" t="str">
        <f t="shared" si="0"/>
        <v>Congo, Dem. Rep 099</v>
      </c>
      <c r="E284" s="65"/>
      <c r="F284" s="65"/>
      <c r="G284" s="65" t="s">
        <v>1506</v>
      </c>
      <c r="H284" s="65"/>
      <c r="I284" s="78">
        <v>679</v>
      </c>
      <c r="J284" s="78"/>
      <c r="K284" s="78"/>
      <c r="L284" s="78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 t="s">
        <v>1507</v>
      </c>
      <c r="Z284" s="65"/>
      <c r="AA284" s="65"/>
      <c r="AB284" s="65"/>
      <c r="AC284" s="65"/>
      <c r="AD284" s="65"/>
      <c r="AE284" s="65"/>
      <c r="AF284" s="65"/>
      <c r="AG284" s="78" t="s">
        <v>1508</v>
      </c>
      <c r="AH284" s="65"/>
      <c r="AI284" s="65"/>
      <c r="AJ284" s="65"/>
      <c r="AK284" s="65"/>
      <c r="AL284" s="65"/>
      <c r="AM284" s="65"/>
      <c r="AN284" s="65"/>
      <c r="AO284" s="65"/>
      <c r="AP284" s="65"/>
      <c r="AQ284" s="65"/>
      <c r="AR284" s="65" t="s">
        <v>635</v>
      </c>
    </row>
    <row r="285" spans="4:44" x14ac:dyDescent="0.25">
      <c r="D285" s="65" t="str">
        <f t="shared" si="0"/>
        <v>Cook Islands 679</v>
      </c>
      <c r="E285" s="65"/>
      <c r="F285" s="65"/>
      <c r="G285" s="65" t="s">
        <v>1509</v>
      </c>
      <c r="H285" s="65"/>
      <c r="I285" s="78">
        <v>102</v>
      </c>
      <c r="J285" s="78"/>
      <c r="K285" s="78"/>
      <c r="L285" s="78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 t="s">
        <v>1510</v>
      </c>
      <c r="Z285" s="65"/>
      <c r="AA285" s="65"/>
      <c r="AB285" s="65"/>
      <c r="AC285" s="65"/>
      <c r="AD285" s="65"/>
      <c r="AE285" s="65"/>
      <c r="AF285" s="65"/>
      <c r="AG285" s="78" t="s">
        <v>1511</v>
      </c>
      <c r="AH285" s="65"/>
      <c r="AI285" s="65"/>
      <c r="AJ285" s="65"/>
      <c r="AK285" s="65"/>
      <c r="AL285" s="65"/>
      <c r="AM285" s="65"/>
      <c r="AN285" s="65"/>
      <c r="AO285" s="65"/>
      <c r="AP285" s="65"/>
      <c r="AQ285" s="65"/>
      <c r="AR285" s="65" t="s">
        <v>644</v>
      </c>
    </row>
    <row r="286" spans="4:44" x14ac:dyDescent="0.25">
      <c r="D286" s="65" t="str">
        <f t="shared" si="0"/>
        <v>Costa Rica 102</v>
      </c>
      <c r="E286" s="65"/>
      <c r="F286" s="65"/>
      <c r="G286" s="65" t="s">
        <v>1512</v>
      </c>
      <c r="H286" s="65"/>
      <c r="I286" s="78">
        <v>225</v>
      </c>
      <c r="J286" s="78"/>
      <c r="K286" s="78"/>
      <c r="L286" s="78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 t="s">
        <v>1513</v>
      </c>
      <c r="Z286" s="65"/>
      <c r="AA286" s="65"/>
      <c r="AB286" s="65"/>
      <c r="AC286" s="65"/>
      <c r="AD286" s="65"/>
      <c r="AE286" s="65"/>
      <c r="AF286" s="65"/>
      <c r="AG286" s="78" t="s">
        <v>1514</v>
      </c>
      <c r="AH286" s="65"/>
      <c r="AI286" s="65"/>
      <c r="AJ286" s="65"/>
      <c r="AK286" s="65"/>
      <c r="AL286" s="65"/>
      <c r="AM286" s="65"/>
      <c r="AN286" s="65"/>
      <c r="AO286" s="65"/>
      <c r="AP286" s="65"/>
      <c r="AQ286" s="65"/>
      <c r="AR286" s="65" t="s">
        <v>653</v>
      </c>
    </row>
    <row r="287" spans="4:44" x14ac:dyDescent="0.25">
      <c r="D287" s="65" t="str">
        <f t="shared" si="0"/>
        <v>Cote d'Ivoire 225</v>
      </c>
      <c r="E287" s="65"/>
      <c r="F287" s="65"/>
      <c r="G287" s="65" t="s">
        <v>1515</v>
      </c>
      <c r="H287" s="65"/>
      <c r="I287" s="78">
        <v>103</v>
      </c>
      <c r="J287" s="78"/>
      <c r="K287" s="78"/>
      <c r="L287" s="78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 t="s">
        <v>1516</v>
      </c>
      <c r="Z287" s="65"/>
      <c r="AA287" s="65"/>
      <c r="AB287" s="65"/>
      <c r="AC287" s="65"/>
      <c r="AD287" s="65"/>
      <c r="AE287" s="65"/>
      <c r="AF287" s="65"/>
      <c r="AG287" s="78" t="s">
        <v>1517</v>
      </c>
      <c r="AH287" s="65"/>
      <c r="AI287" s="65"/>
      <c r="AJ287" s="65"/>
      <c r="AK287" s="65"/>
      <c r="AL287" s="65"/>
      <c r="AM287" s="65"/>
      <c r="AN287" s="65"/>
      <c r="AO287" s="65"/>
      <c r="AP287" s="65"/>
      <c r="AQ287" s="65"/>
      <c r="AR287" s="65" t="s">
        <v>662</v>
      </c>
    </row>
    <row r="288" spans="4:44" x14ac:dyDescent="0.25">
      <c r="D288" s="65" t="str">
        <f t="shared" si="0"/>
        <v>Croatia 103</v>
      </c>
      <c r="E288" s="65"/>
      <c r="F288" s="65"/>
      <c r="G288" s="65" t="s">
        <v>1518</v>
      </c>
      <c r="H288" s="65"/>
      <c r="I288" s="78">
        <v>105</v>
      </c>
      <c r="J288" s="78"/>
      <c r="K288" s="78"/>
      <c r="L288" s="78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 t="s">
        <v>1519</v>
      </c>
      <c r="Z288" s="65"/>
      <c r="AA288" s="65"/>
      <c r="AB288" s="65"/>
      <c r="AC288" s="65"/>
      <c r="AD288" s="65"/>
      <c r="AE288" s="65"/>
      <c r="AF288" s="65"/>
      <c r="AG288" s="78" t="s">
        <v>1520</v>
      </c>
      <c r="AH288" s="65"/>
      <c r="AI288" s="65"/>
      <c r="AJ288" s="65"/>
      <c r="AK288" s="65"/>
      <c r="AL288" s="65"/>
      <c r="AM288" s="65"/>
      <c r="AN288" s="65"/>
      <c r="AO288" s="65"/>
      <c r="AP288" s="65"/>
      <c r="AQ288" s="65"/>
      <c r="AR288" s="65" t="s">
        <v>671</v>
      </c>
    </row>
    <row r="289" spans="4:44" x14ac:dyDescent="0.25">
      <c r="D289" s="65" t="str">
        <f t="shared" si="0"/>
        <v>Cuba 105</v>
      </c>
      <c r="E289" s="65"/>
      <c r="F289" s="65"/>
      <c r="G289" s="65" t="s">
        <v>1521</v>
      </c>
      <c r="H289" s="65"/>
      <c r="I289" s="78">
        <v>111</v>
      </c>
      <c r="J289" s="78"/>
      <c r="K289" s="78"/>
      <c r="L289" s="78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 t="s">
        <v>1522</v>
      </c>
      <c r="Z289" s="65"/>
      <c r="AA289" s="65"/>
      <c r="AB289" s="65"/>
      <c r="AC289" s="65"/>
      <c r="AD289" s="65"/>
      <c r="AE289" s="65"/>
      <c r="AF289" s="65"/>
      <c r="AG289" s="78" t="s">
        <v>1523</v>
      </c>
      <c r="AH289" s="65"/>
      <c r="AI289" s="65"/>
      <c r="AJ289" s="65"/>
      <c r="AK289" s="65"/>
      <c r="AL289" s="65"/>
      <c r="AM289" s="65"/>
      <c r="AN289" s="65"/>
      <c r="AO289" s="65"/>
      <c r="AP289" s="65"/>
      <c r="AQ289" s="65"/>
      <c r="AR289" s="65" t="s">
        <v>679</v>
      </c>
    </row>
    <row r="290" spans="4:44" x14ac:dyDescent="0.25">
      <c r="D290" s="65" t="str">
        <f t="shared" si="0"/>
        <v>Cyprus 111</v>
      </c>
      <c r="E290" s="65"/>
      <c r="F290" s="65"/>
      <c r="G290" s="65" t="s">
        <v>1524</v>
      </c>
      <c r="H290" s="65"/>
      <c r="I290" s="78">
        <v>113</v>
      </c>
      <c r="J290" s="78"/>
      <c r="K290" s="78"/>
      <c r="L290" s="78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 t="s">
        <v>1525</v>
      </c>
      <c r="Z290" s="65"/>
      <c r="AA290" s="65"/>
      <c r="AB290" s="65"/>
      <c r="AC290" s="65"/>
      <c r="AD290" s="65"/>
      <c r="AE290" s="65"/>
      <c r="AF290" s="65"/>
      <c r="AG290" s="78" t="s">
        <v>1526</v>
      </c>
      <c r="AH290" s="65"/>
      <c r="AI290" s="65"/>
      <c r="AJ290" s="65"/>
      <c r="AK290" s="65"/>
      <c r="AL290" s="65"/>
      <c r="AM290" s="65"/>
      <c r="AN290" s="65"/>
      <c r="AO290" s="65"/>
      <c r="AP290" s="65"/>
      <c r="AQ290" s="65"/>
      <c r="AR290" s="65" t="s">
        <v>687</v>
      </c>
    </row>
    <row r="291" spans="4:44" x14ac:dyDescent="0.25">
      <c r="D291" s="65" t="str">
        <f t="shared" si="0"/>
        <v>Czech Republic 113</v>
      </c>
      <c r="E291" s="65"/>
      <c r="F291" s="65"/>
      <c r="G291" s="65" t="s">
        <v>1527</v>
      </c>
      <c r="H291" s="65"/>
      <c r="I291" s="78">
        <v>515</v>
      </c>
      <c r="J291" s="78"/>
      <c r="K291" s="78"/>
      <c r="L291" s="78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 t="s">
        <v>1528</v>
      </c>
      <c r="Z291" s="65"/>
      <c r="AA291" s="65"/>
      <c r="AB291" s="65"/>
      <c r="AC291" s="65"/>
      <c r="AD291" s="65"/>
      <c r="AE291" s="65"/>
      <c r="AF291" s="65"/>
      <c r="AG291" s="78" t="s">
        <v>1529</v>
      </c>
      <c r="AH291" s="65"/>
      <c r="AI291" s="65"/>
      <c r="AJ291" s="65"/>
      <c r="AK291" s="65"/>
      <c r="AL291" s="65"/>
      <c r="AM291" s="65"/>
      <c r="AN291" s="65"/>
      <c r="AO291" s="65"/>
      <c r="AP291" s="65"/>
      <c r="AQ291" s="65"/>
      <c r="AR291" s="65" t="s">
        <v>693</v>
      </c>
    </row>
    <row r="292" spans="4:44" x14ac:dyDescent="0.25">
      <c r="D292" s="65" t="str">
        <f t="shared" si="0"/>
        <v>D.P.R. of Korea 515</v>
      </c>
      <c r="E292" s="65"/>
      <c r="F292" s="65"/>
      <c r="G292" s="65" t="s">
        <v>1530</v>
      </c>
      <c r="H292" s="65"/>
      <c r="I292" s="78">
        <v>120</v>
      </c>
      <c r="J292" s="78"/>
      <c r="K292" s="78"/>
      <c r="L292" s="78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 t="s">
        <v>1531</v>
      </c>
      <c r="Z292" s="65"/>
      <c r="AA292" s="65"/>
      <c r="AB292" s="65"/>
      <c r="AC292" s="65"/>
      <c r="AD292" s="65"/>
      <c r="AE292" s="65"/>
      <c r="AF292" s="65"/>
      <c r="AG292" s="78" t="s">
        <v>1532</v>
      </c>
      <c r="AH292" s="65"/>
      <c r="AI292" s="65"/>
      <c r="AJ292" s="65"/>
      <c r="AK292" s="65"/>
      <c r="AL292" s="65"/>
      <c r="AM292" s="65"/>
      <c r="AN292" s="65"/>
      <c r="AO292" s="65"/>
      <c r="AP292" s="65"/>
      <c r="AQ292" s="65"/>
      <c r="AR292" s="65" t="s">
        <v>700</v>
      </c>
    </row>
    <row r="293" spans="4:44" x14ac:dyDescent="0.25">
      <c r="D293" s="65" t="str">
        <f t="shared" si="0"/>
        <v>Denmark 120</v>
      </c>
      <c r="E293" s="65"/>
      <c r="F293" s="65"/>
      <c r="G293" s="65" t="s">
        <v>1533</v>
      </c>
      <c r="H293" s="65"/>
      <c r="I293" s="78">
        <v>669</v>
      </c>
      <c r="J293" s="78"/>
      <c r="K293" s="78"/>
      <c r="L293" s="78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 t="s">
        <v>1534</v>
      </c>
      <c r="Z293" s="65"/>
      <c r="AA293" s="65"/>
      <c r="AB293" s="65"/>
      <c r="AC293" s="65"/>
      <c r="AD293" s="65"/>
      <c r="AE293" s="65"/>
      <c r="AF293" s="65"/>
      <c r="AG293" s="78" t="s">
        <v>1535</v>
      </c>
      <c r="AH293" s="65"/>
      <c r="AI293" s="65"/>
      <c r="AJ293" s="65"/>
      <c r="AK293" s="65"/>
      <c r="AL293" s="65"/>
      <c r="AM293" s="65"/>
      <c r="AN293" s="65"/>
      <c r="AO293" s="65"/>
      <c r="AP293" s="65"/>
      <c r="AQ293" s="65"/>
      <c r="AR293" s="65" t="s">
        <v>707</v>
      </c>
    </row>
    <row r="294" spans="4:44" x14ac:dyDescent="0.25">
      <c r="D294" s="65" t="str">
        <f t="shared" si="0"/>
        <v>Djibouti 669</v>
      </c>
      <c r="E294" s="65"/>
      <c r="F294" s="65"/>
      <c r="G294" s="65" t="s">
        <v>1536</v>
      </c>
      <c r="H294" s="65"/>
      <c r="I294" s="78">
        <v>610</v>
      </c>
      <c r="J294" s="78"/>
      <c r="K294" s="78"/>
      <c r="L294" s="78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 t="s">
        <v>1537</v>
      </c>
      <c r="Z294" s="65"/>
      <c r="AA294" s="65"/>
      <c r="AB294" s="65"/>
      <c r="AC294" s="65"/>
      <c r="AD294" s="65"/>
      <c r="AE294" s="65"/>
      <c r="AF294" s="65"/>
      <c r="AG294" s="78" t="s">
        <v>1538</v>
      </c>
      <c r="AH294" s="65"/>
      <c r="AI294" s="65"/>
      <c r="AJ294" s="65"/>
      <c r="AK294" s="65"/>
      <c r="AL294" s="65"/>
      <c r="AM294" s="65"/>
      <c r="AN294" s="65"/>
      <c r="AO294" s="65"/>
      <c r="AP294" s="65"/>
      <c r="AQ294" s="65"/>
      <c r="AR294" s="65" t="s">
        <v>715</v>
      </c>
    </row>
    <row r="295" spans="4:44" x14ac:dyDescent="0.25">
      <c r="D295" s="65" t="str">
        <f t="shared" si="0"/>
        <v>Dominica 610</v>
      </c>
      <c r="E295" s="65"/>
      <c r="F295" s="65"/>
      <c r="G295" s="65" t="s">
        <v>1539</v>
      </c>
      <c r="H295" s="65"/>
      <c r="I295" s="78">
        <v>126</v>
      </c>
      <c r="J295" s="78"/>
      <c r="K295" s="78"/>
      <c r="L295" s="78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 t="s">
        <v>1540</v>
      </c>
      <c r="Z295" s="65"/>
      <c r="AA295" s="65"/>
      <c r="AB295" s="65"/>
      <c r="AC295" s="65"/>
      <c r="AD295" s="65"/>
      <c r="AE295" s="65"/>
      <c r="AF295" s="65"/>
      <c r="AG295" s="78" t="s">
        <v>1541</v>
      </c>
      <c r="AH295" s="65"/>
      <c r="AI295" s="65"/>
      <c r="AJ295" s="65"/>
      <c r="AK295" s="65"/>
      <c r="AL295" s="65"/>
      <c r="AM295" s="65"/>
      <c r="AN295" s="65"/>
      <c r="AO295" s="65"/>
      <c r="AP295" s="65"/>
      <c r="AQ295" s="65"/>
      <c r="AR295" s="65" t="s">
        <v>722</v>
      </c>
    </row>
    <row r="296" spans="4:44" x14ac:dyDescent="0.25">
      <c r="D296" s="65" t="str">
        <f t="shared" si="0"/>
        <v>Dominican Rep. 126</v>
      </c>
      <c r="E296" s="65"/>
      <c r="F296" s="65"/>
      <c r="G296" s="65" t="s">
        <v>1542</v>
      </c>
      <c r="H296" s="65"/>
      <c r="I296" s="78">
        <v>135</v>
      </c>
      <c r="J296" s="78"/>
      <c r="K296" s="78"/>
      <c r="L296" s="78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 t="s">
        <v>1543</v>
      </c>
      <c r="Z296" s="65"/>
      <c r="AA296" s="65"/>
      <c r="AB296" s="65"/>
      <c r="AC296" s="65"/>
      <c r="AD296" s="65"/>
      <c r="AE296" s="65"/>
      <c r="AF296" s="65"/>
      <c r="AG296" s="78" t="s">
        <v>1544</v>
      </c>
      <c r="AH296" s="65"/>
      <c r="AI296" s="65"/>
      <c r="AJ296" s="65"/>
      <c r="AK296" s="65"/>
      <c r="AL296" s="65"/>
      <c r="AM296" s="65"/>
      <c r="AN296" s="65"/>
      <c r="AO296" s="65"/>
      <c r="AP296" s="65"/>
      <c r="AQ296" s="65"/>
      <c r="AR296" s="65" t="s">
        <v>730</v>
      </c>
    </row>
    <row r="297" spans="4:44" x14ac:dyDescent="0.25">
      <c r="D297" s="65" t="str">
        <f t="shared" si="0"/>
        <v>Ecuador 135</v>
      </c>
      <c r="E297" s="65"/>
      <c r="F297" s="65"/>
      <c r="G297" s="65" t="s">
        <v>1545</v>
      </c>
      <c r="H297" s="65"/>
      <c r="I297" s="78">
        <v>450</v>
      </c>
      <c r="J297" s="78"/>
      <c r="K297" s="78"/>
      <c r="L297" s="78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 t="s">
        <v>1546</v>
      </c>
      <c r="Z297" s="65"/>
      <c r="AA297" s="65"/>
      <c r="AB297" s="65"/>
      <c r="AC297" s="65"/>
      <c r="AD297" s="65"/>
      <c r="AE297" s="65"/>
      <c r="AF297" s="65"/>
      <c r="AG297" s="78" t="s">
        <v>1547</v>
      </c>
      <c r="AH297" s="65"/>
      <c r="AI297" s="65"/>
      <c r="AJ297" s="65"/>
      <c r="AK297" s="65"/>
      <c r="AL297" s="65"/>
      <c r="AM297" s="65"/>
      <c r="AN297" s="65"/>
      <c r="AO297" s="65"/>
      <c r="AP297" s="65"/>
      <c r="AQ297" s="65"/>
      <c r="AR297" s="65" t="s">
        <v>736</v>
      </c>
    </row>
    <row r="298" spans="4:44" x14ac:dyDescent="0.25">
      <c r="D298" s="65" t="str">
        <f t="shared" si="0"/>
        <v>Egypt 450</v>
      </c>
      <c r="E298" s="65"/>
      <c r="F298" s="65"/>
      <c r="G298" s="65" t="s">
        <v>1548</v>
      </c>
      <c r="H298" s="65"/>
      <c r="I298" s="78">
        <v>138</v>
      </c>
      <c r="J298" s="78"/>
      <c r="K298" s="78"/>
      <c r="L298" s="78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 t="s">
        <v>1549</v>
      </c>
      <c r="Z298" s="65"/>
      <c r="AA298" s="65"/>
      <c r="AB298" s="65"/>
      <c r="AC298" s="65"/>
      <c r="AD298" s="65"/>
      <c r="AE298" s="65"/>
      <c r="AF298" s="65"/>
      <c r="AG298" s="78" t="s">
        <v>1550</v>
      </c>
      <c r="AH298" s="65"/>
      <c r="AI298" s="65"/>
      <c r="AJ298" s="65"/>
      <c r="AK298" s="65"/>
      <c r="AL298" s="65"/>
      <c r="AM298" s="65"/>
      <c r="AN298" s="65"/>
      <c r="AO298" s="65"/>
      <c r="AP298" s="65"/>
      <c r="AQ298" s="65"/>
      <c r="AR298" s="65" t="s">
        <v>744</v>
      </c>
    </row>
    <row r="299" spans="4:44" x14ac:dyDescent="0.25">
      <c r="D299" s="65" t="str">
        <f t="shared" si="0"/>
        <v>El Salvador 138</v>
      </c>
      <c r="E299" s="65"/>
      <c r="F299" s="65"/>
      <c r="G299" s="65" t="s">
        <v>1551</v>
      </c>
      <c r="H299" s="65"/>
      <c r="I299" s="78">
        <v>139</v>
      </c>
      <c r="J299" s="78"/>
      <c r="K299" s="78"/>
      <c r="L299" s="78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 t="s">
        <v>1552</v>
      </c>
      <c r="Z299" s="65"/>
      <c r="AA299" s="65"/>
      <c r="AB299" s="65"/>
      <c r="AC299" s="65"/>
      <c r="AD299" s="65"/>
      <c r="AE299" s="65"/>
      <c r="AF299" s="65"/>
      <c r="AG299" s="78" t="s">
        <v>1553</v>
      </c>
      <c r="AH299" s="65"/>
      <c r="AI299" s="65"/>
      <c r="AJ299" s="65"/>
      <c r="AK299" s="65"/>
      <c r="AL299" s="65"/>
      <c r="AM299" s="65"/>
      <c r="AN299" s="65"/>
      <c r="AO299" s="65"/>
      <c r="AP299" s="65"/>
      <c r="AQ299" s="65"/>
      <c r="AR299" s="65" t="s">
        <v>750</v>
      </c>
    </row>
    <row r="300" spans="4:44" x14ac:dyDescent="0.25">
      <c r="D300" s="65" t="str">
        <f t="shared" si="0"/>
        <v>Equatorial Guin 139</v>
      </c>
      <c r="E300" s="65"/>
      <c r="F300" s="65"/>
      <c r="G300" s="65" t="s">
        <v>1554</v>
      </c>
      <c r="H300" s="65"/>
      <c r="I300" s="78">
        <v>142</v>
      </c>
      <c r="J300" s="78"/>
      <c r="K300" s="78"/>
      <c r="L300" s="78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 t="s">
        <v>1555</v>
      </c>
      <c r="Z300" s="65"/>
      <c r="AA300" s="65"/>
      <c r="AB300" s="65"/>
      <c r="AC300" s="65"/>
      <c r="AD300" s="65"/>
      <c r="AE300" s="65"/>
      <c r="AF300" s="65"/>
      <c r="AG300" s="78" t="s">
        <v>1556</v>
      </c>
      <c r="AH300" s="65"/>
      <c r="AI300" s="65"/>
      <c r="AJ300" s="65"/>
      <c r="AK300" s="65"/>
      <c r="AL300" s="65"/>
      <c r="AM300" s="65"/>
      <c r="AN300" s="65"/>
      <c r="AO300" s="65"/>
      <c r="AP300" s="65"/>
      <c r="AQ300" s="65"/>
      <c r="AR300" s="65" t="s">
        <v>756</v>
      </c>
    </row>
    <row r="301" spans="4:44" x14ac:dyDescent="0.25">
      <c r="D301" s="65" t="str">
        <f t="shared" si="0"/>
        <v>Eritrea 142</v>
      </c>
      <c r="E301" s="65"/>
      <c r="F301" s="65"/>
      <c r="G301" s="65" t="s">
        <v>1557</v>
      </c>
      <c r="H301" s="65"/>
      <c r="I301" s="78">
        <v>140</v>
      </c>
      <c r="J301" s="78"/>
      <c r="K301" s="78"/>
      <c r="L301" s="78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 t="s">
        <v>1558</v>
      </c>
      <c r="Z301" s="65"/>
      <c r="AA301" s="65"/>
      <c r="AB301" s="65"/>
      <c r="AC301" s="65"/>
      <c r="AD301" s="65"/>
      <c r="AE301" s="65"/>
      <c r="AF301" s="65"/>
      <c r="AG301" s="78" t="s">
        <v>1559</v>
      </c>
      <c r="AH301" s="65"/>
      <c r="AI301" s="65"/>
      <c r="AJ301" s="65"/>
      <c r="AK301" s="65"/>
      <c r="AL301" s="65"/>
      <c r="AM301" s="65"/>
      <c r="AN301" s="65"/>
      <c r="AO301" s="65"/>
      <c r="AP301" s="65"/>
      <c r="AQ301" s="65"/>
      <c r="AR301" s="65" t="s">
        <v>761</v>
      </c>
    </row>
    <row r="302" spans="4:44" x14ac:dyDescent="0.25">
      <c r="D302" s="65" t="str">
        <f t="shared" ref="D302:D365" si="1">CONCATENATE(G302," ",I301)</f>
        <v>Estonia 140</v>
      </c>
      <c r="E302" s="65"/>
      <c r="F302" s="65"/>
      <c r="G302" s="65" t="s">
        <v>1560</v>
      </c>
      <c r="H302" s="65"/>
      <c r="I302" s="78">
        <v>141</v>
      </c>
      <c r="J302" s="78"/>
      <c r="K302" s="78"/>
      <c r="L302" s="78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 t="s">
        <v>1561</v>
      </c>
      <c r="Z302" s="65"/>
      <c r="AA302" s="65"/>
      <c r="AB302" s="65"/>
      <c r="AC302" s="65"/>
      <c r="AD302" s="65"/>
      <c r="AE302" s="65"/>
      <c r="AF302" s="65"/>
      <c r="AG302" s="78" t="s">
        <v>1562</v>
      </c>
      <c r="AH302" s="65"/>
      <c r="AI302" s="65"/>
      <c r="AJ302" s="65"/>
      <c r="AK302" s="65"/>
      <c r="AL302" s="65"/>
      <c r="AM302" s="65"/>
      <c r="AN302" s="65"/>
      <c r="AO302" s="65"/>
      <c r="AP302" s="65"/>
      <c r="AQ302" s="65"/>
      <c r="AR302" s="65" t="s">
        <v>767</v>
      </c>
    </row>
    <row r="303" spans="4:44" x14ac:dyDescent="0.25">
      <c r="D303" s="65" t="str">
        <f t="shared" si="1"/>
        <v>Ethiopia 141</v>
      </c>
      <c r="E303" s="65"/>
      <c r="F303" s="65"/>
      <c r="G303" s="65" t="s">
        <v>1563</v>
      </c>
      <c r="H303" s="65"/>
      <c r="I303" s="78">
        <v>143</v>
      </c>
      <c r="J303" s="78"/>
      <c r="K303" s="78"/>
      <c r="L303" s="78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 t="s">
        <v>1564</v>
      </c>
      <c r="Z303" s="65"/>
      <c r="AA303" s="65"/>
      <c r="AB303" s="65"/>
      <c r="AC303" s="65"/>
      <c r="AD303" s="65"/>
      <c r="AE303" s="65"/>
      <c r="AF303" s="65"/>
      <c r="AG303" s="78" t="s">
        <v>1565</v>
      </c>
      <c r="AH303" s="65"/>
      <c r="AI303" s="65"/>
      <c r="AJ303" s="65"/>
      <c r="AK303" s="65"/>
      <c r="AL303" s="65"/>
      <c r="AM303" s="65"/>
      <c r="AN303" s="65"/>
      <c r="AO303" s="65"/>
      <c r="AP303" s="65"/>
      <c r="AQ303" s="65"/>
      <c r="AR303" s="65" t="s">
        <v>773</v>
      </c>
    </row>
    <row r="304" spans="4:44" x14ac:dyDescent="0.25">
      <c r="D304" s="65" t="str">
        <f t="shared" si="1"/>
        <v>Fiji 143</v>
      </c>
      <c r="E304" s="65"/>
      <c r="F304" s="65"/>
      <c r="G304" s="65" t="s">
        <v>1566</v>
      </c>
      <c r="H304" s="65"/>
      <c r="I304" s="78">
        <v>144</v>
      </c>
      <c r="J304" s="78"/>
      <c r="K304" s="78"/>
      <c r="L304" s="78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 t="s">
        <v>1567</v>
      </c>
      <c r="Z304" s="65"/>
      <c r="AA304" s="65"/>
      <c r="AB304" s="65"/>
      <c r="AC304" s="65"/>
      <c r="AD304" s="65"/>
      <c r="AE304" s="65"/>
      <c r="AF304" s="65"/>
      <c r="AG304" s="78" t="s">
        <v>1568</v>
      </c>
      <c r="AH304" s="65"/>
      <c r="AI304" s="65"/>
      <c r="AJ304" s="65"/>
      <c r="AK304" s="65"/>
      <c r="AL304" s="65"/>
      <c r="AM304" s="65"/>
      <c r="AN304" s="65"/>
      <c r="AO304" s="65"/>
      <c r="AP304" s="65"/>
      <c r="AQ304" s="65"/>
      <c r="AR304" s="65" t="s">
        <v>779</v>
      </c>
    </row>
    <row r="305" spans="4:44" x14ac:dyDescent="0.25">
      <c r="D305" s="65" t="str">
        <f t="shared" si="1"/>
        <v>Finland 144</v>
      </c>
      <c r="E305" s="65"/>
      <c r="F305" s="65"/>
      <c r="G305" s="65" t="s">
        <v>1569</v>
      </c>
      <c r="H305" s="65"/>
      <c r="I305" s="78">
        <v>147</v>
      </c>
      <c r="J305" s="78"/>
      <c r="K305" s="78"/>
      <c r="L305" s="78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 t="s">
        <v>1570</v>
      </c>
      <c r="Z305" s="65"/>
      <c r="AA305" s="65"/>
      <c r="AB305" s="65"/>
      <c r="AC305" s="65"/>
      <c r="AD305" s="65"/>
      <c r="AE305" s="65"/>
      <c r="AF305" s="65"/>
      <c r="AG305" s="78" t="s">
        <v>1571</v>
      </c>
      <c r="AH305" s="65"/>
      <c r="AI305" s="65"/>
      <c r="AJ305" s="65"/>
      <c r="AK305" s="65"/>
      <c r="AL305" s="65"/>
      <c r="AM305" s="65"/>
      <c r="AN305" s="65"/>
      <c r="AO305" s="65"/>
      <c r="AP305" s="65"/>
      <c r="AQ305" s="65"/>
      <c r="AR305" s="65" t="s">
        <v>784</v>
      </c>
    </row>
    <row r="306" spans="4:44" x14ac:dyDescent="0.25">
      <c r="D306" s="65" t="str">
        <f t="shared" si="1"/>
        <v>France 147</v>
      </c>
      <c r="E306" s="65"/>
      <c r="F306" s="65"/>
      <c r="G306" s="65" t="s">
        <v>1572</v>
      </c>
      <c r="H306" s="65"/>
      <c r="I306" s="78">
        <v>668</v>
      </c>
      <c r="J306" s="78"/>
      <c r="K306" s="78"/>
      <c r="L306" s="78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 t="s">
        <v>1573</v>
      </c>
      <c r="Z306" s="65"/>
      <c r="AA306" s="65"/>
      <c r="AB306" s="65"/>
      <c r="AC306" s="65"/>
      <c r="AD306" s="65"/>
      <c r="AE306" s="65"/>
      <c r="AF306" s="65"/>
      <c r="AG306" s="78" t="s">
        <v>1574</v>
      </c>
      <c r="AH306" s="65"/>
      <c r="AI306" s="65"/>
      <c r="AJ306" s="65"/>
      <c r="AK306" s="65"/>
      <c r="AL306" s="65"/>
      <c r="AM306" s="65"/>
      <c r="AN306" s="65"/>
      <c r="AO306" s="65"/>
      <c r="AP306" s="65"/>
      <c r="AQ306" s="65"/>
      <c r="AR306" s="65" t="s">
        <v>790</v>
      </c>
    </row>
    <row r="307" spans="4:44" x14ac:dyDescent="0.25">
      <c r="D307" s="65" t="str">
        <f t="shared" si="1"/>
        <v>Frenc.Polynesia 668</v>
      </c>
      <c r="E307" s="65"/>
      <c r="F307" s="65"/>
      <c r="G307" s="65" t="s">
        <v>1575</v>
      </c>
      <c r="H307" s="65"/>
      <c r="I307" s="78">
        <v>660</v>
      </c>
      <c r="J307" s="78"/>
      <c r="K307" s="78"/>
      <c r="L307" s="78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 t="s">
        <v>1576</v>
      </c>
      <c r="Z307" s="65"/>
      <c r="AA307" s="65"/>
      <c r="AB307" s="65"/>
      <c r="AC307" s="65"/>
      <c r="AD307" s="65"/>
      <c r="AE307" s="65"/>
      <c r="AF307" s="65"/>
      <c r="AG307" s="78" t="s">
        <v>1577</v>
      </c>
      <c r="AH307" s="65"/>
      <c r="AI307" s="65"/>
      <c r="AJ307" s="65"/>
      <c r="AK307" s="65"/>
      <c r="AL307" s="65"/>
      <c r="AM307" s="65"/>
      <c r="AN307" s="65"/>
      <c r="AO307" s="65"/>
      <c r="AP307" s="65"/>
      <c r="AQ307" s="65"/>
      <c r="AR307" s="65" t="s">
        <v>795</v>
      </c>
    </row>
    <row r="308" spans="4:44" x14ac:dyDescent="0.25">
      <c r="D308" s="65" t="str">
        <f t="shared" si="1"/>
        <v>French Antilles 660</v>
      </c>
      <c r="E308" s="65"/>
      <c r="F308" s="65"/>
      <c r="G308" s="65" t="s">
        <v>1578</v>
      </c>
      <c r="H308" s="65"/>
      <c r="I308" s="78">
        <v>665</v>
      </c>
      <c r="J308" s="78"/>
      <c r="K308" s="78"/>
      <c r="L308" s="78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 t="s">
        <v>1579</v>
      </c>
      <c r="Z308" s="65"/>
      <c r="AA308" s="65"/>
      <c r="AB308" s="65"/>
      <c r="AC308" s="65"/>
      <c r="AD308" s="65"/>
      <c r="AE308" s="65"/>
      <c r="AF308" s="65"/>
      <c r="AG308" s="78" t="s">
        <v>1580</v>
      </c>
      <c r="AH308" s="65"/>
      <c r="AI308" s="65"/>
      <c r="AJ308" s="65"/>
      <c r="AK308" s="65"/>
      <c r="AL308" s="65"/>
      <c r="AM308" s="65"/>
      <c r="AN308" s="65"/>
      <c r="AO308" s="65"/>
      <c r="AP308" s="65"/>
      <c r="AQ308" s="65"/>
      <c r="AR308" s="65" t="s">
        <v>802</v>
      </c>
    </row>
    <row r="309" spans="4:44" x14ac:dyDescent="0.25">
      <c r="D309" s="65" t="str">
        <f t="shared" si="1"/>
        <v>French Guiana 665</v>
      </c>
      <c r="E309" s="65"/>
      <c r="F309" s="65"/>
      <c r="G309" s="65" t="s">
        <v>1581</v>
      </c>
      <c r="H309" s="65"/>
      <c r="I309" s="78">
        <v>153</v>
      </c>
      <c r="J309" s="78"/>
      <c r="K309" s="78"/>
      <c r="L309" s="78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 t="s">
        <v>1582</v>
      </c>
      <c r="Z309" s="65"/>
      <c r="AA309" s="65"/>
      <c r="AB309" s="65"/>
      <c r="AC309" s="65"/>
      <c r="AD309" s="65"/>
      <c r="AE309" s="65"/>
      <c r="AF309" s="65"/>
      <c r="AG309" s="78" t="s">
        <v>1583</v>
      </c>
      <c r="AH309" s="65"/>
      <c r="AI309" s="65"/>
      <c r="AJ309" s="65"/>
      <c r="AK309" s="65"/>
      <c r="AL309" s="65"/>
      <c r="AM309" s="65"/>
      <c r="AN309" s="65"/>
      <c r="AO309" s="65"/>
      <c r="AP309" s="65"/>
      <c r="AQ309" s="65"/>
      <c r="AR309" s="65" t="s">
        <v>807</v>
      </c>
    </row>
    <row r="310" spans="4:44" x14ac:dyDescent="0.25">
      <c r="D310" s="65" t="str">
        <f t="shared" si="1"/>
        <v>Gabon 153</v>
      </c>
      <c r="E310" s="65"/>
      <c r="F310" s="65"/>
      <c r="G310" s="65" t="s">
        <v>1584</v>
      </c>
      <c r="H310" s="65"/>
      <c r="I310" s="78">
        <v>156</v>
      </c>
      <c r="J310" s="78"/>
      <c r="K310" s="78"/>
      <c r="L310" s="78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 t="s">
        <v>1585</v>
      </c>
      <c r="Z310" s="65"/>
      <c r="AA310" s="65"/>
      <c r="AB310" s="65"/>
      <c r="AC310" s="65"/>
      <c r="AD310" s="65"/>
      <c r="AE310" s="65"/>
      <c r="AF310" s="65"/>
      <c r="AG310" s="78" t="s">
        <v>1586</v>
      </c>
      <c r="AH310" s="65"/>
      <c r="AI310" s="65"/>
      <c r="AJ310" s="65"/>
      <c r="AK310" s="65"/>
      <c r="AL310" s="65"/>
      <c r="AM310" s="65"/>
      <c r="AN310" s="65"/>
      <c r="AO310" s="65"/>
      <c r="AP310" s="65"/>
      <c r="AQ310" s="65"/>
      <c r="AR310" s="65" t="s">
        <v>813</v>
      </c>
    </row>
    <row r="311" spans="4:44" x14ac:dyDescent="0.25">
      <c r="D311" s="65" t="str">
        <f t="shared" si="1"/>
        <v>Gambia 156</v>
      </c>
      <c r="E311" s="65"/>
      <c r="F311" s="65"/>
      <c r="G311" s="65" t="s">
        <v>1587</v>
      </c>
      <c r="H311" s="65"/>
      <c r="I311" s="78">
        <v>160</v>
      </c>
      <c r="J311" s="78"/>
      <c r="K311" s="78"/>
      <c r="L311" s="78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 t="s">
        <v>1588</v>
      </c>
      <c r="Z311" s="65"/>
      <c r="AA311" s="65"/>
      <c r="AB311" s="65"/>
      <c r="AC311" s="65"/>
      <c r="AD311" s="65"/>
      <c r="AE311" s="65"/>
      <c r="AF311" s="65"/>
      <c r="AG311" s="78" t="s">
        <v>1589</v>
      </c>
      <c r="AH311" s="65"/>
      <c r="AI311" s="65"/>
      <c r="AJ311" s="65"/>
      <c r="AK311" s="65"/>
      <c r="AL311" s="65"/>
      <c r="AM311" s="65"/>
      <c r="AN311" s="65"/>
      <c r="AO311" s="65"/>
      <c r="AP311" s="65"/>
      <c r="AQ311" s="65"/>
      <c r="AR311" s="65" t="s">
        <v>818</v>
      </c>
    </row>
    <row r="312" spans="4:44" x14ac:dyDescent="0.25">
      <c r="D312" s="65" t="str">
        <f t="shared" si="1"/>
        <v>Georgia 160</v>
      </c>
      <c r="E312" s="65"/>
      <c r="F312" s="65"/>
      <c r="G312" s="65" t="s">
        <v>1590</v>
      </c>
      <c r="H312" s="65"/>
      <c r="I312" s="78">
        <v>525</v>
      </c>
      <c r="J312" s="78"/>
      <c r="K312" s="78"/>
      <c r="L312" s="78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 t="s">
        <v>1591</v>
      </c>
      <c r="Z312" s="65"/>
      <c r="AA312" s="65"/>
      <c r="AB312" s="65"/>
      <c r="AC312" s="65"/>
      <c r="AD312" s="65"/>
      <c r="AE312" s="65"/>
      <c r="AF312" s="65"/>
      <c r="AG312" s="78" t="s">
        <v>1592</v>
      </c>
      <c r="AH312" s="65"/>
      <c r="AI312" s="65"/>
      <c r="AJ312" s="65"/>
      <c r="AK312" s="65"/>
      <c r="AL312" s="65"/>
      <c r="AM312" s="65"/>
      <c r="AN312" s="65"/>
      <c r="AO312" s="65"/>
      <c r="AP312" s="65"/>
      <c r="AQ312" s="65"/>
      <c r="AR312" s="65" t="s">
        <v>823</v>
      </c>
    </row>
    <row r="313" spans="4:44" x14ac:dyDescent="0.25">
      <c r="D313" s="65" t="str">
        <f t="shared" si="1"/>
        <v>Germany 525</v>
      </c>
      <c r="E313" s="65"/>
      <c r="F313" s="65"/>
      <c r="G313" s="65" t="s">
        <v>1593</v>
      </c>
      <c r="H313" s="65"/>
      <c r="I313" s="78">
        <v>162</v>
      </c>
      <c r="J313" s="78"/>
      <c r="K313" s="78"/>
      <c r="L313" s="78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 t="s">
        <v>1594</v>
      </c>
      <c r="Z313" s="65"/>
      <c r="AA313" s="65"/>
      <c r="AB313" s="65"/>
      <c r="AC313" s="65"/>
      <c r="AD313" s="65"/>
      <c r="AE313" s="65"/>
      <c r="AF313" s="65"/>
      <c r="AG313" s="78" t="s">
        <v>1595</v>
      </c>
      <c r="AH313" s="65"/>
      <c r="AI313" s="65"/>
      <c r="AJ313" s="65"/>
      <c r="AK313" s="65"/>
      <c r="AL313" s="65"/>
      <c r="AM313" s="65"/>
      <c r="AN313" s="65"/>
      <c r="AO313" s="65"/>
      <c r="AP313" s="65"/>
      <c r="AQ313" s="65"/>
      <c r="AR313" s="65" t="s">
        <v>829</v>
      </c>
    </row>
    <row r="314" spans="4:44" x14ac:dyDescent="0.25">
      <c r="D314" s="65" t="str">
        <f t="shared" si="1"/>
        <v>Ghana 162</v>
      </c>
      <c r="E314" s="65"/>
      <c r="F314" s="65"/>
      <c r="G314" s="65" t="s">
        <v>1596</v>
      </c>
      <c r="H314" s="65"/>
      <c r="I314" s="78">
        <v>163</v>
      </c>
      <c r="J314" s="78"/>
      <c r="K314" s="78"/>
      <c r="L314" s="78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 t="s">
        <v>1597</v>
      </c>
      <c r="Z314" s="65"/>
      <c r="AA314" s="65"/>
      <c r="AB314" s="65"/>
      <c r="AC314" s="65"/>
      <c r="AD314" s="65"/>
      <c r="AE314" s="65"/>
      <c r="AF314" s="65"/>
      <c r="AG314" s="78" t="s">
        <v>1598</v>
      </c>
      <c r="AH314" s="65"/>
      <c r="AI314" s="65"/>
      <c r="AJ314" s="65"/>
      <c r="AK314" s="65"/>
      <c r="AL314" s="65"/>
      <c r="AM314" s="65"/>
      <c r="AN314" s="65"/>
      <c r="AO314" s="65"/>
      <c r="AP314" s="65"/>
      <c r="AQ314" s="65"/>
      <c r="AR314" s="65" t="s">
        <v>835</v>
      </c>
    </row>
    <row r="315" spans="4:44" x14ac:dyDescent="0.25">
      <c r="D315" s="65" t="str">
        <f t="shared" si="1"/>
        <v>Gibraltar 163</v>
      </c>
      <c r="E315" s="65"/>
      <c r="F315" s="65"/>
      <c r="G315" s="65" t="s">
        <v>1599</v>
      </c>
      <c r="H315" s="65"/>
      <c r="I315" s="78">
        <v>165</v>
      </c>
      <c r="J315" s="78"/>
      <c r="K315" s="78"/>
      <c r="L315" s="78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 t="s">
        <v>1600</v>
      </c>
      <c r="Z315" s="65"/>
      <c r="AA315" s="65"/>
      <c r="AB315" s="65"/>
      <c r="AC315" s="65"/>
      <c r="AD315" s="65"/>
      <c r="AE315" s="65"/>
      <c r="AF315" s="65"/>
      <c r="AG315" s="78" t="s">
        <v>1601</v>
      </c>
      <c r="AH315" s="65"/>
      <c r="AI315" s="65"/>
      <c r="AJ315" s="65"/>
      <c r="AK315" s="65"/>
      <c r="AL315" s="65"/>
      <c r="AM315" s="65"/>
      <c r="AN315" s="65"/>
      <c r="AO315" s="65"/>
      <c r="AP315" s="65"/>
      <c r="AQ315" s="65"/>
      <c r="AR315" s="65" t="s">
        <v>840</v>
      </c>
    </row>
    <row r="316" spans="4:44" x14ac:dyDescent="0.25">
      <c r="D316" s="65" t="str">
        <f t="shared" si="1"/>
        <v>Greece 165</v>
      </c>
      <c r="E316" s="65"/>
      <c r="F316" s="65"/>
      <c r="G316" s="65" t="s">
        <v>1602</v>
      </c>
      <c r="H316" s="65"/>
      <c r="I316" s="78" t="s">
        <v>1603</v>
      </c>
      <c r="J316" s="78"/>
      <c r="K316" s="78"/>
      <c r="L316" s="78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 t="s">
        <v>1604</v>
      </c>
      <c r="Z316" s="65"/>
      <c r="AA316" s="65"/>
      <c r="AB316" s="65"/>
      <c r="AC316" s="65"/>
      <c r="AD316" s="65"/>
      <c r="AE316" s="65"/>
      <c r="AF316" s="65"/>
      <c r="AG316" s="78" t="s">
        <v>1605</v>
      </c>
      <c r="AH316" s="65"/>
      <c r="AI316" s="65"/>
      <c r="AJ316" s="65"/>
      <c r="AK316" s="65"/>
      <c r="AL316" s="65"/>
      <c r="AM316" s="65"/>
      <c r="AN316" s="65"/>
      <c r="AO316" s="65"/>
      <c r="AP316" s="65"/>
      <c r="AQ316" s="65"/>
      <c r="AR316" s="65" t="s">
        <v>845</v>
      </c>
    </row>
    <row r="317" spans="4:44" x14ac:dyDescent="0.25">
      <c r="D317" s="65" t="str">
        <f t="shared" si="1"/>
        <v>Greenland 001</v>
      </c>
      <c r="E317" s="65"/>
      <c r="F317" s="65"/>
      <c r="G317" s="65" t="s">
        <v>1606</v>
      </c>
      <c r="H317" s="65"/>
      <c r="I317" s="78">
        <v>616</v>
      </c>
      <c r="J317" s="78"/>
      <c r="K317" s="78"/>
      <c r="L317" s="78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 t="s">
        <v>1607</v>
      </c>
      <c r="Z317" s="65"/>
      <c r="AA317" s="65"/>
      <c r="AB317" s="65"/>
      <c r="AC317" s="65"/>
      <c r="AD317" s="65"/>
      <c r="AE317" s="65"/>
      <c r="AF317" s="65"/>
      <c r="AG317" s="78" t="s">
        <v>1608</v>
      </c>
      <c r="AH317" s="65"/>
      <c r="AI317" s="65"/>
      <c r="AJ317" s="65"/>
      <c r="AK317" s="65"/>
      <c r="AL317" s="65"/>
      <c r="AM317" s="65"/>
      <c r="AN317" s="65"/>
      <c r="AO317" s="65"/>
      <c r="AP317" s="65"/>
      <c r="AQ317" s="65"/>
      <c r="AR317" s="65" t="s">
        <v>850</v>
      </c>
    </row>
    <row r="318" spans="4:44" x14ac:dyDescent="0.25">
      <c r="D318" s="65" t="str">
        <f t="shared" si="1"/>
        <v>Grenada 616</v>
      </c>
      <c r="E318" s="65"/>
      <c r="F318" s="65"/>
      <c r="G318" s="65" t="s">
        <v>1609</v>
      </c>
      <c r="H318" s="65"/>
      <c r="I318" s="78">
        <v>666</v>
      </c>
      <c r="J318" s="78"/>
      <c r="K318" s="78"/>
      <c r="L318" s="78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 t="s">
        <v>1610</v>
      </c>
      <c r="Z318" s="65"/>
      <c r="AA318" s="65"/>
      <c r="AB318" s="65"/>
      <c r="AC318" s="65"/>
      <c r="AD318" s="65"/>
      <c r="AE318" s="65"/>
      <c r="AF318" s="65"/>
      <c r="AG318" s="78" t="s">
        <v>1611</v>
      </c>
      <c r="AH318" s="65"/>
      <c r="AI318" s="65"/>
      <c r="AJ318" s="65"/>
      <c r="AK318" s="65"/>
      <c r="AL318" s="65"/>
      <c r="AM318" s="65"/>
      <c r="AN318" s="65"/>
      <c r="AO318" s="65"/>
      <c r="AP318" s="65"/>
      <c r="AQ318" s="65"/>
      <c r="AR318" s="65" t="s">
        <v>855</v>
      </c>
    </row>
    <row r="319" spans="4:44" x14ac:dyDescent="0.25">
      <c r="D319" s="65" t="str">
        <f t="shared" si="1"/>
        <v>Guadeloupe 666</v>
      </c>
      <c r="E319" s="65"/>
      <c r="F319" s="65"/>
      <c r="G319" s="65" t="s">
        <v>1612</v>
      </c>
      <c r="H319" s="65"/>
      <c r="I319" s="78" t="s">
        <v>1613</v>
      </c>
      <c r="J319" s="78"/>
      <c r="K319" s="78"/>
      <c r="L319" s="78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 t="s">
        <v>1614</v>
      </c>
      <c r="Z319" s="65"/>
      <c r="AA319" s="65"/>
      <c r="AB319" s="65"/>
      <c r="AC319" s="65"/>
      <c r="AD319" s="65"/>
      <c r="AE319" s="65"/>
      <c r="AF319" s="65"/>
      <c r="AG319" s="65"/>
      <c r="AH319" s="65"/>
      <c r="AI319" s="65"/>
      <c r="AJ319" s="65"/>
      <c r="AK319" s="65"/>
      <c r="AL319" s="65"/>
      <c r="AM319" s="65"/>
      <c r="AN319" s="65"/>
      <c r="AO319" s="65"/>
      <c r="AP319" s="65"/>
      <c r="AQ319" s="65"/>
      <c r="AR319" s="65" t="s">
        <v>862</v>
      </c>
    </row>
    <row r="320" spans="4:44" x14ac:dyDescent="0.25">
      <c r="D320" s="65" t="str">
        <f t="shared" si="1"/>
        <v>Guam 004</v>
      </c>
      <c r="E320" s="65"/>
      <c r="F320" s="65"/>
      <c r="G320" s="65" t="s">
        <v>1615</v>
      </c>
      <c r="H320" s="65"/>
      <c r="I320" s="78">
        <v>168</v>
      </c>
      <c r="J320" s="78"/>
      <c r="K320" s="78"/>
      <c r="L320" s="78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 t="s">
        <v>1616</v>
      </c>
      <c r="Z320" s="65"/>
      <c r="AA320" s="65"/>
      <c r="AB320" s="65"/>
      <c r="AC320" s="65"/>
      <c r="AD320" s="65"/>
      <c r="AE320" s="65"/>
      <c r="AF320" s="65"/>
      <c r="AG320" s="65"/>
      <c r="AH320" s="65"/>
      <c r="AI320" s="65"/>
      <c r="AJ320" s="65"/>
      <c r="AK320" s="65"/>
      <c r="AL320" s="65"/>
      <c r="AM320" s="65"/>
      <c r="AN320" s="65"/>
      <c r="AO320" s="65"/>
      <c r="AP320" s="65"/>
      <c r="AQ320" s="65"/>
      <c r="AR320" s="65" t="s">
        <v>868</v>
      </c>
    </row>
    <row r="321" spans="4:44" x14ac:dyDescent="0.25">
      <c r="D321" s="65" t="str">
        <f t="shared" si="1"/>
        <v>Guatemala 168</v>
      </c>
      <c r="E321" s="65"/>
      <c r="F321" s="65"/>
      <c r="G321" s="65" t="s">
        <v>1617</v>
      </c>
      <c r="H321" s="65"/>
      <c r="I321" s="78">
        <v>177</v>
      </c>
      <c r="J321" s="78"/>
      <c r="K321" s="78"/>
      <c r="L321" s="78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 t="s">
        <v>1618</v>
      </c>
      <c r="Z321" s="65"/>
      <c r="AA321" s="65"/>
      <c r="AB321" s="65"/>
      <c r="AC321" s="65"/>
      <c r="AD321" s="65"/>
      <c r="AE321" s="65"/>
      <c r="AF321" s="65"/>
      <c r="AG321" s="65"/>
      <c r="AH321" s="65"/>
      <c r="AI321" s="65"/>
      <c r="AJ321" s="65"/>
      <c r="AK321" s="65"/>
      <c r="AL321" s="65"/>
      <c r="AM321" s="65"/>
      <c r="AN321" s="65"/>
      <c r="AO321" s="65"/>
      <c r="AP321" s="65"/>
      <c r="AQ321" s="65"/>
      <c r="AR321" s="65" t="s">
        <v>874</v>
      </c>
    </row>
    <row r="322" spans="4:44" x14ac:dyDescent="0.25">
      <c r="D322" s="65" t="str">
        <f t="shared" si="1"/>
        <v>Guinea 177</v>
      </c>
      <c r="E322" s="65"/>
      <c r="F322" s="65"/>
      <c r="G322" s="65" t="s">
        <v>1619</v>
      </c>
      <c r="H322" s="65"/>
      <c r="I322" s="78">
        <v>685</v>
      </c>
      <c r="J322" s="78"/>
      <c r="K322" s="78"/>
      <c r="L322" s="78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 t="s">
        <v>1620</v>
      </c>
      <c r="Z322" s="65"/>
      <c r="AA322" s="65"/>
      <c r="AB322" s="65"/>
      <c r="AC322" s="65"/>
      <c r="AD322" s="65"/>
      <c r="AE322" s="65"/>
      <c r="AF322" s="65"/>
      <c r="AG322" s="65"/>
      <c r="AH322" s="65"/>
      <c r="AI322" s="65"/>
      <c r="AJ322" s="65"/>
      <c r="AK322" s="65"/>
      <c r="AL322" s="65"/>
      <c r="AM322" s="65"/>
      <c r="AN322" s="65"/>
      <c r="AO322" s="65"/>
      <c r="AP322" s="65"/>
      <c r="AQ322" s="65"/>
      <c r="AR322" s="65" t="s">
        <v>880</v>
      </c>
    </row>
    <row r="323" spans="4:44" x14ac:dyDescent="0.25">
      <c r="D323" s="65" t="str">
        <f t="shared" si="1"/>
        <v>Guinea-Bissau 685</v>
      </c>
      <c r="E323" s="65"/>
      <c r="F323" s="65"/>
      <c r="G323" s="65" t="s">
        <v>1621</v>
      </c>
      <c r="H323" s="65"/>
      <c r="I323" s="78">
        <v>180</v>
      </c>
      <c r="J323" s="78"/>
      <c r="K323" s="78"/>
      <c r="L323" s="78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 t="s">
        <v>1622</v>
      </c>
      <c r="Z323" s="65"/>
      <c r="AA323" s="65"/>
      <c r="AB323" s="65"/>
      <c r="AC323" s="65"/>
      <c r="AD323" s="65"/>
      <c r="AE323" s="65"/>
      <c r="AF323" s="65"/>
      <c r="AG323" s="65"/>
      <c r="AH323" s="65"/>
      <c r="AI323" s="65"/>
      <c r="AJ323" s="65"/>
      <c r="AK323" s="65"/>
      <c r="AL323" s="65"/>
      <c r="AM323" s="65"/>
      <c r="AN323" s="65"/>
      <c r="AO323" s="65"/>
      <c r="AP323" s="65"/>
      <c r="AQ323" s="65"/>
      <c r="AR323" s="65" t="s">
        <v>885</v>
      </c>
    </row>
    <row r="324" spans="4:44" x14ac:dyDescent="0.25">
      <c r="D324" s="65" t="str">
        <f t="shared" si="1"/>
        <v>Guyana 180</v>
      </c>
      <c r="E324" s="65"/>
      <c r="F324" s="65"/>
      <c r="G324" s="65" t="s">
        <v>1623</v>
      </c>
      <c r="H324" s="65"/>
      <c r="I324" s="78">
        <v>183</v>
      </c>
      <c r="J324" s="78"/>
      <c r="K324" s="78"/>
      <c r="L324" s="78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 t="s">
        <v>1624</v>
      </c>
      <c r="Z324" s="65"/>
      <c r="AA324" s="65"/>
      <c r="AB324" s="65"/>
      <c r="AC324" s="65"/>
      <c r="AD324" s="65"/>
      <c r="AE324" s="65"/>
      <c r="AF324" s="65"/>
      <c r="AG324" s="65"/>
      <c r="AH324" s="65"/>
      <c r="AI324" s="65"/>
      <c r="AJ324" s="65"/>
      <c r="AK324" s="65"/>
      <c r="AL324" s="65"/>
      <c r="AM324" s="65"/>
      <c r="AN324" s="65"/>
      <c r="AO324" s="65"/>
      <c r="AP324" s="65"/>
      <c r="AQ324" s="65"/>
      <c r="AR324" s="65" t="s">
        <v>889</v>
      </c>
    </row>
    <row r="325" spans="4:44" x14ac:dyDescent="0.25">
      <c r="D325" s="65" t="str">
        <f t="shared" si="1"/>
        <v>Haiti 183</v>
      </c>
      <c r="E325" s="65"/>
      <c r="F325" s="65"/>
      <c r="G325" s="65" t="s">
        <v>1625</v>
      </c>
      <c r="H325" s="65"/>
      <c r="I325" s="78">
        <v>186</v>
      </c>
      <c r="J325" s="78"/>
      <c r="K325" s="78"/>
      <c r="L325" s="78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 t="s">
        <v>1626</v>
      </c>
      <c r="Z325" s="65"/>
      <c r="AA325" s="65"/>
      <c r="AB325" s="65"/>
      <c r="AC325" s="65"/>
      <c r="AD325" s="65"/>
      <c r="AE325" s="65"/>
      <c r="AF325" s="65"/>
      <c r="AG325" s="65"/>
      <c r="AH325" s="65"/>
      <c r="AI325" s="65"/>
      <c r="AJ325" s="65"/>
      <c r="AK325" s="65"/>
      <c r="AL325" s="65"/>
      <c r="AM325" s="65"/>
      <c r="AN325" s="65"/>
      <c r="AO325" s="65"/>
      <c r="AP325" s="65"/>
      <c r="AQ325" s="65"/>
      <c r="AR325" s="65" t="s">
        <v>893</v>
      </c>
    </row>
    <row r="326" spans="4:44" x14ac:dyDescent="0.25">
      <c r="D326" s="65" t="str">
        <f t="shared" si="1"/>
        <v>Honduras 186</v>
      </c>
      <c r="E326" s="65"/>
      <c r="F326" s="65"/>
      <c r="G326" s="65" t="s">
        <v>1627</v>
      </c>
      <c r="H326" s="65"/>
      <c r="I326" s="78">
        <v>612</v>
      </c>
      <c r="J326" s="78"/>
      <c r="K326" s="78"/>
      <c r="L326" s="78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 t="s">
        <v>1628</v>
      </c>
      <c r="Z326" s="65"/>
      <c r="AA326" s="65"/>
      <c r="AB326" s="65"/>
      <c r="AC326" s="65"/>
      <c r="AD326" s="65"/>
      <c r="AE326" s="65"/>
      <c r="AF326" s="65"/>
      <c r="AG326" s="65"/>
      <c r="AH326" s="65"/>
      <c r="AI326" s="65"/>
      <c r="AJ326" s="65"/>
      <c r="AK326" s="65"/>
      <c r="AL326" s="65"/>
      <c r="AM326" s="65"/>
      <c r="AN326" s="65"/>
      <c r="AO326" s="65"/>
      <c r="AP326" s="65"/>
      <c r="AQ326" s="65"/>
      <c r="AR326" s="65" t="s">
        <v>899</v>
      </c>
    </row>
    <row r="327" spans="4:44" x14ac:dyDescent="0.25">
      <c r="D327" s="65" t="str">
        <f t="shared" si="1"/>
        <v>Hong Kong 612</v>
      </c>
      <c r="E327" s="65"/>
      <c r="F327" s="65"/>
      <c r="G327" s="65" t="s">
        <v>1629</v>
      </c>
      <c r="H327" s="65"/>
      <c r="I327" s="78">
        <v>195</v>
      </c>
      <c r="J327" s="78"/>
      <c r="K327" s="78"/>
      <c r="L327" s="78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 t="s">
        <v>1630</v>
      </c>
      <c r="Z327" s="65"/>
      <c r="AA327" s="65"/>
      <c r="AB327" s="65"/>
      <c r="AC327" s="65"/>
      <c r="AD327" s="65"/>
      <c r="AE327" s="65"/>
      <c r="AF327" s="65"/>
      <c r="AG327" s="65"/>
      <c r="AH327" s="65"/>
      <c r="AI327" s="65"/>
      <c r="AJ327" s="65"/>
      <c r="AK327" s="65"/>
      <c r="AL327" s="65"/>
      <c r="AM327" s="65"/>
      <c r="AN327" s="65"/>
      <c r="AO327" s="65"/>
      <c r="AP327" s="65"/>
      <c r="AQ327" s="65"/>
      <c r="AR327" s="65" t="s">
        <v>905</v>
      </c>
    </row>
    <row r="328" spans="4:44" x14ac:dyDescent="0.25">
      <c r="D328" s="65" t="str">
        <f t="shared" si="1"/>
        <v>Hungary 195</v>
      </c>
      <c r="E328" s="65"/>
      <c r="F328" s="65"/>
      <c r="G328" s="65" t="s">
        <v>1631</v>
      </c>
      <c r="H328" s="65"/>
      <c r="I328" s="78">
        <v>198</v>
      </c>
      <c r="J328" s="78"/>
      <c r="K328" s="78"/>
      <c r="L328" s="78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 t="s">
        <v>1632</v>
      </c>
      <c r="Z328" s="65"/>
      <c r="AA328" s="65"/>
      <c r="AB328" s="65"/>
      <c r="AC328" s="65"/>
      <c r="AD328" s="65"/>
      <c r="AE328" s="65"/>
      <c r="AF328" s="65"/>
      <c r="AG328" s="65"/>
      <c r="AH328" s="65"/>
      <c r="AI328" s="65"/>
      <c r="AJ328" s="65"/>
      <c r="AK328" s="65"/>
      <c r="AL328" s="65"/>
      <c r="AM328" s="65"/>
      <c r="AN328" s="65"/>
      <c r="AO328" s="65"/>
      <c r="AP328" s="65"/>
      <c r="AQ328" s="65"/>
      <c r="AR328" s="65" t="s">
        <v>909</v>
      </c>
    </row>
    <row r="329" spans="4:44" x14ac:dyDescent="0.25">
      <c r="D329" s="65" t="str">
        <f t="shared" si="1"/>
        <v>Iceland 198</v>
      </c>
      <c r="E329" s="65"/>
      <c r="F329" s="65"/>
      <c r="G329" s="65" t="s">
        <v>1633</v>
      </c>
      <c r="H329" s="65"/>
      <c r="I329" s="78">
        <v>204</v>
      </c>
      <c r="J329" s="78"/>
      <c r="K329" s="78"/>
      <c r="L329" s="78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 t="s">
        <v>1634</v>
      </c>
      <c r="Z329" s="65"/>
      <c r="AA329" s="65"/>
      <c r="AB329" s="65"/>
      <c r="AC329" s="65"/>
      <c r="AD329" s="65"/>
      <c r="AE329" s="65"/>
      <c r="AF329" s="65"/>
      <c r="AG329" s="65"/>
      <c r="AH329" s="65"/>
      <c r="AI329" s="65"/>
      <c r="AJ329" s="65"/>
      <c r="AK329" s="65"/>
      <c r="AL329" s="65"/>
      <c r="AM329" s="65"/>
      <c r="AN329" s="65"/>
      <c r="AO329" s="65"/>
      <c r="AP329" s="65"/>
      <c r="AQ329" s="65"/>
      <c r="AR329" s="65" t="s">
        <v>913</v>
      </c>
    </row>
    <row r="330" spans="4:44" x14ac:dyDescent="0.25">
      <c r="D330" s="65" t="str">
        <f t="shared" si="1"/>
        <v>India 204</v>
      </c>
      <c r="E330" s="65"/>
      <c r="F330" s="65"/>
      <c r="G330" s="65" t="s">
        <v>1635</v>
      </c>
      <c r="H330" s="65"/>
      <c r="I330" s="78">
        <v>207</v>
      </c>
      <c r="J330" s="78"/>
      <c r="K330" s="78"/>
      <c r="L330" s="78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 t="s">
        <v>1636</v>
      </c>
      <c r="Z330" s="65"/>
      <c r="AA330" s="65"/>
      <c r="AB330" s="65"/>
      <c r="AC330" s="65"/>
      <c r="AD330" s="65"/>
      <c r="AE330" s="65"/>
      <c r="AF330" s="65"/>
      <c r="AG330" s="65"/>
      <c r="AH330" s="65"/>
      <c r="AI330" s="65"/>
      <c r="AJ330" s="65"/>
      <c r="AK330" s="65"/>
      <c r="AL330" s="65"/>
      <c r="AM330" s="65"/>
      <c r="AN330" s="65"/>
      <c r="AO330" s="65"/>
      <c r="AP330" s="65"/>
      <c r="AQ330" s="65"/>
      <c r="AR330" s="65" t="s">
        <v>917</v>
      </c>
    </row>
    <row r="331" spans="4:44" x14ac:dyDescent="0.25">
      <c r="D331" s="65" t="str">
        <f t="shared" si="1"/>
        <v>Indonesia 207</v>
      </c>
      <c r="E331" s="65"/>
      <c r="F331" s="65"/>
      <c r="G331" s="65" t="s">
        <v>1637</v>
      </c>
      <c r="H331" s="65"/>
      <c r="I331" s="78">
        <v>210</v>
      </c>
      <c r="J331" s="78"/>
      <c r="K331" s="78"/>
      <c r="L331" s="78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 t="s">
        <v>1638</v>
      </c>
      <c r="Z331" s="65"/>
      <c r="AA331" s="65"/>
      <c r="AB331" s="65"/>
      <c r="AC331" s="65"/>
      <c r="AD331" s="65"/>
      <c r="AE331" s="65"/>
      <c r="AF331" s="65"/>
      <c r="AG331" s="65"/>
      <c r="AH331" s="65"/>
      <c r="AI331" s="65"/>
      <c r="AJ331" s="65"/>
      <c r="AK331" s="65"/>
      <c r="AL331" s="65"/>
      <c r="AM331" s="65"/>
      <c r="AN331" s="65"/>
      <c r="AO331" s="65"/>
      <c r="AP331" s="65"/>
      <c r="AQ331" s="65"/>
      <c r="AR331" s="65" t="s">
        <v>921</v>
      </c>
    </row>
    <row r="332" spans="4:44" x14ac:dyDescent="0.25">
      <c r="D332" s="65" t="str">
        <f t="shared" si="1"/>
        <v>Iran 210</v>
      </c>
      <c r="E332" s="65"/>
      <c r="F332" s="65"/>
      <c r="G332" s="65" t="s">
        <v>1639</v>
      </c>
      <c r="H332" s="65"/>
      <c r="I332" s="78">
        <v>213</v>
      </c>
      <c r="J332" s="78"/>
      <c r="K332" s="78"/>
      <c r="L332" s="78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 t="s">
        <v>1640</v>
      </c>
      <c r="Z332" s="65"/>
      <c r="AA332" s="65"/>
      <c r="AB332" s="65"/>
      <c r="AC332" s="65"/>
      <c r="AD332" s="65"/>
      <c r="AE332" s="65"/>
      <c r="AF332" s="65"/>
      <c r="AG332" s="65"/>
      <c r="AH332" s="65"/>
      <c r="AI332" s="65"/>
      <c r="AJ332" s="65"/>
      <c r="AK332" s="65"/>
      <c r="AL332" s="65"/>
      <c r="AM332" s="65"/>
      <c r="AN332" s="65"/>
      <c r="AO332" s="65"/>
      <c r="AP332" s="65"/>
      <c r="AQ332" s="65"/>
      <c r="AR332" s="65" t="s">
        <v>925</v>
      </c>
    </row>
    <row r="333" spans="4:44" x14ac:dyDescent="0.25">
      <c r="D333" s="65" t="str">
        <f t="shared" si="1"/>
        <v>Iraq 213</v>
      </c>
      <c r="E333" s="65"/>
      <c r="F333" s="65"/>
      <c r="G333" s="65" t="s">
        <v>1641</v>
      </c>
      <c r="H333" s="65"/>
      <c r="I333" s="78">
        <v>216</v>
      </c>
      <c r="J333" s="78"/>
      <c r="K333" s="78"/>
      <c r="L333" s="78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 t="s">
        <v>1642</v>
      </c>
      <c r="Z333" s="65"/>
      <c r="AA333" s="65"/>
      <c r="AB333" s="65"/>
      <c r="AC333" s="65"/>
      <c r="AD333" s="65"/>
      <c r="AE333" s="65"/>
      <c r="AF333" s="65"/>
      <c r="AG333" s="65"/>
      <c r="AH333" s="65"/>
      <c r="AI333" s="65"/>
      <c r="AJ333" s="65"/>
      <c r="AK333" s="65"/>
      <c r="AL333" s="65"/>
      <c r="AM333" s="65"/>
      <c r="AN333" s="65"/>
      <c r="AO333" s="65"/>
      <c r="AP333" s="65"/>
      <c r="AQ333" s="65"/>
      <c r="AR333" s="65" t="s">
        <v>930</v>
      </c>
    </row>
    <row r="334" spans="4:44" x14ac:dyDescent="0.25">
      <c r="D334" s="65" t="str">
        <f t="shared" si="1"/>
        <v>Ireland 216</v>
      </c>
      <c r="E334" s="65"/>
      <c r="F334" s="65"/>
      <c r="G334" s="65" t="s">
        <v>1643</v>
      </c>
      <c r="H334" s="65"/>
      <c r="I334" s="78">
        <v>219</v>
      </c>
      <c r="J334" s="78"/>
      <c r="K334" s="78"/>
      <c r="L334" s="78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 t="s">
        <v>1644</v>
      </c>
      <c r="Z334" s="65"/>
      <c r="AA334" s="65"/>
      <c r="AB334" s="65"/>
      <c r="AC334" s="65"/>
      <c r="AD334" s="65"/>
      <c r="AE334" s="65"/>
      <c r="AF334" s="65"/>
      <c r="AG334" s="65"/>
      <c r="AH334" s="65"/>
      <c r="AI334" s="65"/>
      <c r="AJ334" s="65"/>
      <c r="AK334" s="65"/>
      <c r="AL334" s="65"/>
      <c r="AM334" s="65"/>
      <c r="AN334" s="65"/>
      <c r="AO334" s="65"/>
      <c r="AP334" s="65"/>
      <c r="AQ334" s="65"/>
      <c r="AR334" s="65" t="s">
        <v>935</v>
      </c>
    </row>
    <row r="335" spans="4:44" x14ac:dyDescent="0.25">
      <c r="D335" s="65" t="str">
        <f t="shared" si="1"/>
        <v>Israel 219</v>
      </c>
      <c r="E335" s="65"/>
      <c r="F335" s="65"/>
      <c r="G335" s="65" t="s">
        <v>1645</v>
      </c>
      <c r="H335" s="65"/>
      <c r="I335" s="78">
        <v>222</v>
      </c>
      <c r="J335" s="78"/>
      <c r="K335" s="78"/>
      <c r="L335" s="78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 t="s">
        <v>1646</v>
      </c>
      <c r="Z335" s="65"/>
      <c r="AA335" s="65"/>
      <c r="AB335" s="65"/>
      <c r="AC335" s="65"/>
      <c r="AD335" s="65"/>
      <c r="AE335" s="65"/>
      <c r="AF335" s="65"/>
      <c r="AG335" s="65"/>
      <c r="AH335" s="65"/>
      <c r="AI335" s="65"/>
      <c r="AJ335" s="65"/>
      <c r="AK335" s="65"/>
      <c r="AL335" s="65"/>
      <c r="AM335" s="65"/>
      <c r="AN335" s="65"/>
      <c r="AO335" s="65"/>
      <c r="AP335" s="65"/>
      <c r="AQ335" s="65"/>
      <c r="AR335" s="65" t="s">
        <v>940</v>
      </c>
    </row>
    <row r="336" spans="4:44" x14ac:dyDescent="0.25">
      <c r="D336" s="65" t="str">
        <f t="shared" si="1"/>
        <v>Italy 222</v>
      </c>
      <c r="E336" s="65"/>
      <c r="F336" s="65"/>
      <c r="G336" s="65" t="s">
        <v>1647</v>
      </c>
      <c r="H336" s="65"/>
      <c r="I336" s="78">
        <v>228</v>
      </c>
      <c r="J336" s="78"/>
      <c r="K336" s="78"/>
      <c r="L336" s="78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 t="s">
        <v>1648</v>
      </c>
      <c r="Z336" s="65"/>
      <c r="AA336" s="65"/>
      <c r="AB336" s="65"/>
      <c r="AC336" s="65"/>
      <c r="AD336" s="65"/>
      <c r="AE336" s="65"/>
      <c r="AF336" s="65"/>
      <c r="AG336" s="65"/>
      <c r="AH336" s="65"/>
      <c r="AI336" s="65"/>
      <c r="AJ336" s="65"/>
      <c r="AK336" s="65"/>
      <c r="AL336" s="65"/>
      <c r="AM336" s="65"/>
      <c r="AN336" s="65"/>
      <c r="AO336" s="65"/>
      <c r="AP336" s="65"/>
      <c r="AQ336" s="65"/>
      <c r="AR336" s="65" t="s">
        <v>946</v>
      </c>
    </row>
    <row r="337" spans="4:44" x14ac:dyDescent="0.25">
      <c r="D337" s="65" t="str">
        <f t="shared" si="1"/>
        <v>Jamaica 228</v>
      </c>
      <c r="E337" s="65"/>
      <c r="F337" s="65"/>
      <c r="G337" s="65" t="s">
        <v>1649</v>
      </c>
      <c r="H337" s="65"/>
      <c r="I337" s="78">
        <v>231</v>
      </c>
      <c r="J337" s="78"/>
      <c r="K337" s="78"/>
      <c r="L337" s="78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 t="s">
        <v>1650</v>
      </c>
      <c r="Z337" s="65"/>
      <c r="AA337" s="65"/>
      <c r="AB337" s="65"/>
      <c r="AC337" s="65"/>
      <c r="AD337" s="65"/>
      <c r="AE337" s="65"/>
      <c r="AF337" s="65"/>
      <c r="AG337" s="65"/>
      <c r="AH337" s="65"/>
      <c r="AI337" s="65"/>
      <c r="AJ337" s="65"/>
      <c r="AK337" s="65"/>
      <c r="AL337" s="65"/>
      <c r="AM337" s="65"/>
      <c r="AN337" s="65"/>
      <c r="AO337" s="65"/>
      <c r="AP337" s="65"/>
      <c r="AQ337" s="65"/>
      <c r="AR337" s="65" t="s">
        <v>952</v>
      </c>
    </row>
    <row r="338" spans="4:44" x14ac:dyDescent="0.25">
      <c r="D338" s="65" t="str">
        <f t="shared" si="1"/>
        <v>Japan 231</v>
      </c>
      <c r="E338" s="65"/>
      <c r="F338" s="65"/>
      <c r="G338" s="65" t="s">
        <v>1651</v>
      </c>
      <c r="H338" s="65"/>
      <c r="I338" s="78">
        <v>234</v>
      </c>
      <c r="J338" s="78"/>
      <c r="K338" s="78"/>
      <c r="L338" s="78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 t="s">
        <v>1652</v>
      </c>
      <c r="Z338" s="65"/>
      <c r="AA338" s="65"/>
      <c r="AB338" s="65"/>
      <c r="AC338" s="65"/>
      <c r="AD338" s="65"/>
      <c r="AE338" s="65"/>
      <c r="AF338" s="65"/>
      <c r="AG338" s="65"/>
      <c r="AH338" s="65"/>
      <c r="AI338" s="65"/>
      <c r="AJ338" s="65"/>
      <c r="AK338" s="65"/>
      <c r="AL338" s="65"/>
      <c r="AM338" s="65"/>
      <c r="AN338" s="65"/>
      <c r="AO338" s="65"/>
      <c r="AP338" s="65"/>
      <c r="AQ338" s="65"/>
      <c r="AR338" s="65" t="s">
        <v>956</v>
      </c>
    </row>
    <row r="339" spans="4:44" x14ac:dyDescent="0.25">
      <c r="D339" s="65" t="str">
        <f t="shared" si="1"/>
        <v>Jordan 234</v>
      </c>
      <c r="E339" s="65"/>
      <c r="F339" s="65"/>
      <c r="G339" s="65" t="s">
        <v>1653</v>
      </c>
      <c r="H339" s="65"/>
      <c r="I339" s="78">
        <v>239</v>
      </c>
      <c r="J339" s="78"/>
      <c r="K339" s="78"/>
      <c r="L339" s="78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 t="s">
        <v>1654</v>
      </c>
      <c r="Z339" s="65"/>
      <c r="AA339" s="65"/>
      <c r="AB339" s="65"/>
      <c r="AC339" s="65"/>
      <c r="AD339" s="65"/>
      <c r="AE339" s="65"/>
      <c r="AF339" s="65"/>
      <c r="AG339" s="65"/>
      <c r="AH339" s="65"/>
      <c r="AI339" s="65"/>
      <c r="AJ339" s="65"/>
      <c r="AK339" s="65"/>
      <c r="AL339" s="65"/>
      <c r="AM339" s="65"/>
      <c r="AN339" s="65"/>
      <c r="AO339" s="65"/>
      <c r="AP339" s="65"/>
      <c r="AQ339" s="65"/>
      <c r="AR339" s="65" t="s">
        <v>960</v>
      </c>
    </row>
    <row r="340" spans="4:44" x14ac:dyDescent="0.25">
      <c r="D340" s="65" t="str">
        <f t="shared" si="1"/>
        <v>Kazakhstan 239</v>
      </c>
      <c r="E340" s="65"/>
      <c r="F340" s="65"/>
      <c r="G340" s="65" t="s">
        <v>1655</v>
      </c>
      <c r="H340" s="65"/>
      <c r="I340" s="78">
        <v>240</v>
      </c>
      <c r="J340" s="78"/>
      <c r="K340" s="78"/>
      <c r="L340" s="78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 t="s">
        <v>1656</v>
      </c>
      <c r="Z340" s="65"/>
      <c r="AA340" s="65"/>
      <c r="AB340" s="65"/>
      <c r="AC340" s="65"/>
      <c r="AD340" s="65"/>
      <c r="AE340" s="65"/>
      <c r="AF340" s="65"/>
      <c r="AG340" s="65"/>
      <c r="AH340" s="65"/>
      <c r="AI340" s="65"/>
      <c r="AJ340" s="65"/>
      <c r="AK340" s="65"/>
      <c r="AL340" s="65"/>
      <c r="AM340" s="65"/>
      <c r="AN340" s="65"/>
      <c r="AO340" s="65"/>
      <c r="AP340" s="65"/>
      <c r="AQ340" s="65"/>
      <c r="AR340" s="65" t="s">
        <v>964</v>
      </c>
    </row>
    <row r="341" spans="4:44" x14ac:dyDescent="0.25">
      <c r="D341" s="65" t="str">
        <f t="shared" si="1"/>
        <v>Kenya 240</v>
      </c>
      <c r="E341" s="65"/>
      <c r="F341" s="65"/>
      <c r="G341" s="65" t="s">
        <v>1657</v>
      </c>
      <c r="H341" s="65"/>
      <c r="I341" s="78">
        <v>617</v>
      </c>
      <c r="J341" s="78"/>
      <c r="K341" s="78"/>
      <c r="L341" s="78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 t="s">
        <v>1658</v>
      </c>
      <c r="Z341" s="65"/>
      <c r="AA341" s="65"/>
      <c r="AB341" s="65"/>
      <c r="AC341" s="65"/>
      <c r="AD341" s="65"/>
      <c r="AE341" s="65"/>
      <c r="AF341" s="65"/>
      <c r="AG341" s="65"/>
      <c r="AH341" s="65"/>
      <c r="AI341" s="65"/>
      <c r="AJ341" s="65"/>
      <c r="AK341" s="65"/>
      <c r="AL341" s="65"/>
      <c r="AM341" s="65"/>
      <c r="AN341" s="65"/>
      <c r="AO341" s="65"/>
      <c r="AP341" s="65"/>
      <c r="AQ341" s="65"/>
      <c r="AR341" s="65" t="s">
        <v>968</v>
      </c>
    </row>
    <row r="342" spans="4:44" x14ac:dyDescent="0.25">
      <c r="D342" s="65" t="str">
        <f t="shared" si="1"/>
        <v>Kiribati 617</v>
      </c>
      <c r="E342" s="65"/>
      <c r="F342" s="65"/>
      <c r="G342" s="65" t="s">
        <v>1659</v>
      </c>
      <c r="H342" s="65"/>
      <c r="I342" s="78">
        <v>243</v>
      </c>
      <c r="J342" s="78"/>
      <c r="K342" s="78"/>
      <c r="L342" s="78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 t="s">
        <v>1660</v>
      </c>
      <c r="Z342" s="65"/>
      <c r="AA342" s="65"/>
      <c r="AB342" s="65"/>
      <c r="AC342" s="65"/>
      <c r="AD342" s="65"/>
      <c r="AE342" s="65"/>
      <c r="AF342" s="65"/>
      <c r="AG342" s="65"/>
      <c r="AH342" s="65"/>
      <c r="AI342" s="65"/>
      <c r="AJ342" s="65"/>
      <c r="AK342" s="65"/>
      <c r="AL342" s="65"/>
      <c r="AM342" s="65"/>
      <c r="AN342" s="65"/>
      <c r="AO342" s="65"/>
      <c r="AP342" s="65"/>
      <c r="AQ342" s="65"/>
      <c r="AR342" s="65" t="s">
        <v>972</v>
      </c>
    </row>
    <row r="343" spans="4:44" x14ac:dyDescent="0.25">
      <c r="D343" s="65" t="str">
        <f t="shared" si="1"/>
        <v>Kuwait 243</v>
      </c>
      <c r="E343" s="65"/>
      <c r="F343" s="65"/>
      <c r="G343" s="65" t="s">
        <v>1661</v>
      </c>
      <c r="H343" s="65"/>
      <c r="I343" s="78">
        <v>245</v>
      </c>
      <c r="J343" s="78"/>
      <c r="K343" s="78"/>
      <c r="L343" s="78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 t="s">
        <v>1662</v>
      </c>
      <c r="Z343" s="65"/>
      <c r="AA343" s="65"/>
      <c r="AB343" s="65"/>
      <c r="AC343" s="65"/>
      <c r="AD343" s="65"/>
      <c r="AE343" s="65"/>
      <c r="AF343" s="65"/>
      <c r="AG343" s="65"/>
      <c r="AH343" s="65"/>
      <c r="AI343" s="65"/>
      <c r="AJ343" s="65"/>
      <c r="AK343" s="65"/>
      <c r="AL343" s="65"/>
      <c r="AM343" s="65"/>
      <c r="AN343" s="65"/>
      <c r="AO343" s="65"/>
      <c r="AP343" s="65"/>
      <c r="AQ343" s="65"/>
      <c r="AR343" s="65" t="s">
        <v>976</v>
      </c>
    </row>
    <row r="344" spans="4:44" x14ac:dyDescent="0.25">
      <c r="D344" s="65" t="str">
        <f t="shared" si="1"/>
        <v>Kyrgyzstan 245</v>
      </c>
      <c r="E344" s="65"/>
      <c r="F344" s="65"/>
      <c r="G344" s="65" t="s">
        <v>1663</v>
      </c>
      <c r="H344" s="65"/>
      <c r="I344" s="78">
        <v>246</v>
      </c>
      <c r="J344" s="78"/>
      <c r="K344" s="78"/>
      <c r="L344" s="78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 t="s">
        <v>1664</v>
      </c>
      <c r="Z344" s="65"/>
      <c r="AA344" s="65"/>
      <c r="AB344" s="65"/>
      <c r="AC344" s="65"/>
      <c r="AD344" s="65"/>
      <c r="AE344" s="65"/>
      <c r="AF344" s="65"/>
      <c r="AG344" s="65"/>
      <c r="AH344" s="65"/>
      <c r="AI344" s="65"/>
      <c r="AJ344" s="65"/>
      <c r="AK344" s="65"/>
      <c r="AL344" s="65"/>
      <c r="AM344" s="65"/>
      <c r="AN344" s="65"/>
      <c r="AO344" s="65"/>
      <c r="AP344" s="65"/>
      <c r="AQ344" s="65"/>
      <c r="AR344" s="65" t="s">
        <v>980</v>
      </c>
    </row>
    <row r="345" spans="4:44" x14ac:dyDescent="0.25">
      <c r="D345" s="65" t="str">
        <f t="shared" si="1"/>
        <v>Lao,Peo.Dem.Rep 246</v>
      </c>
      <c r="E345" s="65"/>
      <c r="F345" s="65"/>
      <c r="G345" s="65" t="s">
        <v>1665</v>
      </c>
      <c r="H345" s="65"/>
      <c r="I345" s="78">
        <v>247</v>
      </c>
      <c r="J345" s="78"/>
      <c r="K345" s="78"/>
      <c r="L345" s="78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 t="s">
        <v>1666</v>
      </c>
      <c r="Z345" s="65"/>
      <c r="AA345" s="65"/>
      <c r="AB345" s="65"/>
      <c r="AC345" s="65"/>
      <c r="AD345" s="65"/>
      <c r="AE345" s="65"/>
      <c r="AF345" s="65"/>
      <c r="AG345" s="65"/>
      <c r="AH345" s="65"/>
      <c r="AI345" s="65"/>
      <c r="AJ345" s="65"/>
      <c r="AK345" s="65"/>
      <c r="AL345" s="65"/>
      <c r="AM345" s="65"/>
      <c r="AN345" s="65"/>
      <c r="AO345" s="65"/>
      <c r="AP345" s="65"/>
      <c r="AQ345" s="65"/>
      <c r="AR345" s="65" t="s">
        <v>984</v>
      </c>
    </row>
    <row r="346" spans="4:44" x14ac:dyDescent="0.25">
      <c r="D346" s="65" t="str">
        <f t="shared" si="1"/>
        <v>Latvia 247</v>
      </c>
      <c r="E346" s="65"/>
      <c r="F346" s="65"/>
      <c r="G346" s="65" t="s">
        <v>1667</v>
      </c>
      <c r="H346" s="65"/>
      <c r="I346" s="78">
        <v>249</v>
      </c>
      <c r="J346" s="78"/>
      <c r="K346" s="78"/>
      <c r="L346" s="78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 t="s">
        <v>1668</v>
      </c>
      <c r="Z346" s="65"/>
      <c r="AA346" s="65"/>
      <c r="AB346" s="65"/>
      <c r="AC346" s="65"/>
      <c r="AD346" s="65"/>
      <c r="AE346" s="65"/>
      <c r="AF346" s="65"/>
      <c r="AG346" s="65"/>
      <c r="AH346" s="65"/>
      <c r="AI346" s="65"/>
      <c r="AJ346" s="65"/>
      <c r="AK346" s="65"/>
      <c r="AL346" s="65"/>
      <c r="AM346" s="65"/>
      <c r="AN346" s="65"/>
      <c r="AO346" s="65"/>
      <c r="AP346" s="65"/>
      <c r="AQ346" s="65"/>
      <c r="AR346" s="65" t="s">
        <v>988</v>
      </c>
    </row>
    <row r="347" spans="4:44" x14ac:dyDescent="0.25">
      <c r="D347" s="65" t="str">
        <f t="shared" si="1"/>
        <v>Lebanon 249</v>
      </c>
      <c r="E347" s="65"/>
      <c r="F347" s="65"/>
      <c r="G347" s="65" t="s">
        <v>1669</v>
      </c>
      <c r="H347" s="65"/>
      <c r="I347" s="78">
        <v>252</v>
      </c>
      <c r="J347" s="78"/>
      <c r="K347" s="78"/>
      <c r="L347" s="78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 t="s">
        <v>1670</v>
      </c>
      <c r="Z347" s="65"/>
      <c r="AA347" s="65"/>
      <c r="AB347" s="65"/>
      <c r="AC347" s="65"/>
      <c r="AD347" s="65"/>
      <c r="AE347" s="65"/>
      <c r="AF347" s="65"/>
      <c r="AG347" s="65"/>
      <c r="AH347" s="65"/>
      <c r="AI347" s="65"/>
      <c r="AJ347" s="65"/>
      <c r="AK347" s="65"/>
      <c r="AL347" s="65"/>
      <c r="AM347" s="65"/>
      <c r="AN347" s="65"/>
      <c r="AO347" s="65"/>
      <c r="AP347" s="65"/>
      <c r="AQ347" s="65"/>
      <c r="AR347" s="65" t="s">
        <v>992</v>
      </c>
    </row>
    <row r="348" spans="4:44" x14ac:dyDescent="0.25">
      <c r="D348" s="65" t="str">
        <f t="shared" si="1"/>
        <v>Lesotho 252</v>
      </c>
      <c r="E348" s="65"/>
      <c r="F348" s="65"/>
      <c r="G348" s="65" t="s">
        <v>1671</v>
      </c>
      <c r="H348" s="65"/>
      <c r="I348" s="78">
        <v>255</v>
      </c>
      <c r="J348" s="78"/>
      <c r="K348" s="78"/>
      <c r="L348" s="78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 t="s">
        <v>1672</v>
      </c>
      <c r="Z348" s="65"/>
      <c r="AA348" s="65"/>
      <c r="AB348" s="65"/>
      <c r="AC348" s="65"/>
      <c r="AD348" s="65"/>
      <c r="AE348" s="65"/>
      <c r="AF348" s="65"/>
      <c r="AG348" s="65"/>
      <c r="AH348" s="65"/>
      <c r="AI348" s="65"/>
      <c r="AJ348" s="65"/>
      <c r="AK348" s="65"/>
      <c r="AL348" s="65"/>
      <c r="AM348" s="65"/>
      <c r="AN348" s="65"/>
      <c r="AO348" s="65"/>
      <c r="AP348" s="65"/>
      <c r="AQ348" s="65"/>
      <c r="AR348" s="65" t="s">
        <v>996</v>
      </c>
    </row>
    <row r="349" spans="4:44" x14ac:dyDescent="0.25">
      <c r="D349" s="65" t="str">
        <f t="shared" si="1"/>
        <v>Liberia 255</v>
      </c>
      <c r="E349" s="65"/>
      <c r="F349" s="65"/>
      <c r="G349" s="65" t="s">
        <v>1673</v>
      </c>
      <c r="H349" s="65"/>
      <c r="I349" s="78">
        <v>258</v>
      </c>
      <c r="J349" s="78"/>
      <c r="K349" s="78"/>
      <c r="L349" s="78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 t="s">
        <v>1674</v>
      </c>
      <c r="Z349" s="65"/>
      <c r="AA349" s="65"/>
      <c r="AB349" s="65"/>
      <c r="AC349" s="65"/>
      <c r="AD349" s="65"/>
      <c r="AE349" s="65"/>
      <c r="AF349" s="65"/>
      <c r="AG349" s="65"/>
      <c r="AH349" s="65"/>
      <c r="AI349" s="65"/>
      <c r="AJ349" s="65"/>
      <c r="AK349" s="65"/>
      <c r="AL349" s="65"/>
      <c r="AM349" s="65"/>
      <c r="AN349" s="65"/>
      <c r="AO349" s="65"/>
      <c r="AP349" s="65"/>
      <c r="AQ349" s="65"/>
      <c r="AR349" s="65" t="s">
        <v>1000</v>
      </c>
    </row>
    <row r="350" spans="4:44" x14ac:dyDescent="0.25">
      <c r="D350" s="65" t="str">
        <f t="shared" si="1"/>
        <v>Libya 258</v>
      </c>
      <c r="E350" s="65"/>
      <c r="F350" s="65"/>
      <c r="G350" s="65" t="s">
        <v>1675</v>
      </c>
      <c r="H350" s="65"/>
      <c r="I350" s="78">
        <v>555</v>
      </c>
      <c r="J350" s="78"/>
      <c r="K350" s="78"/>
      <c r="L350" s="78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 t="s">
        <v>1676</v>
      </c>
      <c r="Z350" s="65"/>
      <c r="AA350" s="65"/>
      <c r="AB350" s="65"/>
      <c r="AC350" s="65"/>
      <c r="AD350" s="65"/>
      <c r="AE350" s="65"/>
      <c r="AF350" s="65"/>
      <c r="AG350" s="65"/>
      <c r="AH350" s="65"/>
      <c r="AI350" s="65"/>
      <c r="AJ350" s="65"/>
      <c r="AK350" s="65"/>
      <c r="AL350" s="65"/>
      <c r="AM350" s="65"/>
      <c r="AN350" s="65"/>
      <c r="AO350" s="65"/>
      <c r="AP350" s="65"/>
      <c r="AQ350" s="65"/>
      <c r="AR350" s="65" t="s">
        <v>1005</v>
      </c>
    </row>
    <row r="351" spans="4:44" x14ac:dyDescent="0.25">
      <c r="D351" s="65" t="str">
        <f t="shared" si="1"/>
        <v>Liechtenstein 555</v>
      </c>
      <c r="E351" s="65"/>
      <c r="F351" s="65"/>
      <c r="G351" s="65" t="s">
        <v>1677</v>
      </c>
      <c r="H351" s="65"/>
      <c r="I351" s="78">
        <v>260</v>
      </c>
      <c r="J351" s="78"/>
      <c r="K351" s="78"/>
      <c r="L351" s="78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 t="s">
        <v>1678</v>
      </c>
      <c r="Z351" s="65"/>
      <c r="AA351" s="65"/>
      <c r="AB351" s="65"/>
      <c r="AC351" s="65"/>
      <c r="AD351" s="65"/>
      <c r="AE351" s="65"/>
      <c r="AF351" s="65"/>
      <c r="AG351" s="65"/>
      <c r="AH351" s="65"/>
      <c r="AI351" s="65"/>
      <c r="AJ351" s="65"/>
      <c r="AK351" s="65"/>
      <c r="AL351" s="65"/>
      <c r="AM351" s="65"/>
      <c r="AN351" s="65"/>
      <c r="AO351" s="65"/>
      <c r="AP351" s="65"/>
      <c r="AQ351" s="65"/>
      <c r="AR351" s="65" t="s">
        <v>1009</v>
      </c>
    </row>
    <row r="352" spans="4:44" x14ac:dyDescent="0.25">
      <c r="D352" s="65" t="str">
        <f t="shared" si="1"/>
        <v>Lithuania 260</v>
      </c>
      <c r="E352" s="65"/>
      <c r="F352" s="65"/>
      <c r="G352" s="65" t="s">
        <v>1679</v>
      </c>
      <c r="H352" s="65"/>
      <c r="I352" s="78">
        <v>264</v>
      </c>
      <c r="J352" s="78"/>
      <c r="K352" s="78"/>
      <c r="L352" s="78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 t="s">
        <v>1680</v>
      </c>
      <c r="Z352" s="65"/>
      <c r="AA352" s="65"/>
      <c r="AB352" s="65"/>
      <c r="AC352" s="65"/>
      <c r="AD352" s="65"/>
      <c r="AE352" s="65"/>
      <c r="AF352" s="65"/>
      <c r="AG352" s="65"/>
      <c r="AH352" s="65"/>
      <c r="AI352" s="65"/>
      <c r="AJ352" s="65"/>
      <c r="AK352" s="65"/>
      <c r="AL352" s="65"/>
      <c r="AM352" s="65"/>
      <c r="AN352" s="65"/>
      <c r="AO352" s="65"/>
      <c r="AP352" s="65"/>
      <c r="AQ352" s="65"/>
      <c r="AR352" s="65" t="s">
        <v>1013</v>
      </c>
    </row>
    <row r="353" spans="4:44" x14ac:dyDescent="0.25">
      <c r="D353" s="65" t="str">
        <f t="shared" si="1"/>
        <v>Luxembourg 264</v>
      </c>
      <c r="E353" s="65"/>
      <c r="F353" s="65"/>
      <c r="G353" s="65" t="s">
        <v>1681</v>
      </c>
      <c r="H353" s="65"/>
      <c r="I353" s="78">
        <v>688</v>
      </c>
      <c r="J353" s="78"/>
      <c r="K353" s="78"/>
      <c r="L353" s="78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 t="s">
        <v>1682</v>
      </c>
      <c r="Z353" s="65"/>
      <c r="AA353" s="65"/>
      <c r="AB353" s="65"/>
      <c r="AC353" s="65"/>
      <c r="AD353" s="65"/>
      <c r="AE353" s="65"/>
      <c r="AF353" s="65"/>
      <c r="AG353" s="65"/>
      <c r="AH353" s="65"/>
      <c r="AI353" s="65"/>
      <c r="AJ353" s="65"/>
      <c r="AK353" s="65"/>
      <c r="AL353" s="65"/>
      <c r="AM353" s="65"/>
      <c r="AN353" s="65"/>
      <c r="AO353" s="65"/>
      <c r="AP353" s="65"/>
      <c r="AQ353" s="65"/>
      <c r="AR353" s="65" t="s">
        <v>1018</v>
      </c>
    </row>
    <row r="354" spans="4:44" x14ac:dyDescent="0.25">
      <c r="D354" s="65" t="str">
        <f t="shared" si="1"/>
        <v>Macau 688</v>
      </c>
      <c r="E354" s="65"/>
      <c r="F354" s="65"/>
      <c r="G354" s="65" t="s">
        <v>1683</v>
      </c>
      <c r="H354" s="65"/>
      <c r="I354" s="78">
        <v>266</v>
      </c>
      <c r="J354" s="78"/>
      <c r="K354" s="78"/>
      <c r="L354" s="78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 t="s">
        <v>1684</v>
      </c>
      <c r="Z354" s="65"/>
      <c r="AA354" s="65"/>
      <c r="AB354" s="65"/>
      <c r="AC354" s="65"/>
      <c r="AD354" s="65"/>
      <c r="AE354" s="65"/>
      <c r="AF354" s="65"/>
      <c r="AG354" s="65"/>
      <c r="AH354" s="65"/>
      <c r="AI354" s="65"/>
      <c r="AJ354" s="65"/>
      <c r="AK354" s="65"/>
      <c r="AL354" s="65"/>
      <c r="AM354" s="65"/>
      <c r="AN354" s="65"/>
      <c r="AO354" s="65"/>
      <c r="AP354" s="65"/>
      <c r="AQ354" s="65"/>
      <c r="AR354" s="65" t="s">
        <v>1023</v>
      </c>
    </row>
    <row r="355" spans="4:44" x14ac:dyDescent="0.25">
      <c r="D355" s="65" t="str">
        <f t="shared" si="1"/>
        <v>Macedonia, TFYR 266</v>
      </c>
      <c r="E355" s="65"/>
      <c r="F355" s="65"/>
      <c r="G355" s="65" t="s">
        <v>1685</v>
      </c>
      <c r="H355" s="65"/>
      <c r="I355" s="78">
        <v>267</v>
      </c>
      <c r="J355" s="78"/>
      <c r="K355" s="78"/>
      <c r="L355" s="78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 t="s">
        <v>1686</v>
      </c>
      <c r="Z355" s="65"/>
      <c r="AA355" s="65"/>
      <c r="AB355" s="65"/>
      <c r="AC355" s="65"/>
      <c r="AD355" s="65"/>
      <c r="AE355" s="65"/>
      <c r="AF355" s="65"/>
      <c r="AG355" s="65"/>
      <c r="AH355" s="65"/>
      <c r="AI355" s="65"/>
      <c r="AJ355" s="65"/>
      <c r="AK355" s="65"/>
      <c r="AL355" s="65"/>
      <c r="AM355" s="65"/>
      <c r="AN355" s="65"/>
      <c r="AO355" s="65"/>
      <c r="AP355" s="65"/>
      <c r="AQ355" s="65"/>
      <c r="AR355" s="65" t="s">
        <v>1028</v>
      </c>
    </row>
    <row r="356" spans="4:44" x14ac:dyDescent="0.25">
      <c r="D356" s="65" t="str">
        <f t="shared" si="1"/>
        <v>Madagascar 267</v>
      </c>
      <c r="E356" s="65"/>
      <c r="F356" s="65"/>
      <c r="G356" s="65" t="s">
        <v>1687</v>
      </c>
      <c r="H356" s="65"/>
      <c r="I356" s="78">
        <v>269</v>
      </c>
      <c r="J356" s="78"/>
      <c r="K356" s="78"/>
      <c r="L356" s="78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 t="s">
        <v>1688</v>
      </c>
      <c r="Z356" s="65"/>
      <c r="AA356" s="65"/>
      <c r="AB356" s="65"/>
      <c r="AC356" s="65"/>
      <c r="AD356" s="65"/>
      <c r="AE356" s="65"/>
      <c r="AF356" s="65"/>
      <c r="AG356" s="65"/>
      <c r="AH356" s="65"/>
      <c r="AI356" s="65"/>
      <c r="AJ356" s="65"/>
      <c r="AK356" s="65"/>
      <c r="AL356" s="65"/>
      <c r="AM356" s="65"/>
      <c r="AN356" s="65"/>
      <c r="AO356" s="65"/>
      <c r="AP356" s="65"/>
      <c r="AQ356" s="65"/>
      <c r="AR356" s="65" t="s">
        <v>1032</v>
      </c>
    </row>
    <row r="357" spans="4:44" x14ac:dyDescent="0.25">
      <c r="D357" s="65" t="str">
        <f t="shared" si="1"/>
        <v>Malawi 269</v>
      </c>
      <c r="E357" s="65"/>
      <c r="F357" s="65"/>
      <c r="G357" s="65" t="s">
        <v>1689</v>
      </c>
      <c r="H357" s="65"/>
      <c r="I357" s="78">
        <v>270</v>
      </c>
      <c r="J357" s="78"/>
      <c r="K357" s="78"/>
      <c r="L357" s="78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 t="s">
        <v>1690</v>
      </c>
      <c r="Z357" s="65"/>
      <c r="AA357" s="65"/>
      <c r="AB357" s="65"/>
      <c r="AC357" s="65"/>
      <c r="AD357" s="65"/>
      <c r="AE357" s="65"/>
      <c r="AF357" s="65"/>
      <c r="AG357" s="65"/>
      <c r="AH357" s="65"/>
      <c r="AI357" s="65"/>
      <c r="AJ357" s="65"/>
      <c r="AK357" s="65"/>
      <c r="AL357" s="65"/>
      <c r="AM357" s="65"/>
      <c r="AN357" s="65"/>
      <c r="AO357" s="65"/>
      <c r="AP357" s="65"/>
      <c r="AQ357" s="65"/>
      <c r="AR357" s="65" t="s">
        <v>1037</v>
      </c>
    </row>
    <row r="358" spans="4:44" x14ac:dyDescent="0.25">
      <c r="D358" s="65" t="str">
        <f t="shared" si="1"/>
        <v>Malaysia 270</v>
      </c>
      <c r="E358" s="65"/>
      <c r="F358" s="65"/>
      <c r="G358" s="65" t="s">
        <v>1691</v>
      </c>
      <c r="H358" s="65"/>
      <c r="I358" s="78">
        <v>274</v>
      </c>
      <c r="J358" s="78"/>
      <c r="K358" s="78"/>
      <c r="L358" s="78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 t="s">
        <v>1692</v>
      </c>
      <c r="Z358" s="65"/>
      <c r="AA358" s="65"/>
      <c r="AB358" s="65"/>
      <c r="AC358" s="65"/>
      <c r="AD358" s="65"/>
      <c r="AE358" s="65"/>
      <c r="AF358" s="65"/>
      <c r="AG358" s="65"/>
      <c r="AH358" s="65"/>
      <c r="AI358" s="65"/>
      <c r="AJ358" s="65"/>
      <c r="AK358" s="65"/>
      <c r="AL358" s="65"/>
      <c r="AM358" s="65"/>
      <c r="AN358" s="65"/>
      <c r="AO358" s="65"/>
      <c r="AP358" s="65"/>
      <c r="AQ358" s="65"/>
      <c r="AR358" s="65" t="s">
        <v>1041</v>
      </c>
    </row>
    <row r="359" spans="4:44" x14ac:dyDescent="0.25">
      <c r="D359" s="65" t="str">
        <f t="shared" si="1"/>
        <v>Maldives,Rep of 274</v>
      </c>
      <c r="E359" s="65"/>
      <c r="F359" s="65"/>
      <c r="G359" s="65" t="s">
        <v>1693</v>
      </c>
      <c r="H359" s="65"/>
      <c r="I359" s="78">
        <v>276</v>
      </c>
      <c r="J359" s="78"/>
      <c r="K359" s="78"/>
      <c r="L359" s="78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 t="s">
        <v>1694</v>
      </c>
      <c r="Z359" s="65"/>
      <c r="AA359" s="65"/>
      <c r="AB359" s="65"/>
      <c r="AC359" s="65"/>
      <c r="AD359" s="65"/>
      <c r="AE359" s="65"/>
      <c r="AF359" s="65"/>
      <c r="AG359" s="65"/>
      <c r="AH359" s="65"/>
      <c r="AI359" s="65"/>
      <c r="AJ359" s="65"/>
      <c r="AK359" s="65"/>
      <c r="AL359" s="65"/>
      <c r="AM359" s="65"/>
      <c r="AN359" s="65"/>
      <c r="AO359" s="65"/>
      <c r="AP359" s="65"/>
      <c r="AQ359" s="65"/>
      <c r="AR359" s="65" t="s">
        <v>1046</v>
      </c>
    </row>
    <row r="360" spans="4:44" x14ac:dyDescent="0.25">
      <c r="D360" s="65" t="str">
        <f t="shared" si="1"/>
        <v>Mali 276</v>
      </c>
      <c r="E360" s="65"/>
      <c r="F360" s="65"/>
      <c r="G360" s="65" t="s">
        <v>1695</v>
      </c>
      <c r="H360" s="65"/>
      <c r="I360" s="78">
        <v>279</v>
      </c>
      <c r="J360" s="78"/>
      <c r="K360" s="78"/>
      <c r="L360" s="78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 t="s">
        <v>1696</v>
      </c>
      <c r="Z360" s="65"/>
      <c r="AA360" s="65"/>
      <c r="AB360" s="65"/>
      <c r="AC360" s="65"/>
      <c r="AD360" s="65"/>
      <c r="AE360" s="65"/>
      <c r="AF360" s="65"/>
      <c r="AG360" s="65"/>
      <c r="AH360" s="65"/>
      <c r="AI360" s="65"/>
      <c r="AJ360" s="65"/>
      <c r="AK360" s="65"/>
      <c r="AL360" s="65"/>
      <c r="AM360" s="65"/>
      <c r="AN360" s="65"/>
      <c r="AO360" s="65"/>
      <c r="AP360" s="65"/>
      <c r="AQ360" s="65"/>
      <c r="AR360" s="65" t="s">
        <v>1050</v>
      </c>
    </row>
    <row r="361" spans="4:44" x14ac:dyDescent="0.25">
      <c r="D361" s="65" t="str">
        <f t="shared" si="1"/>
        <v>Malta 279</v>
      </c>
      <c r="E361" s="65"/>
      <c r="F361" s="65"/>
      <c r="G361" s="65" t="s">
        <v>1697</v>
      </c>
      <c r="H361" s="65"/>
      <c r="I361" s="78">
        <v>692</v>
      </c>
      <c r="J361" s="78"/>
      <c r="K361" s="78"/>
      <c r="L361" s="78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 t="s">
        <v>1698</v>
      </c>
      <c r="Z361" s="65"/>
      <c r="AA361" s="65"/>
      <c r="AB361" s="65"/>
      <c r="AC361" s="65"/>
      <c r="AD361" s="65"/>
      <c r="AE361" s="65"/>
      <c r="AF361" s="65"/>
      <c r="AG361" s="65"/>
      <c r="AH361" s="65"/>
      <c r="AI361" s="65"/>
      <c r="AJ361" s="65"/>
      <c r="AK361" s="65"/>
      <c r="AL361" s="65"/>
      <c r="AM361" s="65"/>
      <c r="AN361" s="65"/>
      <c r="AO361" s="65"/>
      <c r="AP361" s="65"/>
      <c r="AQ361" s="65"/>
      <c r="AR361" s="65" t="s">
        <v>1054</v>
      </c>
    </row>
    <row r="362" spans="4:44" x14ac:dyDescent="0.25">
      <c r="D362" s="65" t="str">
        <f t="shared" si="1"/>
        <v>Marshall Islnds 692</v>
      </c>
      <c r="E362" s="65"/>
      <c r="F362" s="65"/>
      <c r="G362" s="65" t="s">
        <v>1699</v>
      </c>
      <c r="H362" s="65"/>
      <c r="I362" s="78">
        <v>664</v>
      </c>
      <c r="J362" s="78"/>
      <c r="K362" s="78"/>
      <c r="L362" s="78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 t="s">
        <v>1700</v>
      </c>
      <c r="Z362" s="65"/>
      <c r="AA362" s="65"/>
      <c r="AB362" s="65"/>
      <c r="AC362" s="65"/>
      <c r="AD362" s="65"/>
      <c r="AE362" s="65"/>
      <c r="AF362" s="65"/>
      <c r="AG362" s="65"/>
      <c r="AH362" s="65"/>
      <c r="AI362" s="65"/>
      <c r="AJ362" s="65"/>
      <c r="AK362" s="65"/>
      <c r="AL362" s="65"/>
      <c r="AM362" s="65"/>
      <c r="AN362" s="65"/>
      <c r="AO362" s="65"/>
      <c r="AP362" s="65"/>
      <c r="AQ362" s="65"/>
      <c r="AR362" s="65" t="s">
        <v>1058</v>
      </c>
    </row>
    <row r="363" spans="4:44" x14ac:dyDescent="0.25">
      <c r="D363" s="65" t="str">
        <f t="shared" si="1"/>
        <v>Martinique 664</v>
      </c>
      <c r="E363" s="65"/>
      <c r="F363" s="65"/>
      <c r="G363" s="65" t="s">
        <v>1701</v>
      </c>
      <c r="H363" s="65"/>
      <c r="I363" s="78">
        <v>282</v>
      </c>
      <c r="J363" s="78"/>
      <c r="K363" s="78"/>
      <c r="L363" s="78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 t="s">
        <v>1702</v>
      </c>
      <c r="Z363" s="65"/>
      <c r="AA363" s="65"/>
      <c r="AB363" s="65"/>
      <c r="AC363" s="65"/>
      <c r="AD363" s="65"/>
      <c r="AE363" s="65"/>
      <c r="AF363" s="65"/>
      <c r="AG363" s="65"/>
      <c r="AH363" s="65"/>
      <c r="AI363" s="65"/>
      <c r="AJ363" s="65"/>
      <c r="AK363" s="65"/>
      <c r="AL363" s="65"/>
      <c r="AM363" s="65"/>
      <c r="AN363" s="65"/>
      <c r="AO363" s="65"/>
      <c r="AP363" s="65"/>
      <c r="AQ363" s="65"/>
      <c r="AR363" s="65" t="s">
        <v>1062</v>
      </c>
    </row>
    <row r="364" spans="4:44" x14ac:dyDescent="0.25">
      <c r="D364" s="65" t="str">
        <f t="shared" si="1"/>
        <v>Mauritania 282</v>
      </c>
      <c r="E364" s="65"/>
      <c r="F364" s="65"/>
      <c r="G364" s="65" t="s">
        <v>1703</v>
      </c>
      <c r="H364" s="65"/>
      <c r="I364" s="78">
        <v>283</v>
      </c>
      <c r="J364" s="78"/>
      <c r="K364" s="78"/>
      <c r="L364" s="78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 t="s">
        <v>1704</v>
      </c>
      <c r="Z364" s="65"/>
      <c r="AA364" s="65"/>
      <c r="AB364" s="65"/>
      <c r="AC364" s="65"/>
      <c r="AD364" s="65"/>
      <c r="AE364" s="65"/>
      <c r="AF364" s="65"/>
      <c r="AG364" s="65"/>
      <c r="AH364" s="65"/>
      <c r="AI364" s="65"/>
      <c r="AJ364" s="65"/>
      <c r="AK364" s="65"/>
      <c r="AL364" s="65"/>
      <c r="AM364" s="65"/>
      <c r="AN364" s="65"/>
      <c r="AO364" s="65"/>
      <c r="AP364" s="65"/>
      <c r="AQ364" s="65"/>
      <c r="AR364" s="65" t="s">
        <v>1066</v>
      </c>
    </row>
    <row r="365" spans="4:44" x14ac:dyDescent="0.25">
      <c r="D365" s="65" t="str">
        <f t="shared" si="1"/>
        <v>Mauritius 283</v>
      </c>
      <c r="E365" s="65"/>
      <c r="F365" s="65"/>
      <c r="G365" s="65" t="s">
        <v>1705</v>
      </c>
      <c r="H365" s="65"/>
      <c r="I365" s="78">
        <v>285</v>
      </c>
      <c r="J365" s="78"/>
      <c r="K365" s="78"/>
      <c r="L365" s="78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 t="s">
        <v>1706</v>
      </c>
      <c r="Z365" s="65"/>
      <c r="AA365" s="65"/>
      <c r="AB365" s="65"/>
      <c r="AC365" s="65"/>
      <c r="AD365" s="65"/>
      <c r="AE365" s="65"/>
      <c r="AF365" s="65"/>
      <c r="AG365" s="65"/>
      <c r="AH365" s="65"/>
      <c r="AI365" s="65"/>
      <c r="AJ365" s="65"/>
      <c r="AK365" s="65"/>
      <c r="AL365" s="65"/>
      <c r="AM365" s="65"/>
      <c r="AN365" s="65"/>
      <c r="AO365" s="65"/>
      <c r="AP365" s="65"/>
      <c r="AQ365" s="65"/>
      <c r="AR365" s="65" t="s">
        <v>1071</v>
      </c>
    </row>
    <row r="366" spans="4:44" x14ac:dyDescent="0.25">
      <c r="D366" s="65" t="str">
        <f t="shared" ref="D366:D429" si="2">CONCATENATE(G366," ",I365)</f>
        <v>Mexico 285</v>
      </c>
      <c r="E366" s="65"/>
      <c r="F366" s="65"/>
      <c r="G366" s="65" t="s">
        <v>1707</v>
      </c>
      <c r="H366" s="65"/>
      <c r="I366" s="78">
        <v>693</v>
      </c>
      <c r="J366" s="78"/>
      <c r="K366" s="78"/>
      <c r="L366" s="78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 t="s">
        <v>1708</v>
      </c>
      <c r="Z366" s="65"/>
      <c r="AA366" s="65"/>
      <c r="AB366" s="65"/>
      <c r="AC366" s="65"/>
      <c r="AD366" s="65"/>
      <c r="AE366" s="65"/>
      <c r="AF366" s="65"/>
      <c r="AG366" s="65"/>
      <c r="AH366" s="65"/>
      <c r="AI366" s="65"/>
      <c r="AJ366" s="65"/>
      <c r="AK366" s="65"/>
      <c r="AL366" s="65"/>
      <c r="AM366" s="65"/>
      <c r="AN366" s="65"/>
      <c r="AO366" s="65"/>
      <c r="AP366" s="65"/>
      <c r="AQ366" s="65"/>
      <c r="AR366" s="65" t="s">
        <v>1076</v>
      </c>
    </row>
    <row r="367" spans="4:44" x14ac:dyDescent="0.25">
      <c r="D367" s="65" t="str">
        <f t="shared" si="2"/>
        <v>Micronesia 693</v>
      </c>
      <c r="E367" s="65"/>
      <c r="F367" s="65"/>
      <c r="G367" s="65" t="s">
        <v>1709</v>
      </c>
      <c r="H367" s="65"/>
      <c r="I367" s="78">
        <v>564</v>
      </c>
      <c r="J367" s="78"/>
      <c r="K367" s="78"/>
      <c r="L367" s="78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 t="s">
        <v>1710</v>
      </c>
      <c r="Z367" s="65"/>
      <c r="AA367" s="65"/>
      <c r="AB367" s="65"/>
      <c r="AC367" s="65"/>
      <c r="AD367" s="65"/>
      <c r="AE367" s="65"/>
      <c r="AF367" s="65"/>
      <c r="AG367" s="65"/>
      <c r="AH367" s="65"/>
      <c r="AI367" s="65"/>
      <c r="AJ367" s="65"/>
      <c r="AK367" s="65"/>
      <c r="AL367" s="65"/>
      <c r="AM367" s="65"/>
      <c r="AN367" s="65"/>
      <c r="AO367" s="65"/>
      <c r="AP367" s="65"/>
      <c r="AQ367" s="65"/>
      <c r="AR367" s="65" t="s">
        <v>1080</v>
      </c>
    </row>
    <row r="368" spans="4:44" x14ac:dyDescent="0.25">
      <c r="D368" s="65" t="str">
        <f t="shared" si="2"/>
        <v>Moldova, Rep of 564</v>
      </c>
      <c r="E368" s="65"/>
      <c r="F368" s="65"/>
      <c r="G368" s="65" t="s">
        <v>1711</v>
      </c>
      <c r="H368" s="65"/>
      <c r="I368" s="78">
        <v>565</v>
      </c>
      <c r="J368" s="78"/>
      <c r="K368" s="78"/>
      <c r="L368" s="78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 t="s">
        <v>1712</v>
      </c>
      <c r="Z368" s="65"/>
      <c r="AA368" s="65"/>
      <c r="AB368" s="65"/>
      <c r="AC368" s="65"/>
      <c r="AD368" s="65"/>
      <c r="AE368" s="65"/>
      <c r="AF368" s="65"/>
      <c r="AG368" s="65"/>
      <c r="AH368" s="65"/>
      <c r="AI368" s="65"/>
      <c r="AJ368" s="65"/>
      <c r="AK368" s="65"/>
      <c r="AL368" s="65"/>
      <c r="AM368" s="65"/>
      <c r="AN368" s="65"/>
      <c r="AO368" s="65"/>
      <c r="AP368" s="65"/>
      <c r="AQ368" s="65"/>
      <c r="AR368" s="65" t="s">
        <v>1084</v>
      </c>
    </row>
    <row r="369" spans="4:44" x14ac:dyDescent="0.25">
      <c r="D369" s="65" t="str">
        <f t="shared" si="2"/>
        <v>Monaco 565</v>
      </c>
      <c r="E369" s="65"/>
      <c r="F369" s="65"/>
      <c r="G369" s="65" t="s">
        <v>1713</v>
      </c>
      <c r="H369" s="65"/>
      <c r="I369" s="78">
        <v>288</v>
      </c>
      <c r="J369" s="78"/>
      <c r="K369" s="78"/>
      <c r="L369" s="78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 t="s">
        <v>1714</v>
      </c>
      <c r="Z369" s="65"/>
      <c r="AA369" s="65"/>
      <c r="AB369" s="65"/>
      <c r="AC369" s="65"/>
      <c r="AD369" s="65"/>
      <c r="AE369" s="65"/>
      <c r="AF369" s="65"/>
      <c r="AG369" s="65"/>
      <c r="AH369" s="65"/>
      <c r="AI369" s="65"/>
      <c r="AJ369" s="65"/>
      <c r="AK369" s="65"/>
      <c r="AL369" s="65"/>
      <c r="AM369" s="65"/>
      <c r="AN369" s="65"/>
      <c r="AO369" s="65"/>
      <c r="AP369" s="65"/>
      <c r="AQ369" s="65"/>
      <c r="AR369" s="65" t="s">
        <v>1089</v>
      </c>
    </row>
    <row r="370" spans="4:44" x14ac:dyDescent="0.25">
      <c r="D370" s="65" t="str">
        <f t="shared" si="2"/>
        <v>Mongolia 288</v>
      </c>
      <c r="E370" s="65"/>
      <c r="F370" s="65"/>
      <c r="G370" s="65" t="s">
        <v>1715</v>
      </c>
      <c r="H370" s="65"/>
      <c r="I370" s="78">
        <v>895</v>
      </c>
      <c r="J370" s="78"/>
      <c r="K370" s="78"/>
      <c r="L370" s="78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 t="s">
        <v>1716</v>
      </c>
      <c r="Z370" s="65"/>
      <c r="AA370" s="65"/>
      <c r="AB370" s="65"/>
      <c r="AC370" s="65"/>
      <c r="AD370" s="65"/>
      <c r="AE370" s="65"/>
      <c r="AF370" s="65"/>
      <c r="AG370" s="65"/>
      <c r="AH370" s="65"/>
      <c r="AI370" s="65"/>
      <c r="AJ370" s="65"/>
      <c r="AK370" s="65"/>
      <c r="AL370" s="65"/>
      <c r="AM370" s="65"/>
      <c r="AN370" s="65"/>
      <c r="AO370" s="65"/>
      <c r="AP370" s="65"/>
      <c r="AQ370" s="65"/>
      <c r="AR370" s="65" t="s">
        <v>1093</v>
      </c>
    </row>
    <row r="371" spans="4:44" x14ac:dyDescent="0.25">
      <c r="D371" s="65" t="str">
        <f t="shared" si="2"/>
        <v>Montenegro 895</v>
      </c>
      <c r="E371" s="65"/>
      <c r="F371" s="65"/>
      <c r="G371" s="65" t="s">
        <v>1717</v>
      </c>
      <c r="H371" s="65"/>
      <c r="I371" s="78">
        <v>620</v>
      </c>
      <c r="J371" s="78"/>
      <c r="K371" s="78"/>
      <c r="L371" s="78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 t="s">
        <v>1718</v>
      </c>
      <c r="Z371" s="65"/>
      <c r="AA371" s="65"/>
      <c r="AB371" s="65"/>
      <c r="AC371" s="65"/>
      <c r="AD371" s="65"/>
      <c r="AE371" s="65"/>
      <c r="AF371" s="65"/>
      <c r="AG371" s="65"/>
      <c r="AH371" s="65"/>
      <c r="AI371" s="65"/>
      <c r="AJ371" s="65"/>
      <c r="AK371" s="65"/>
      <c r="AL371" s="65"/>
      <c r="AM371" s="65"/>
      <c r="AN371" s="65"/>
      <c r="AO371" s="65"/>
      <c r="AP371" s="65"/>
      <c r="AQ371" s="65"/>
      <c r="AR371" s="65" t="s">
        <v>1097</v>
      </c>
    </row>
    <row r="372" spans="4:44" x14ac:dyDescent="0.25">
      <c r="D372" s="65" t="str">
        <f t="shared" si="2"/>
        <v>Montserrat 620</v>
      </c>
      <c r="E372" s="65"/>
      <c r="F372" s="65"/>
      <c r="G372" s="65" t="s">
        <v>1719</v>
      </c>
      <c r="H372" s="65"/>
      <c r="I372" s="78">
        <v>291</v>
      </c>
      <c r="J372" s="78"/>
      <c r="K372" s="78"/>
      <c r="L372" s="78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 t="s">
        <v>1720</v>
      </c>
      <c r="Z372" s="65"/>
      <c r="AA372" s="65"/>
      <c r="AB372" s="65"/>
      <c r="AC372" s="65"/>
      <c r="AD372" s="65"/>
      <c r="AE372" s="65"/>
      <c r="AF372" s="65"/>
      <c r="AG372" s="65"/>
      <c r="AH372" s="65"/>
      <c r="AI372" s="65"/>
      <c r="AJ372" s="65"/>
      <c r="AK372" s="65"/>
      <c r="AL372" s="65"/>
      <c r="AM372" s="65"/>
      <c r="AN372" s="65"/>
      <c r="AO372" s="65"/>
      <c r="AP372" s="65"/>
      <c r="AQ372" s="65"/>
      <c r="AR372" s="65" t="s">
        <v>1101</v>
      </c>
    </row>
    <row r="373" spans="4:44" x14ac:dyDescent="0.25">
      <c r="D373" s="65" t="str">
        <f t="shared" si="2"/>
        <v>Morocco 291</v>
      </c>
      <c r="E373" s="65"/>
      <c r="F373" s="65"/>
      <c r="G373" s="65" t="s">
        <v>1721</v>
      </c>
      <c r="H373" s="65"/>
      <c r="I373" s="78">
        <v>689</v>
      </c>
      <c r="J373" s="78"/>
      <c r="K373" s="78"/>
      <c r="L373" s="78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 t="s">
        <v>1722</v>
      </c>
      <c r="Z373" s="65"/>
      <c r="AA373" s="65"/>
      <c r="AB373" s="65"/>
      <c r="AC373" s="65"/>
      <c r="AD373" s="65"/>
      <c r="AE373" s="65"/>
      <c r="AF373" s="65"/>
      <c r="AG373" s="65"/>
      <c r="AH373" s="65"/>
      <c r="AI373" s="65"/>
      <c r="AJ373" s="65"/>
      <c r="AK373" s="65"/>
      <c r="AL373" s="65"/>
      <c r="AM373" s="65"/>
      <c r="AN373" s="65"/>
      <c r="AO373" s="65"/>
      <c r="AP373" s="65"/>
      <c r="AQ373" s="65"/>
      <c r="AR373" s="65" t="s">
        <v>1105</v>
      </c>
    </row>
    <row r="374" spans="4:44" x14ac:dyDescent="0.25">
      <c r="D374" s="65" t="str">
        <f t="shared" si="2"/>
        <v>Mozambique 689</v>
      </c>
      <c r="E374" s="65"/>
      <c r="F374" s="65"/>
      <c r="G374" s="65" t="s">
        <v>1723</v>
      </c>
      <c r="H374" s="65"/>
      <c r="I374" s="78" t="s">
        <v>1724</v>
      </c>
      <c r="J374" s="78"/>
      <c r="K374" s="78"/>
      <c r="L374" s="78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 t="s">
        <v>1725</v>
      </c>
      <c r="Z374" s="65"/>
      <c r="AA374" s="65"/>
      <c r="AB374" s="65"/>
      <c r="AC374" s="65"/>
      <c r="AD374" s="65"/>
      <c r="AE374" s="65"/>
      <c r="AF374" s="65"/>
      <c r="AG374" s="65"/>
      <c r="AH374" s="65"/>
      <c r="AI374" s="65"/>
      <c r="AJ374" s="65"/>
      <c r="AK374" s="65"/>
      <c r="AL374" s="65"/>
      <c r="AM374" s="65"/>
      <c r="AN374" s="65"/>
      <c r="AO374" s="65"/>
      <c r="AP374" s="65"/>
      <c r="AQ374" s="65"/>
      <c r="AR374" s="65" t="s">
        <v>1109</v>
      </c>
    </row>
    <row r="375" spans="4:44" x14ac:dyDescent="0.25">
      <c r="D375" s="65" t="str">
        <f t="shared" si="2"/>
        <v>Myanmar 060</v>
      </c>
      <c r="E375" s="65"/>
      <c r="F375" s="65"/>
      <c r="G375" s="65" t="s">
        <v>1726</v>
      </c>
      <c r="H375" s="65"/>
      <c r="I375" s="78">
        <v>700</v>
      </c>
      <c r="J375" s="78"/>
      <c r="K375" s="78"/>
      <c r="L375" s="78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 t="s">
        <v>1727</v>
      </c>
      <c r="Z375" s="65"/>
      <c r="AA375" s="65"/>
      <c r="AB375" s="65"/>
      <c r="AC375" s="65"/>
      <c r="AD375" s="65"/>
      <c r="AE375" s="65"/>
      <c r="AF375" s="65"/>
      <c r="AG375" s="65"/>
      <c r="AH375" s="65"/>
      <c r="AI375" s="65"/>
      <c r="AJ375" s="65"/>
      <c r="AK375" s="65"/>
      <c r="AL375" s="65"/>
      <c r="AM375" s="65"/>
      <c r="AN375" s="65"/>
      <c r="AO375" s="65"/>
      <c r="AP375" s="65"/>
      <c r="AQ375" s="65"/>
      <c r="AR375" s="65" t="s">
        <v>1114</v>
      </c>
    </row>
    <row r="376" spans="4:44" x14ac:dyDescent="0.25">
      <c r="D376" s="65" t="str">
        <f t="shared" si="2"/>
        <v>N.Mariana Is. 700</v>
      </c>
      <c r="E376" s="65"/>
      <c r="F376" s="65"/>
      <c r="G376" s="65" t="s">
        <v>1728</v>
      </c>
      <c r="H376" s="65"/>
      <c r="I376" s="78">
        <v>698</v>
      </c>
      <c r="J376" s="78"/>
      <c r="K376" s="78"/>
      <c r="L376" s="78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 t="s">
        <v>1729</v>
      </c>
      <c r="Z376" s="65"/>
      <c r="AA376" s="65"/>
      <c r="AB376" s="65"/>
      <c r="AC376" s="65"/>
      <c r="AD376" s="65"/>
      <c r="AE376" s="65"/>
      <c r="AF376" s="65"/>
      <c r="AG376" s="65"/>
      <c r="AH376" s="65"/>
      <c r="AI376" s="65"/>
      <c r="AJ376" s="65"/>
      <c r="AK376" s="65"/>
      <c r="AL376" s="65"/>
      <c r="AM376" s="65"/>
      <c r="AN376" s="65"/>
      <c r="AO376" s="65"/>
      <c r="AP376" s="65"/>
      <c r="AQ376" s="65"/>
      <c r="AR376" s="65" t="s">
        <v>1118</v>
      </c>
    </row>
    <row r="377" spans="4:44" x14ac:dyDescent="0.25">
      <c r="D377" s="65" t="str">
        <f t="shared" si="2"/>
        <v>Namibia 698</v>
      </c>
      <c r="E377" s="65"/>
      <c r="F377" s="65"/>
      <c r="G377" s="65" t="s">
        <v>1730</v>
      </c>
      <c r="H377" s="65"/>
      <c r="I377" s="78">
        <v>648</v>
      </c>
      <c r="J377" s="78"/>
      <c r="K377" s="78"/>
      <c r="L377" s="78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 t="s">
        <v>1731</v>
      </c>
      <c r="Z377" s="65"/>
      <c r="AA377" s="65"/>
      <c r="AB377" s="65"/>
      <c r="AC377" s="65"/>
      <c r="AD377" s="65"/>
      <c r="AE377" s="65"/>
      <c r="AF377" s="65"/>
      <c r="AG377" s="65"/>
      <c r="AH377" s="65"/>
      <c r="AI377" s="65"/>
      <c r="AJ377" s="65"/>
      <c r="AK377" s="65"/>
      <c r="AL377" s="65"/>
      <c r="AM377" s="65"/>
      <c r="AN377" s="65"/>
      <c r="AO377" s="65"/>
      <c r="AP377" s="65"/>
      <c r="AQ377" s="65"/>
      <c r="AR377" s="65" t="s">
        <v>1122</v>
      </c>
    </row>
    <row r="378" spans="4:44" x14ac:dyDescent="0.25">
      <c r="D378" s="65" t="str">
        <f t="shared" si="2"/>
        <v>Nauru 648</v>
      </c>
      <c r="E378" s="65"/>
      <c r="F378" s="65"/>
      <c r="G378" s="65" t="s">
        <v>1732</v>
      </c>
      <c r="H378" s="65"/>
      <c r="I378" s="78">
        <v>297</v>
      </c>
      <c r="J378" s="78"/>
      <c r="K378" s="78"/>
      <c r="L378" s="78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 t="s">
        <v>1733</v>
      </c>
      <c r="Z378" s="65"/>
      <c r="AA378" s="65"/>
      <c r="AB378" s="65"/>
      <c r="AC378" s="65"/>
      <c r="AD378" s="65"/>
      <c r="AE378" s="65"/>
      <c r="AF378" s="65"/>
      <c r="AG378" s="65"/>
      <c r="AH378" s="65"/>
      <c r="AI378" s="65"/>
      <c r="AJ378" s="65"/>
      <c r="AK378" s="65"/>
      <c r="AL378" s="65"/>
      <c r="AM378" s="65"/>
      <c r="AN378" s="65"/>
      <c r="AO378" s="65"/>
      <c r="AP378" s="65"/>
      <c r="AQ378" s="65"/>
      <c r="AR378" s="65" t="s">
        <v>1128</v>
      </c>
    </row>
    <row r="379" spans="4:44" x14ac:dyDescent="0.25">
      <c r="D379" s="65" t="str">
        <f t="shared" si="2"/>
        <v>Nepal 297</v>
      </c>
      <c r="E379" s="65"/>
      <c r="F379" s="65"/>
      <c r="G379" s="65" t="s">
        <v>1734</v>
      </c>
      <c r="H379" s="65"/>
      <c r="I379" s="78">
        <v>300</v>
      </c>
      <c r="J379" s="78"/>
      <c r="K379" s="78"/>
      <c r="L379" s="78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 t="s">
        <v>1735</v>
      </c>
      <c r="Z379" s="65"/>
      <c r="AA379" s="65"/>
      <c r="AB379" s="65"/>
      <c r="AC379" s="65"/>
      <c r="AD379" s="65"/>
      <c r="AE379" s="65"/>
      <c r="AF379" s="65"/>
      <c r="AG379" s="65"/>
      <c r="AH379" s="65"/>
      <c r="AI379" s="65"/>
      <c r="AJ379" s="65"/>
      <c r="AK379" s="65"/>
      <c r="AL379" s="65"/>
      <c r="AM379" s="65"/>
      <c r="AN379" s="65"/>
      <c r="AO379" s="65"/>
      <c r="AP379" s="65"/>
      <c r="AQ379" s="65"/>
      <c r="AR379" s="65" t="s">
        <v>1133</v>
      </c>
    </row>
    <row r="380" spans="4:44" x14ac:dyDescent="0.25">
      <c r="D380" s="65" t="str">
        <f t="shared" si="2"/>
        <v>Netherlands 300</v>
      </c>
      <c r="E380" s="65"/>
      <c r="F380" s="65"/>
      <c r="G380" s="65" t="s">
        <v>1736</v>
      </c>
      <c r="H380" s="65"/>
      <c r="I380" s="78">
        <v>672</v>
      </c>
      <c r="J380" s="78"/>
      <c r="K380" s="78"/>
      <c r="L380" s="78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 t="s">
        <v>1737</v>
      </c>
      <c r="Z380" s="65"/>
      <c r="AA380" s="65"/>
      <c r="AB380" s="65"/>
      <c r="AC380" s="65"/>
      <c r="AD380" s="65"/>
      <c r="AE380" s="65"/>
      <c r="AF380" s="65"/>
      <c r="AG380" s="65"/>
      <c r="AH380" s="65"/>
      <c r="AI380" s="65"/>
      <c r="AJ380" s="65"/>
      <c r="AK380" s="65"/>
      <c r="AL380" s="65"/>
      <c r="AM380" s="65"/>
      <c r="AN380" s="65"/>
      <c r="AO380" s="65"/>
      <c r="AP380" s="65"/>
      <c r="AQ380" s="65"/>
      <c r="AR380" s="65" t="s">
        <v>1138</v>
      </c>
    </row>
    <row r="381" spans="4:44" x14ac:dyDescent="0.25">
      <c r="D381" s="65" t="str">
        <f t="shared" si="2"/>
        <v>Netherlands Ant 672</v>
      </c>
      <c r="E381" s="65"/>
      <c r="F381" s="65"/>
      <c r="G381" s="65" t="s">
        <v>1738</v>
      </c>
      <c r="H381" s="65"/>
      <c r="I381" s="78">
        <v>667</v>
      </c>
      <c r="J381" s="78"/>
      <c r="K381" s="78"/>
      <c r="L381" s="78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 t="s">
        <v>1739</v>
      </c>
      <c r="Z381" s="65"/>
      <c r="AA381" s="65"/>
      <c r="AB381" s="65"/>
      <c r="AC381" s="65"/>
      <c r="AD381" s="65"/>
      <c r="AE381" s="65"/>
      <c r="AF381" s="65"/>
      <c r="AG381" s="65"/>
      <c r="AH381" s="65"/>
      <c r="AI381" s="65"/>
      <c r="AJ381" s="65"/>
      <c r="AK381" s="65"/>
      <c r="AL381" s="65"/>
      <c r="AM381" s="65"/>
      <c r="AN381" s="65"/>
      <c r="AO381" s="65"/>
      <c r="AP381" s="65"/>
      <c r="AQ381" s="65"/>
      <c r="AR381" s="65" t="s">
        <v>1142</v>
      </c>
    </row>
    <row r="382" spans="4:44" x14ac:dyDescent="0.25">
      <c r="D382" s="65" t="str">
        <f t="shared" si="2"/>
        <v>New Caledonia 667</v>
      </c>
      <c r="E382" s="65"/>
      <c r="F382" s="65"/>
      <c r="G382" s="65" t="s">
        <v>1740</v>
      </c>
      <c r="H382" s="65"/>
      <c r="I382" s="78">
        <v>309</v>
      </c>
      <c r="J382" s="78"/>
      <c r="K382" s="78"/>
      <c r="L382" s="78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 t="s">
        <v>1741</v>
      </c>
      <c r="Z382" s="65"/>
      <c r="AA382" s="65"/>
      <c r="AB382" s="65"/>
      <c r="AC382" s="65"/>
      <c r="AD382" s="65"/>
      <c r="AE382" s="65"/>
      <c r="AF382" s="65"/>
      <c r="AG382" s="65"/>
      <c r="AH382" s="65"/>
      <c r="AI382" s="65"/>
      <c r="AJ382" s="65"/>
      <c r="AK382" s="65"/>
      <c r="AL382" s="65"/>
      <c r="AM382" s="65"/>
      <c r="AN382" s="65"/>
      <c r="AO382" s="65"/>
      <c r="AP382" s="65"/>
      <c r="AQ382" s="65"/>
      <c r="AR382" s="65" t="s">
        <v>1146</v>
      </c>
    </row>
    <row r="383" spans="4:44" x14ac:dyDescent="0.25">
      <c r="D383" s="65" t="str">
        <f t="shared" si="2"/>
        <v>New Zealand 309</v>
      </c>
      <c r="E383" s="65"/>
      <c r="F383" s="65"/>
      <c r="G383" s="65" t="s">
        <v>1742</v>
      </c>
      <c r="H383" s="65"/>
      <c r="I383" s="78">
        <v>312</v>
      </c>
      <c r="J383" s="78"/>
      <c r="K383" s="78"/>
      <c r="L383" s="78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 t="s">
        <v>1743</v>
      </c>
      <c r="Z383" s="65"/>
      <c r="AA383" s="65"/>
      <c r="AB383" s="65"/>
      <c r="AC383" s="65"/>
      <c r="AD383" s="65"/>
      <c r="AE383" s="65"/>
      <c r="AF383" s="65"/>
      <c r="AG383" s="65"/>
      <c r="AH383" s="65"/>
      <c r="AI383" s="65"/>
      <c r="AJ383" s="65"/>
      <c r="AK383" s="65"/>
      <c r="AL383" s="65"/>
      <c r="AM383" s="65"/>
      <c r="AN383" s="65"/>
      <c r="AO383" s="65"/>
      <c r="AP383" s="65"/>
      <c r="AQ383" s="65"/>
      <c r="AR383" s="65" t="s">
        <v>1150</v>
      </c>
    </row>
    <row r="384" spans="4:44" x14ac:dyDescent="0.25">
      <c r="D384" s="65" t="str">
        <f t="shared" si="2"/>
        <v>Nicaragua 312</v>
      </c>
      <c r="E384" s="65"/>
      <c r="F384" s="65"/>
      <c r="G384" s="65" t="s">
        <v>1744</v>
      </c>
      <c r="H384" s="65"/>
      <c r="I384" s="78">
        <v>318</v>
      </c>
      <c r="J384" s="78"/>
      <c r="K384" s="78"/>
      <c r="L384" s="78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 t="s">
        <v>1745</v>
      </c>
      <c r="Z384" s="65"/>
      <c r="AA384" s="65"/>
      <c r="AB384" s="65"/>
      <c r="AC384" s="65"/>
      <c r="AD384" s="65"/>
      <c r="AE384" s="65"/>
      <c r="AF384" s="65"/>
      <c r="AG384" s="65"/>
      <c r="AH384" s="65"/>
      <c r="AI384" s="65"/>
      <c r="AJ384" s="65"/>
      <c r="AK384" s="65"/>
      <c r="AL384" s="65"/>
      <c r="AM384" s="65"/>
      <c r="AN384" s="65"/>
      <c r="AO384" s="65"/>
      <c r="AP384" s="65"/>
      <c r="AQ384" s="65"/>
      <c r="AR384" s="65" t="s">
        <v>1155</v>
      </c>
    </row>
    <row r="385" spans="4:44" x14ac:dyDescent="0.25">
      <c r="D385" s="65" t="str">
        <f t="shared" si="2"/>
        <v>Niger 318</v>
      </c>
      <c r="E385" s="65"/>
      <c r="F385" s="65"/>
      <c r="G385" s="65" t="s">
        <v>1746</v>
      </c>
      <c r="H385" s="65"/>
      <c r="I385" s="78">
        <v>321</v>
      </c>
      <c r="J385" s="78"/>
      <c r="K385" s="78"/>
      <c r="L385" s="78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 t="s">
        <v>1747</v>
      </c>
      <c r="Z385" s="65"/>
      <c r="AA385" s="65"/>
      <c r="AB385" s="65"/>
      <c r="AC385" s="65"/>
      <c r="AD385" s="65"/>
      <c r="AE385" s="65"/>
      <c r="AF385" s="65"/>
      <c r="AG385" s="65"/>
      <c r="AH385" s="65"/>
      <c r="AI385" s="65"/>
      <c r="AJ385" s="65"/>
      <c r="AK385" s="65"/>
      <c r="AL385" s="65"/>
      <c r="AM385" s="65"/>
      <c r="AN385" s="65"/>
      <c r="AO385" s="65"/>
      <c r="AP385" s="65"/>
      <c r="AQ385" s="65"/>
      <c r="AR385" s="49" t="s">
        <v>162</v>
      </c>
    </row>
    <row r="386" spans="4:44" x14ac:dyDescent="0.25">
      <c r="D386" s="65" t="str">
        <f t="shared" si="2"/>
        <v>Nigeria 321</v>
      </c>
      <c r="E386" s="65"/>
      <c r="F386" s="65"/>
      <c r="G386" s="65" t="s">
        <v>1748</v>
      </c>
      <c r="H386" s="65"/>
      <c r="I386" s="78">
        <v>680</v>
      </c>
      <c r="J386" s="78"/>
      <c r="K386" s="78"/>
      <c r="L386" s="78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 t="s">
        <v>1749</v>
      </c>
      <c r="Z386" s="65"/>
      <c r="AA386" s="65"/>
      <c r="AB386" s="65"/>
      <c r="AC386" s="65"/>
      <c r="AD386" s="65"/>
      <c r="AE386" s="65"/>
      <c r="AF386" s="65"/>
      <c r="AG386" s="65"/>
      <c r="AH386" s="65"/>
      <c r="AI386" s="65"/>
      <c r="AJ386" s="65"/>
      <c r="AK386" s="65"/>
      <c r="AL386" s="65"/>
      <c r="AM386" s="65"/>
      <c r="AN386" s="65"/>
      <c r="AO386" s="65"/>
      <c r="AP386" s="65"/>
      <c r="AQ386" s="65"/>
      <c r="AR386" s="49" t="s">
        <v>180</v>
      </c>
    </row>
    <row r="387" spans="4:44" x14ac:dyDescent="0.25">
      <c r="D387" s="65" t="str">
        <f t="shared" si="2"/>
        <v>Niue 680</v>
      </c>
      <c r="E387" s="65"/>
      <c r="F387" s="65"/>
      <c r="G387" s="65" t="s">
        <v>1750</v>
      </c>
      <c r="H387" s="65"/>
      <c r="I387" s="78">
        <v>324</v>
      </c>
      <c r="J387" s="78"/>
      <c r="K387" s="78"/>
      <c r="L387" s="78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 t="s">
        <v>1751</v>
      </c>
      <c r="Z387" s="65"/>
      <c r="AA387" s="65"/>
      <c r="AB387" s="65"/>
      <c r="AC387" s="65"/>
      <c r="AD387" s="65"/>
      <c r="AE387" s="65"/>
      <c r="AF387" s="65"/>
      <c r="AG387" s="65"/>
      <c r="AH387" s="65"/>
      <c r="AI387" s="65"/>
      <c r="AJ387" s="65"/>
      <c r="AK387" s="65"/>
      <c r="AL387" s="65"/>
      <c r="AM387" s="65"/>
      <c r="AN387" s="65"/>
      <c r="AO387" s="65"/>
      <c r="AP387" s="65"/>
      <c r="AQ387" s="65"/>
      <c r="AR387" s="49" t="s">
        <v>194</v>
      </c>
    </row>
    <row r="388" spans="4:44" x14ac:dyDescent="0.25">
      <c r="D388" s="65" t="str">
        <f t="shared" si="2"/>
        <v>Norway 324</v>
      </c>
      <c r="E388" s="65"/>
      <c r="F388" s="65"/>
      <c r="G388" s="65" t="s">
        <v>1752</v>
      </c>
      <c r="H388" s="65"/>
      <c r="I388" s="78">
        <v>701</v>
      </c>
      <c r="J388" s="78"/>
      <c r="K388" s="78"/>
      <c r="L388" s="78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 t="s">
        <v>1753</v>
      </c>
      <c r="Z388" s="65"/>
      <c r="AA388" s="65"/>
      <c r="AB388" s="65"/>
      <c r="AC388" s="65"/>
      <c r="AD388" s="65"/>
      <c r="AE388" s="65"/>
      <c r="AF388" s="65"/>
      <c r="AG388" s="65"/>
      <c r="AH388" s="65"/>
      <c r="AI388" s="65"/>
      <c r="AJ388" s="65"/>
      <c r="AK388" s="65"/>
      <c r="AL388" s="65"/>
      <c r="AM388" s="65"/>
      <c r="AN388" s="65"/>
      <c r="AO388" s="65"/>
      <c r="AP388" s="65"/>
      <c r="AQ388" s="65"/>
      <c r="AR388" s="49" t="s">
        <v>208</v>
      </c>
    </row>
    <row r="389" spans="4:44" x14ac:dyDescent="0.25">
      <c r="D389" s="65" t="str">
        <f t="shared" si="2"/>
        <v>Not Applicable 701</v>
      </c>
      <c r="E389" s="65"/>
      <c r="F389" s="65"/>
      <c r="G389" s="65" t="s">
        <v>1754</v>
      </c>
      <c r="H389" s="65"/>
      <c r="I389" s="78">
        <v>635</v>
      </c>
      <c r="J389" s="78"/>
      <c r="K389" s="78"/>
      <c r="L389" s="78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 t="s">
        <v>1755</v>
      </c>
      <c r="Z389" s="65"/>
      <c r="AA389" s="65"/>
      <c r="AB389" s="65"/>
      <c r="AC389" s="65"/>
      <c r="AD389" s="65"/>
      <c r="AE389" s="65"/>
      <c r="AF389" s="65"/>
      <c r="AG389" s="65"/>
      <c r="AH389" s="65"/>
      <c r="AI389" s="65"/>
      <c r="AJ389" s="65"/>
      <c r="AK389" s="65"/>
      <c r="AL389" s="65"/>
      <c r="AM389" s="65"/>
      <c r="AN389" s="65"/>
      <c r="AO389" s="65"/>
      <c r="AP389" s="65"/>
      <c r="AQ389" s="65"/>
      <c r="AR389" s="49" t="s">
        <v>223</v>
      </c>
    </row>
    <row r="390" spans="4:44" x14ac:dyDescent="0.25">
      <c r="D390" s="65" t="str">
        <f t="shared" si="2"/>
        <v>Oman 635</v>
      </c>
      <c r="E390" s="65"/>
      <c r="F390" s="65"/>
      <c r="G390" s="65" t="s">
        <v>1756</v>
      </c>
      <c r="H390" s="65"/>
      <c r="I390" s="78">
        <v>330</v>
      </c>
      <c r="J390" s="78"/>
      <c r="K390" s="78"/>
      <c r="L390" s="78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 t="s">
        <v>1757</v>
      </c>
      <c r="Z390" s="65"/>
      <c r="AA390" s="65"/>
      <c r="AB390" s="65"/>
      <c r="AC390" s="65"/>
      <c r="AD390" s="65"/>
      <c r="AE390" s="65"/>
      <c r="AF390" s="65"/>
      <c r="AG390" s="65"/>
      <c r="AH390" s="65"/>
      <c r="AI390" s="65"/>
      <c r="AJ390" s="65"/>
      <c r="AK390" s="65"/>
      <c r="AL390" s="65"/>
      <c r="AM390" s="65"/>
      <c r="AN390" s="65"/>
      <c r="AO390" s="65"/>
      <c r="AP390" s="65"/>
      <c r="AQ390" s="65"/>
      <c r="AR390" s="49" t="s">
        <v>233</v>
      </c>
    </row>
    <row r="391" spans="4:44" x14ac:dyDescent="0.25">
      <c r="D391" s="65" t="str">
        <f t="shared" si="2"/>
        <v>Pakistan 330</v>
      </c>
      <c r="E391" s="65"/>
      <c r="F391" s="65"/>
      <c r="G391" s="65" t="s">
        <v>1758</v>
      </c>
      <c r="H391" s="65"/>
      <c r="I391" s="78">
        <v>690</v>
      </c>
      <c r="J391" s="78"/>
      <c r="K391" s="78"/>
      <c r="L391" s="78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 t="s">
        <v>1759</v>
      </c>
      <c r="Z391" s="65"/>
      <c r="AA391" s="65"/>
      <c r="AB391" s="65"/>
      <c r="AC391" s="65"/>
      <c r="AD391" s="65"/>
      <c r="AE391" s="65"/>
      <c r="AF391" s="65"/>
      <c r="AG391" s="65"/>
      <c r="AH391" s="65"/>
      <c r="AI391" s="65"/>
      <c r="AJ391" s="65"/>
      <c r="AK391" s="65"/>
      <c r="AL391" s="65"/>
      <c r="AM391" s="65"/>
      <c r="AN391" s="65"/>
      <c r="AO391" s="65"/>
      <c r="AP391" s="65"/>
      <c r="AQ391" s="65"/>
      <c r="AR391" s="49" t="s">
        <v>240</v>
      </c>
    </row>
    <row r="392" spans="4:44" x14ac:dyDescent="0.25">
      <c r="D392" s="65" t="str">
        <f t="shared" si="2"/>
        <v>Palau, Rep of 690</v>
      </c>
      <c r="E392" s="65"/>
      <c r="F392" s="65"/>
      <c r="G392" s="65" t="s">
        <v>1760</v>
      </c>
      <c r="H392" s="65"/>
      <c r="I392" s="78">
        <v>705</v>
      </c>
      <c r="J392" s="78"/>
      <c r="K392" s="78"/>
      <c r="L392" s="78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 t="s">
        <v>1761</v>
      </c>
      <c r="Z392" s="65"/>
      <c r="AA392" s="65"/>
      <c r="AB392" s="65"/>
      <c r="AC392" s="65"/>
      <c r="AD392" s="65"/>
      <c r="AE392" s="65"/>
      <c r="AF392" s="65"/>
      <c r="AG392" s="65"/>
      <c r="AH392" s="65"/>
      <c r="AI392" s="65"/>
      <c r="AJ392" s="65"/>
      <c r="AK392" s="65"/>
      <c r="AL392" s="65"/>
      <c r="AM392" s="65"/>
      <c r="AN392" s="65"/>
      <c r="AO392" s="65"/>
      <c r="AP392" s="65"/>
      <c r="AQ392" s="65"/>
      <c r="AR392" s="49" t="s">
        <v>247</v>
      </c>
    </row>
    <row r="393" spans="4:44" x14ac:dyDescent="0.25">
      <c r="D393" s="65" t="str">
        <f t="shared" si="2"/>
        <v>Palestine 705</v>
      </c>
      <c r="E393" s="65"/>
      <c r="F393" s="65"/>
      <c r="G393" s="65" t="s">
        <v>1762</v>
      </c>
      <c r="H393" s="65"/>
      <c r="I393" s="78">
        <v>333</v>
      </c>
      <c r="J393" s="78"/>
      <c r="K393" s="78"/>
      <c r="L393" s="78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 t="s">
        <v>1763</v>
      </c>
      <c r="Z393" s="65"/>
      <c r="AA393" s="65"/>
      <c r="AB393" s="65"/>
      <c r="AC393" s="65"/>
      <c r="AD393" s="65"/>
      <c r="AE393" s="65"/>
      <c r="AF393" s="65"/>
      <c r="AG393" s="65"/>
      <c r="AH393" s="65"/>
      <c r="AI393" s="65"/>
      <c r="AJ393" s="65"/>
      <c r="AK393" s="65"/>
      <c r="AL393" s="65"/>
      <c r="AM393" s="65"/>
      <c r="AN393" s="65"/>
      <c r="AO393" s="65"/>
      <c r="AP393" s="65"/>
      <c r="AQ393" s="65"/>
      <c r="AR393" s="49" t="s">
        <v>253</v>
      </c>
    </row>
    <row r="394" spans="4:44" x14ac:dyDescent="0.25">
      <c r="D394" s="65" t="str">
        <f t="shared" si="2"/>
        <v>Panama 333</v>
      </c>
      <c r="E394" s="65"/>
      <c r="F394" s="65"/>
      <c r="G394" s="65" t="s">
        <v>1764</v>
      </c>
      <c r="H394" s="65"/>
      <c r="I394" s="78">
        <v>649</v>
      </c>
      <c r="J394" s="78"/>
      <c r="K394" s="78"/>
      <c r="L394" s="78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 t="s">
        <v>1765</v>
      </c>
      <c r="Z394" s="65"/>
      <c r="AA394" s="65"/>
      <c r="AB394" s="65"/>
      <c r="AC394" s="65"/>
      <c r="AD394" s="65"/>
      <c r="AE394" s="65"/>
      <c r="AF394" s="65"/>
      <c r="AG394" s="65"/>
      <c r="AH394" s="65"/>
      <c r="AI394" s="65"/>
      <c r="AJ394" s="65"/>
      <c r="AK394" s="65"/>
      <c r="AL394" s="65"/>
      <c r="AM394" s="65"/>
      <c r="AN394" s="65"/>
      <c r="AO394" s="65"/>
      <c r="AP394" s="65"/>
      <c r="AQ394" s="65"/>
      <c r="AR394" s="49" t="s">
        <v>259</v>
      </c>
    </row>
    <row r="395" spans="4:44" x14ac:dyDescent="0.25">
      <c r="D395" s="65" t="str">
        <f t="shared" si="2"/>
        <v>Pap. New Guinea 649</v>
      </c>
      <c r="E395" s="65"/>
      <c r="F395" s="65"/>
      <c r="G395" s="65" t="s">
        <v>1766</v>
      </c>
      <c r="H395" s="65"/>
      <c r="I395" s="78">
        <v>336</v>
      </c>
      <c r="J395" s="78"/>
      <c r="K395" s="78"/>
      <c r="L395" s="78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 t="s">
        <v>1767</v>
      </c>
      <c r="Z395" s="65"/>
      <c r="AA395" s="65"/>
      <c r="AB395" s="65"/>
      <c r="AC395" s="65"/>
      <c r="AD395" s="65"/>
      <c r="AE395" s="65"/>
      <c r="AF395" s="65"/>
      <c r="AG395" s="65"/>
      <c r="AH395" s="65"/>
      <c r="AI395" s="65"/>
      <c r="AJ395" s="65"/>
      <c r="AK395" s="65"/>
      <c r="AL395" s="65"/>
      <c r="AM395" s="65"/>
      <c r="AN395" s="65"/>
      <c r="AO395" s="65"/>
      <c r="AP395" s="65"/>
      <c r="AQ395" s="65"/>
      <c r="AR395" s="49" t="s">
        <v>263</v>
      </c>
    </row>
    <row r="396" spans="4:44" x14ac:dyDescent="0.25">
      <c r="D396" s="65" t="str">
        <f t="shared" si="2"/>
        <v>Paraguay 336</v>
      </c>
      <c r="E396" s="65"/>
      <c r="F396" s="65"/>
      <c r="G396" s="65" t="s">
        <v>1768</v>
      </c>
      <c r="H396" s="65"/>
      <c r="I396" s="78">
        <v>339</v>
      </c>
      <c r="J396" s="78"/>
      <c r="K396" s="78"/>
      <c r="L396" s="78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 t="s">
        <v>1769</v>
      </c>
      <c r="Z396" s="65"/>
      <c r="AA396" s="65"/>
      <c r="AB396" s="65"/>
      <c r="AC396" s="65"/>
      <c r="AD396" s="65"/>
      <c r="AE396" s="65"/>
      <c r="AF396" s="65"/>
      <c r="AG396" s="65"/>
      <c r="AH396" s="65"/>
      <c r="AI396" s="65"/>
      <c r="AJ396" s="65"/>
      <c r="AK396" s="65"/>
      <c r="AL396" s="65"/>
      <c r="AM396" s="65"/>
      <c r="AN396" s="65"/>
      <c r="AO396" s="65"/>
      <c r="AP396" s="65"/>
      <c r="AQ396" s="65"/>
      <c r="AR396" s="49" t="s">
        <v>267</v>
      </c>
    </row>
    <row r="397" spans="4:44" x14ac:dyDescent="0.25">
      <c r="D397" s="65" t="str">
        <f t="shared" si="2"/>
        <v>Peru 339</v>
      </c>
      <c r="E397" s="65"/>
      <c r="F397" s="65"/>
      <c r="G397" s="65" t="s">
        <v>1770</v>
      </c>
      <c r="H397" s="65"/>
      <c r="I397" s="78">
        <v>342</v>
      </c>
      <c r="J397" s="78"/>
      <c r="K397" s="78"/>
      <c r="L397" s="78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 t="s">
        <v>1771</v>
      </c>
      <c r="Z397" s="65"/>
      <c r="AA397" s="65"/>
      <c r="AB397" s="65"/>
      <c r="AC397" s="65"/>
      <c r="AD397" s="65"/>
      <c r="AE397" s="65"/>
      <c r="AF397" s="65"/>
      <c r="AG397" s="65"/>
      <c r="AH397" s="65"/>
      <c r="AI397" s="65"/>
      <c r="AJ397" s="65"/>
      <c r="AK397" s="65"/>
      <c r="AL397" s="65"/>
      <c r="AM397" s="65"/>
      <c r="AN397" s="65"/>
      <c r="AO397" s="65"/>
      <c r="AP397" s="65"/>
      <c r="AQ397" s="65"/>
      <c r="AR397" s="49" t="s">
        <v>272</v>
      </c>
    </row>
    <row r="398" spans="4:44" x14ac:dyDescent="0.25">
      <c r="D398" s="65" t="str">
        <f t="shared" si="2"/>
        <v>Philippines 342</v>
      </c>
      <c r="E398" s="65"/>
      <c r="F398" s="65"/>
      <c r="G398" s="65" t="s">
        <v>1772</v>
      </c>
      <c r="H398" s="65"/>
      <c r="I398" s="78">
        <v>345</v>
      </c>
      <c r="J398" s="78"/>
      <c r="K398" s="78"/>
      <c r="L398" s="78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 t="s">
        <v>1773</v>
      </c>
      <c r="Z398" s="65"/>
      <c r="AA398" s="65"/>
      <c r="AB398" s="65"/>
      <c r="AC398" s="65"/>
      <c r="AD398" s="65"/>
      <c r="AE398" s="65"/>
      <c r="AF398" s="65"/>
      <c r="AG398" s="65"/>
      <c r="AH398" s="65"/>
      <c r="AI398" s="65"/>
      <c r="AJ398" s="65"/>
      <c r="AK398" s="65"/>
      <c r="AL398" s="65"/>
      <c r="AM398" s="65"/>
      <c r="AN398" s="65"/>
      <c r="AO398" s="65"/>
      <c r="AP398" s="65"/>
      <c r="AQ398" s="65"/>
      <c r="AR398" s="49" t="s">
        <v>277</v>
      </c>
    </row>
    <row r="399" spans="4:44" x14ac:dyDescent="0.25">
      <c r="D399" s="65" t="str">
        <f t="shared" si="2"/>
        <v>Poland 345</v>
      </c>
      <c r="E399" s="65"/>
      <c r="F399" s="65"/>
      <c r="G399" s="65" t="s">
        <v>1774</v>
      </c>
      <c r="H399" s="65"/>
      <c r="I399" s="78">
        <v>348</v>
      </c>
      <c r="J399" s="78"/>
      <c r="K399" s="78"/>
      <c r="L399" s="78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 t="s">
        <v>1775</v>
      </c>
      <c r="Z399" s="65"/>
      <c r="AA399" s="65"/>
      <c r="AB399" s="65"/>
      <c r="AC399" s="65"/>
      <c r="AD399" s="65"/>
      <c r="AE399" s="65"/>
      <c r="AF399" s="65"/>
      <c r="AG399" s="65"/>
      <c r="AH399" s="65"/>
      <c r="AI399" s="65"/>
      <c r="AJ399" s="65"/>
      <c r="AK399" s="65"/>
      <c r="AL399" s="65"/>
      <c r="AM399" s="65"/>
      <c r="AN399" s="65"/>
      <c r="AO399" s="65"/>
      <c r="AP399" s="65"/>
      <c r="AQ399" s="65"/>
      <c r="AR399" s="49" t="s">
        <v>283</v>
      </c>
    </row>
    <row r="400" spans="4:44" x14ac:dyDescent="0.25">
      <c r="D400" s="65" t="str">
        <f t="shared" si="2"/>
        <v>Portugal 348</v>
      </c>
      <c r="E400" s="65"/>
      <c r="F400" s="65"/>
      <c r="G400" s="65" t="s">
        <v>1776</v>
      </c>
      <c r="H400" s="65"/>
      <c r="I400" s="78">
        <v>695</v>
      </c>
      <c r="J400" s="78"/>
      <c r="K400" s="78"/>
      <c r="L400" s="78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 t="s">
        <v>1777</v>
      </c>
      <c r="Z400" s="65"/>
      <c r="AA400" s="65"/>
      <c r="AB400" s="65"/>
      <c r="AC400" s="65"/>
      <c r="AD400" s="65"/>
      <c r="AE400" s="65"/>
      <c r="AF400" s="65"/>
      <c r="AG400" s="65"/>
      <c r="AH400" s="65"/>
      <c r="AI400" s="65"/>
      <c r="AJ400" s="65"/>
      <c r="AK400" s="65"/>
      <c r="AL400" s="65"/>
      <c r="AM400" s="65"/>
      <c r="AN400" s="65"/>
      <c r="AO400" s="65"/>
      <c r="AP400" s="65"/>
      <c r="AQ400" s="65"/>
      <c r="AR400" s="49" t="s">
        <v>288</v>
      </c>
    </row>
    <row r="401" spans="4:44" x14ac:dyDescent="0.25">
      <c r="D401" s="65" t="str">
        <f t="shared" si="2"/>
        <v>Puerto Rico 695</v>
      </c>
      <c r="E401" s="65"/>
      <c r="F401" s="65"/>
      <c r="G401" s="65" t="s">
        <v>1778</v>
      </c>
      <c r="H401" s="65"/>
      <c r="I401" s="78">
        <v>624</v>
      </c>
      <c r="J401" s="78"/>
      <c r="K401" s="78"/>
      <c r="L401" s="78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 t="s">
        <v>1779</v>
      </c>
      <c r="Z401" s="65"/>
      <c r="AA401" s="65"/>
      <c r="AB401" s="65"/>
      <c r="AC401" s="65"/>
      <c r="AD401" s="65"/>
      <c r="AE401" s="65"/>
      <c r="AF401" s="65"/>
      <c r="AG401" s="65"/>
      <c r="AH401" s="65"/>
      <c r="AI401" s="65"/>
      <c r="AJ401" s="65"/>
      <c r="AK401" s="65"/>
      <c r="AL401" s="65"/>
      <c r="AM401" s="65"/>
      <c r="AN401" s="65"/>
      <c r="AO401" s="65"/>
      <c r="AP401" s="65"/>
      <c r="AQ401" s="65"/>
      <c r="AR401" s="49" t="s">
        <v>294</v>
      </c>
    </row>
    <row r="402" spans="4:44" x14ac:dyDescent="0.25">
      <c r="D402" s="65" t="str">
        <f t="shared" si="2"/>
        <v>Qatar 624</v>
      </c>
      <c r="E402" s="65"/>
      <c r="F402" s="65"/>
      <c r="G402" s="65" t="s">
        <v>1780</v>
      </c>
      <c r="H402" s="65"/>
      <c r="I402" s="78">
        <v>663</v>
      </c>
      <c r="J402" s="78"/>
      <c r="K402" s="78"/>
      <c r="L402" s="78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 t="s">
        <v>1781</v>
      </c>
      <c r="Z402" s="65"/>
      <c r="AA402" s="65"/>
      <c r="AB402" s="65"/>
      <c r="AC402" s="65"/>
      <c r="AD402" s="65"/>
      <c r="AE402" s="65"/>
      <c r="AF402" s="65"/>
      <c r="AG402" s="65"/>
      <c r="AH402" s="65"/>
      <c r="AI402" s="65"/>
      <c r="AJ402" s="65"/>
      <c r="AK402" s="65"/>
      <c r="AL402" s="65"/>
      <c r="AM402" s="65"/>
      <c r="AN402" s="65"/>
      <c r="AO402" s="65"/>
      <c r="AP402" s="65"/>
      <c r="AQ402" s="65"/>
      <c r="AR402" s="49" t="s">
        <v>299</v>
      </c>
    </row>
    <row r="403" spans="4:44" x14ac:dyDescent="0.25">
      <c r="D403" s="65" t="str">
        <f t="shared" si="2"/>
        <v>Reunion 663</v>
      </c>
      <c r="E403" s="65"/>
      <c r="F403" s="65"/>
      <c r="G403" s="65" t="s">
        <v>1782</v>
      </c>
      <c r="H403" s="65"/>
      <c r="I403" s="78">
        <v>366</v>
      </c>
      <c r="J403" s="78"/>
      <c r="K403" s="78"/>
      <c r="L403" s="78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 t="s">
        <v>1783</v>
      </c>
      <c r="Z403" s="65"/>
      <c r="AA403" s="65"/>
      <c r="AB403" s="65"/>
      <c r="AC403" s="65"/>
      <c r="AD403" s="65"/>
      <c r="AE403" s="65"/>
      <c r="AF403" s="65"/>
      <c r="AG403" s="65"/>
      <c r="AH403" s="65"/>
      <c r="AI403" s="65"/>
      <c r="AJ403" s="65"/>
      <c r="AK403" s="65"/>
      <c r="AL403" s="65"/>
      <c r="AM403" s="65"/>
      <c r="AN403" s="65"/>
      <c r="AO403" s="65"/>
      <c r="AP403" s="65"/>
      <c r="AQ403" s="65"/>
      <c r="AR403" s="49" t="s">
        <v>305</v>
      </c>
    </row>
    <row r="404" spans="4:44" x14ac:dyDescent="0.25">
      <c r="D404" s="65" t="str">
        <f t="shared" si="2"/>
        <v>Romania 366</v>
      </c>
      <c r="E404" s="65"/>
      <c r="F404" s="65"/>
      <c r="G404" s="65" t="s">
        <v>1784</v>
      </c>
      <c r="H404" s="65"/>
      <c r="I404" s="78">
        <v>370</v>
      </c>
      <c r="J404" s="78"/>
      <c r="K404" s="78"/>
      <c r="L404" s="78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 t="s">
        <v>1785</v>
      </c>
      <c r="Z404" s="65"/>
      <c r="AA404" s="65"/>
      <c r="AB404" s="65"/>
      <c r="AC404" s="65"/>
      <c r="AD404" s="65"/>
      <c r="AE404" s="65"/>
      <c r="AF404" s="65"/>
      <c r="AG404" s="65"/>
      <c r="AH404" s="65"/>
      <c r="AI404" s="65"/>
      <c r="AJ404" s="65"/>
      <c r="AK404" s="65"/>
      <c r="AL404" s="65"/>
      <c r="AM404" s="65"/>
      <c r="AN404" s="65"/>
      <c r="AO404" s="65"/>
      <c r="AP404" s="65"/>
      <c r="AQ404" s="65"/>
      <c r="AR404" s="49" t="s">
        <v>311</v>
      </c>
    </row>
    <row r="405" spans="4:44" x14ac:dyDescent="0.25">
      <c r="D405" s="65" t="str">
        <f t="shared" si="2"/>
        <v>Russian Fed. 370</v>
      </c>
      <c r="E405" s="65"/>
      <c r="F405" s="65"/>
      <c r="G405" s="65" t="s">
        <v>1786</v>
      </c>
      <c r="H405" s="65"/>
      <c r="I405" s="78">
        <v>375</v>
      </c>
      <c r="J405" s="78"/>
      <c r="K405" s="78"/>
      <c r="L405" s="78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 t="s">
        <v>1787</v>
      </c>
      <c r="Z405" s="65"/>
      <c r="AA405" s="65"/>
      <c r="AB405" s="65"/>
      <c r="AC405" s="65"/>
      <c r="AD405" s="65"/>
      <c r="AE405" s="65"/>
      <c r="AF405" s="65"/>
      <c r="AG405" s="65"/>
      <c r="AH405" s="65"/>
      <c r="AI405" s="65"/>
      <c r="AJ405" s="65"/>
      <c r="AK405" s="65"/>
      <c r="AL405" s="65"/>
      <c r="AM405" s="65"/>
      <c r="AN405" s="65"/>
      <c r="AO405" s="65"/>
      <c r="AP405" s="65"/>
      <c r="AQ405" s="65"/>
      <c r="AR405" s="49" t="s">
        <v>318</v>
      </c>
    </row>
    <row r="406" spans="4:44" x14ac:dyDescent="0.25">
      <c r="D406" s="65" t="str">
        <f t="shared" si="2"/>
        <v>Rwanda 375</v>
      </c>
      <c r="E406" s="65"/>
      <c r="F406" s="65"/>
      <c r="G406" s="65" t="s">
        <v>1788</v>
      </c>
      <c r="H406" s="65"/>
      <c r="I406" s="78">
        <v>683</v>
      </c>
      <c r="J406" s="78"/>
      <c r="K406" s="78"/>
      <c r="L406" s="78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 t="s">
        <v>1789</v>
      </c>
      <c r="Z406" s="65"/>
      <c r="AA406" s="65"/>
      <c r="AB406" s="65"/>
      <c r="AC406" s="65"/>
      <c r="AD406" s="65"/>
      <c r="AE406" s="65"/>
      <c r="AF406" s="65"/>
      <c r="AG406" s="65"/>
      <c r="AH406" s="65"/>
      <c r="AI406" s="65"/>
      <c r="AJ406" s="65"/>
      <c r="AK406" s="65"/>
      <c r="AL406" s="65"/>
      <c r="AM406" s="65"/>
      <c r="AN406" s="65"/>
      <c r="AO406" s="65"/>
      <c r="AP406" s="65"/>
      <c r="AQ406" s="65"/>
      <c r="AR406" s="49" t="s">
        <v>325</v>
      </c>
    </row>
    <row r="407" spans="4:44" x14ac:dyDescent="0.25">
      <c r="D407" s="65" t="str">
        <f t="shared" si="2"/>
        <v>S.Tome&amp;Principe 683</v>
      </c>
      <c r="E407" s="65"/>
      <c r="F407" s="65"/>
      <c r="G407" s="65" t="s">
        <v>1790</v>
      </c>
      <c r="H407" s="65"/>
      <c r="I407" s="78">
        <v>590</v>
      </c>
      <c r="J407" s="78"/>
      <c r="K407" s="78"/>
      <c r="L407" s="78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 t="s">
        <v>1791</v>
      </c>
      <c r="Z407" s="65"/>
      <c r="AA407" s="65"/>
      <c r="AB407" s="65"/>
      <c r="AC407" s="65"/>
      <c r="AD407" s="65"/>
      <c r="AE407" s="65"/>
      <c r="AF407" s="65"/>
      <c r="AG407" s="65"/>
      <c r="AH407" s="65"/>
      <c r="AI407" s="65"/>
      <c r="AJ407" s="65"/>
      <c r="AK407" s="65"/>
      <c r="AL407" s="65"/>
      <c r="AM407" s="65"/>
      <c r="AN407" s="65"/>
      <c r="AO407" s="65"/>
      <c r="AP407" s="65"/>
      <c r="AQ407" s="65"/>
      <c r="AR407" s="49" t="s">
        <v>333</v>
      </c>
    </row>
    <row r="408" spans="4:44" x14ac:dyDescent="0.25">
      <c r="D408" s="65" t="str">
        <f t="shared" si="2"/>
        <v>Samoa 590</v>
      </c>
      <c r="E408" s="65"/>
      <c r="F408" s="65"/>
      <c r="G408" s="65" t="s">
        <v>1792</v>
      </c>
      <c r="H408" s="65"/>
      <c r="I408" s="78">
        <v>696</v>
      </c>
      <c r="J408" s="78"/>
      <c r="K408" s="78"/>
      <c r="L408" s="78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 t="s">
        <v>1793</v>
      </c>
      <c r="Z408" s="65"/>
      <c r="AA408" s="65"/>
      <c r="AB408" s="65"/>
      <c r="AC408" s="65"/>
      <c r="AD408" s="65"/>
      <c r="AE408" s="65"/>
      <c r="AF408" s="65"/>
      <c r="AG408" s="65"/>
      <c r="AH408" s="65"/>
      <c r="AI408" s="65"/>
      <c r="AJ408" s="65"/>
      <c r="AK408" s="65"/>
      <c r="AL408" s="65"/>
      <c r="AM408" s="65"/>
      <c r="AN408" s="65"/>
      <c r="AO408" s="65"/>
      <c r="AP408" s="65"/>
      <c r="AQ408" s="65"/>
      <c r="AR408" s="49" t="s">
        <v>340</v>
      </c>
    </row>
    <row r="409" spans="4:44" x14ac:dyDescent="0.25">
      <c r="D409" s="65" t="str">
        <f t="shared" si="2"/>
        <v>Samoa,American 696</v>
      </c>
      <c r="E409" s="65"/>
      <c r="F409" s="65"/>
      <c r="G409" s="65" t="s">
        <v>1794</v>
      </c>
      <c r="H409" s="65"/>
      <c r="I409" s="78">
        <v>570</v>
      </c>
      <c r="J409" s="78"/>
      <c r="K409" s="78"/>
      <c r="L409" s="78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 t="s">
        <v>1795</v>
      </c>
      <c r="Z409" s="65"/>
      <c r="AA409" s="65"/>
      <c r="AB409" s="65"/>
      <c r="AC409" s="65"/>
      <c r="AD409" s="65"/>
      <c r="AE409" s="65"/>
      <c r="AF409" s="65"/>
      <c r="AG409" s="65"/>
      <c r="AH409" s="65"/>
      <c r="AI409" s="65"/>
      <c r="AJ409" s="65"/>
      <c r="AK409" s="65"/>
      <c r="AL409" s="65"/>
      <c r="AM409" s="65"/>
      <c r="AN409" s="65"/>
      <c r="AO409" s="65"/>
      <c r="AP409" s="65"/>
      <c r="AQ409" s="65"/>
      <c r="AR409" s="49" t="s">
        <v>351</v>
      </c>
    </row>
    <row r="410" spans="4:44" x14ac:dyDescent="0.25">
      <c r="D410" s="65" t="str">
        <f t="shared" si="2"/>
        <v>San Marino 570</v>
      </c>
      <c r="E410" s="65"/>
      <c r="F410" s="65"/>
      <c r="G410" s="65" t="s">
        <v>1796</v>
      </c>
      <c r="H410" s="65"/>
      <c r="I410" s="78">
        <v>378</v>
      </c>
      <c r="J410" s="78"/>
      <c r="K410" s="78"/>
      <c r="L410" s="78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 t="s">
        <v>1797</v>
      </c>
      <c r="Z410" s="65"/>
      <c r="AA410" s="65"/>
      <c r="AB410" s="65"/>
      <c r="AC410" s="65"/>
      <c r="AD410" s="65"/>
      <c r="AE410" s="65"/>
      <c r="AF410" s="65"/>
      <c r="AG410" s="65"/>
      <c r="AH410" s="65"/>
      <c r="AI410" s="65"/>
      <c r="AJ410" s="65"/>
      <c r="AK410" s="65"/>
      <c r="AL410" s="65"/>
      <c r="AM410" s="65"/>
      <c r="AN410" s="65"/>
      <c r="AO410" s="65"/>
      <c r="AP410" s="65"/>
      <c r="AQ410" s="65"/>
      <c r="AR410" s="49" t="s">
        <v>362</v>
      </c>
    </row>
    <row r="411" spans="4:44" x14ac:dyDescent="0.25">
      <c r="D411" s="65" t="str">
        <f t="shared" si="2"/>
        <v>Saudi Arabia 378</v>
      </c>
      <c r="E411" s="65"/>
      <c r="F411" s="65"/>
      <c r="G411" s="65" t="s">
        <v>1798</v>
      </c>
      <c r="H411" s="65"/>
      <c r="I411" s="78">
        <v>381</v>
      </c>
      <c r="J411" s="78"/>
      <c r="K411" s="78"/>
      <c r="L411" s="78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 t="s">
        <v>1799</v>
      </c>
      <c r="Z411" s="65"/>
      <c r="AA411" s="65"/>
      <c r="AB411" s="65"/>
      <c r="AC411" s="65"/>
      <c r="AD411" s="65"/>
      <c r="AE411" s="65"/>
      <c r="AF411" s="65"/>
      <c r="AG411" s="65"/>
      <c r="AH411" s="65"/>
      <c r="AI411" s="65"/>
      <c r="AJ411" s="65"/>
      <c r="AK411" s="65"/>
      <c r="AL411" s="65"/>
      <c r="AM411" s="65"/>
      <c r="AN411" s="65"/>
      <c r="AO411" s="65"/>
      <c r="AP411" s="65"/>
      <c r="AQ411" s="65"/>
      <c r="AR411" s="49" t="s">
        <v>373</v>
      </c>
    </row>
    <row r="412" spans="4:44" x14ac:dyDescent="0.25">
      <c r="D412" s="65" t="str">
        <f t="shared" si="2"/>
        <v>Senegal 381</v>
      </c>
      <c r="E412" s="65"/>
      <c r="F412" s="65"/>
      <c r="G412" s="65" t="s">
        <v>1800</v>
      </c>
      <c r="H412" s="65"/>
      <c r="I412" s="78">
        <v>897</v>
      </c>
      <c r="J412" s="78"/>
      <c r="K412" s="78"/>
      <c r="L412" s="78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 t="s">
        <v>1801</v>
      </c>
      <c r="Z412" s="65"/>
      <c r="AA412" s="65"/>
      <c r="AB412" s="65"/>
      <c r="AC412" s="65"/>
      <c r="AD412" s="65"/>
      <c r="AE412" s="65"/>
      <c r="AF412" s="65"/>
      <c r="AG412" s="65"/>
      <c r="AH412" s="65"/>
      <c r="AI412" s="65"/>
      <c r="AJ412" s="65"/>
      <c r="AK412" s="65"/>
      <c r="AL412" s="65"/>
      <c r="AM412" s="65"/>
      <c r="AN412" s="65"/>
      <c r="AO412" s="65"/>
      <c r="AP412" s="65"/>
      <c r="AQ412" s="65"/>
      <c r="AR412" s="49" t="s">
        <v>383</v>
      </c>
    </row>
    <row r="413" spans="4:44" x14ac:dyDescent="0.25">
      <c r="D413" s="65" t="str">
        <f t="shared" si="2"/>
        <v>Serbia 897</v>
      </c>
      <c r="E413" s="65"/>
      <c r="F413" s="65"/>
      <c r="G413" s="65" t="s">
        <v>1802</v>
      </c>
      <c r="H413" s="65"/>
      <c r="I413" s="78">
        <v>891</v>
      </c>
      <c r="J413" s="78"/>
      <c r="K413" s="78"/>
      <c r="L413" s="78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 t="s">
        <v>1803</v>
      </c>
      <c r="Z413" s="65"/>
      <c r="AA413" s="65"/>
      <c r="AB413" s="65"/>
      <c r="AC413" s="65"/>
      <c r="AD413" s="65"/>
      <c r="AE413" s="65"/>
      <c r="AF413" s="65"/>
      <c r="AG413" s="65"/>
      <c r="AH413" s="65"/>
      <c r="AI413" s="65"/>
      <c r="AJ413" s="65"/>
      <c r="AK413" s="65"/>
      <c r="AL413" s="65"/>
      <c r="AM413" s="65"/>
      <c r="AN413" s="65"/>
      <c r="AO413" s="65"/>
      <c r="AP413" s="65"/>
      <c r="AQ413" s="65"/>
      <c r="AR413" s="49" t="s">
        <v>393</v>
      </c>
    </row>
    <row r="414" spans="4:44" x14ac:dyDescent="0.25">
      <c r="D414" s="65" t="str">
        <f t="shared" si="2"/>
        <v>Serbia &amp; Monten 891</v>
      </c>
      <c r="E414" s="65"/>
      <c r="F414" s="65"/>
      <c r="G414" s="65" t="s">
        <v>1804</v>
      </c>
      <c r="H414" s="65"/>
      <c r="I414" s="78">
        <v>628</v>
      </c>
      <c r="J414" s="78"/>
      <c r="K414" s="78"/>
      <c r="L414" s="78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 t="s">
        <v>1805</v>
      </c>
      <c r="Z414" s="65"/>
      <c r="AA414" s="65"/>
      <c r="AB414" s="65"/>
      <c r="AC414" s="65"/>
      <c r="AD414" s="65"/>
      <c r="AE414" s="65"/>
      <c r="AF414" s="65"/>
      <c r="AG414" s="65"/>
      <c r="AH414" s="65"/>
      <c r="AI414" s="65"/>
      <c r="AJ414" s="65"/>
      <c r="AK414" s="65"/>
      <c r="AL414" s="65"/>
      <c r="AM414" s="65"/>
      <c r="AN414" s="65"/>
      <c r="AO414" s="65"/>
      <c r="AP414" s="65"/>
      <c r="AQ414" s="65"/>
      <c r="AR414" s="49" t="s">
        <v>401</v>
      </c>
    </row>
    <row r="415" spans="4:44" x14ac:dyDescent="0.25">
      <c r="D415" s="65" t="str">
        <f t="shared" si="2"/>
        <v>Seychelles 628</v>
      </c>
      <c r="E415" s="65"/>
      <c r="F415" s="65"/>
      <c r="G415" s="65" t="s">
        <v>1806</v>
      </c>
      <c r="H415" s="65"/>
      <c r="I415" s="78">
        <v>390</v>
      </c>
      <c r="J415" s="78"/>
      <c r="K415" s="78"/>
      <c r="L415" s="78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 t="s">
        <v>1807</v>
      </c>
      <c r="Z415" s="65"/>
      <c r="AA415" s="65"/>
      <c r="AB415" s="65"/>
      <c r="AC415" s="65"/>
      <c r="AD415" s="65"/>
      <c r="AE415" s="65"/>
      <c r="AF415" s="65"/>
      <c r="AG415" s="65"/>
      <c r="AH415" s="65"/>
      <c r="AI415" s="65"/>
      <c r="AJ415" s="65"/>
      <c r="AK415" s="65"/>
      <c r="AL415" s="65"/>
      <c r="AM415" s="65"/>
      <c r="AN415" s="65"/>
      <c r="AO415" s="65"/>
      <c r="AP415" s="65"/>
      <c r="AQ415" s="65"/>
      <c r="AR415" s="49" t="s">
        <v>409</v>
      </c>
    </row>
    <row r="416" spans="4:44" x14ac:dyDescent="0.25">
      <c r="D416" s="65" t="str">
        <f t="shared" si="2"/>
        <v>Sierra Leone 390</v>
      </c>
      <c r="E416" s="65"/>
      <c r="F416" s="65"/>
      <c r="G416" s="65" t="s">
        <v>1808</v>
      </c>
      <c r="H416" s="65"/>
      <c r="I416" s="78">
        <v>645</v>
      </c>
      <c r="J416" s="78"/>
      <c r="K416" s="78"/>
      <c r="L416" s="78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 t="s">
        <v>1809</v>
      </c>
      <c r="Z416" s="65"/>
      <c r="AA416" s="65"/>
      <c r="AB416" s="65"/>
      <c r="AC416" s="65"/>
      <c r="AD416" s="65"/>
      <c r="AE416" s="65"/>
      <c r="AF416" s="65"/>
      <c r="AG416" s="65"/>
      <c r="AH416" s="65"/>
      <c r="AI416" s="65"/>
      <c r="AJ416" s="65"/>
      <c r="AK416" s="65"/>
      <c r="AL416" s="65"/>
      <c r="AM416" s="65"/>
      <c r="AN416" s="65"/>
      <c r="AO416" s="65"/>
      <c r="AP416" s="65"/>
      <c r="AQ416" s="65"/>
      <c r="AR416" s="49" t="s">
        <v>418</v>
      </c>
    </row>
    <row r="417" spans="4:44" x14ac:dyDescent="0.25">
      <c r="D417" s="65" t="str">
        <f t="shared" si="2"/>
        <v>Sikkim 645</v>
      </c>
      <c r="E417" s="65"/>
      <c r="F417" s="65"/>
      <c r="G417" s="65" t="s">
        <v>1810</v>
      </c>
      <c r="H417" s="65"/>
      <c r="I417" s="78">
        <v>391</v>
      </c>
      <c r="J417" s="78"/>
      <c r="K417" s="78"/>
      <c r="L417" s="78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 t="s">
        <v>1811</v>
      </c>
      <c r="Z417" s="65"/>
      <c r="AA417" s="65"/>
      <c r="AB417" s="65"/>
      <c r="AC417" s="65"/>
      <c r="AD417" s="65"/>
      <c r="AE417" s="65"/>
      <c r="AF417" s="65"/>
      <c r="AG417" s="65"/>
      <c r="AH417" s="65"/>
      <c r="AI417" s="65"/>
      <c r="AJ417" s="65"/>
      <c r="AK417" s="65"/>
      <c r="AL417" s="65"/>
      <c r="AM417" s="65"/>
      <c r="AN417" s="65"/>
      <c r="AO417" s="65"/>
      <c r="AP417" s="65"/>
      <c r="AQ417" s="65"/>
      <c r="AR417" s="49" t="s">
        <v>428</v>
      </c>
    </row>
    <row r="418" spans="4:44" x14ac:dyDescent="0.25">
      <c r="D418" s="65" t="str">
        <f t="shared" si="2"/>
        <v>Singapore 391</v>
      </c>
      <c r="E418" s="65"/>
      <c r="F418" s="65"/>
      <c r="G418" s="65" t="s">
        <v>1812</v>
      </c>
      <c r="H418" s="65"/>
      <c r="I418" s="78">
        <v>395</v>
      </c>
      <c r="J418" s="78"/>
      <c r="K418" s="78"/>
      <c r="L418" s="78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 t="s">
        <v>1813</v>
      </c>
      <c r="Z418" s="65"/>
      <c r="AA418" s="65"/>
      <c r="AB418" s="65"/>
      <c r="AC418" s="65"/>
      <c r="AD418" s="65"/>
      <c r="AE418" s="65"/>
      <c r="AF418" s="65"/>
      <c r="AG418" s="65"/>
      <c r="AH418" s="65"/>
      <c r="AI418" s="65"/>
      <c r="AJ418" s="65"/>
      <c r="AK418" s="65"/>
      <c r="AL418" s="65"/>
      <c r="AM418" s="65"/>
      <c r="AN418" s="65"/>
      <c r="AO418" s="65"/>
      <c r="AP418" s="65"/>
      <c r="AQ418" s="65"/>
      <c r="AR418" s="49" t="s">
        <v>440</v>
      </c>
    </row>
    <row r="419" spans="4:44" x14ac:dyDescent="0.25">
      <c r="D419" s="65" t="str">
        <f t="shared" si="2"/>
        <v>Slovak Republic 395</v>
      </c>
      <c r="E419" s="65"/>
      <c r="F419" s="65"/>
      <c r="G419" s="65" t="s">
        <v>1814</v>
      </c>
      <c r="H419" s="65"/>
      <c r="I419" s="78">
        <v>394</v>
      </c>
      <c r="J419" s="78"/>
      <c r="K419" s="78"/>
      <c r="L419" s="78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 t="s">
        <v>1815</v>
      </c>
      <c r="Z419" s="65"/>
      <c r="AA419" s="65"/>
      <c r="AB419" s="65"/>
      <c r="AC419" s="65"/>
      <c r="AD419" s="65"/>
      <c r="AE419" s="65"/>
      <c r="AF419" s="65"/>
      <c r="AG419" s="65"/>
      <c r="AH419" s="65"/>
      <c r="AI419" s="65"/>
      <c r="AJ419" s="65"/>
      <c r="AK419" s="65"/>
      <c r="AL419" s="65"/>
      <c r="AM419" s="65"/>
      <c r="AN419" s="65"/>
      <c r="AO419" s="65"/>
      <c r="AP419" s="65"/>
      <c r="AQ419" s="65"/>
      <c r="AR419" s="49" t="s">
        <v>449</v>
      </c>
    </row>
    <row r="420" spans="4:44" x14ac:dyDescent="0.25">
      <c r="D420" s="65" t="str">
        <f t="shared" si="2"/>
        <v>Slovenia 394</v>
      </c>
      <c r="E420" s="65"/>
      <c r="F420" s="65"/>
      <c r="G420" s="65" t="s">
        <v>1816</v>
      </c>
      <c r="H420" s="65"/>
      <c r="I420" s="78">
        <v>631</v>
      </c>
      <c r="J420" s="78"/>
      <c r="K420" s="78"/>
      <c r="L420" s="78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 t="s">
        <v>1817</v>
      </c>
      <c r="Z420" s="65"/>
      <c r="AA420" s="65"/>
      <c r="AB420" s="65"/>
      <c r="AC420" s="65"/>
      <c r="AD420" s="65"/>
      <c r="AE420" s="65"/>
      <c r="AF420" s="65"/>
      <c r="AG420" s="65"/>
      <c r="AH420" s="65"/>
      <c r="AI420" s="65"/>
      <c r="AJ420" s="65"/>
      <c r="AK420" s="65"/>
      <c r="AL420" s="65"/>
      <c r="AM420" s="65"/>
      <c r="AN420" s="65"/>
      <c r="AO420" s="65"/>
      <c r="AP420" s="65"/>
      <c r="AQ420" s="65"/>
      <c r="AR420" s="49" t="s">
        <v>459</v>
      </c>
    </row>
    <row r="421" spans="4:44" x14ac:dyDescent="0.25">
      <c r="D421" s="65" t="str">
        <f t="shared" si="2"/>
        <v>Solomon Islands 631</v>
      </c>
      <c r="E421" s="65"/>
      <c r="F421" s="65"/>
      <c r="G421" s="65" t="s">
        <v>1818</v>
      </c>
      <c r="H421" s="65"/>
      <c r="I421" s="78">
        <v>392</v>
      </c>
      <c r="J421" s="78"/>
      <c r="K421" s="78"/>
      <c r="L421" s="78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 t="s">
        <v>1819</v>
      </c>
      <c r="Z421" s="65"/>
      <c r="AA421" s="65"/>
      <c r="AB421" s="65"/>
      <c r="AC421" s="65"/>
      <c r="AD421" s="65"/>
      <c r="AE421" s="65"/>
      <c r="AF421" s="65"/>
      <c r="AG421" s="65"/>
      <c r="AH421" s="65"/>
      <c r="AI421" s="65"/>
      <c r="AJ421" s="65"/>
      <c r="AK421" s="65"/>
      <c r="AL421" s="65"/>
      <c r="AM421" s="65"/>
      <c r="AN421" s="65"/>
      <c r="AO421" s="65"/>
      <c r="AP421" s="65"/>
      <c r="AQ421" s="65"/>
      <c r="AR421" s="49" t="s">
        <v>469</v>
      </c>
    </row>
    <row r="422" spans="4:44" x14ac:dyDescent="0.25">
      <c r="D422" s="65" t="str">
        <f t="shared" si="2"/>
        <v>Somalia 392</v>
      </c>
      <c r="E422" s="65"/>
      <c r="F422" s="65"/>
      <c r="G422" s="65" t="s">
        <v>1820</v>
      </c>
      <c r="H422" s="65"/>
      <c r="I422" s="78">
        <v>393</v>
      </c>
      <c r="J422" s="78"/>
      <c r="K422" s="78"/>
      <c r="L422" s="78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 t="s">
        <v>1821</v>
      </c>
      <c r="Z422" s="65"/>
      <c r="AA422" s="65"/>
      <c r="AB422" s="65"/>
      <c r="AC422" s="65"/>
      <c r="AD422" s="65"/>
      <c r="AE422" s="65"/>
      <c r="AF422" s="65"/>
      <c r="AG422" s="65"/>
      <c r="AH422" s="65"/>
      <c r="AI422" s="65"/>
      <c r="AJ422" s="65"/>
      <c r="AK422" s="65"/>
      <c r="AL422" s="65"/>
      <c r="AM422" s="65"/>
      <c r="AN422" s="65"/>
      <c r="AO422" s="65"/>
      <c r="AP422" s="65"/>
      <c r="AQ422" s="65"/>
      <c r="AR422" s="49" t="s">
        <v>479</v>
      </c>
    </row>
    <row r="423" spans="4:44" x14ac:dyDescent="0.25">
      <c r="D423" s="65" t="str">
        <f t="shared" si="2"/>
        <v>South Africa 393</v>
      </c>
      <c r="E423" s="65"/>
      <c r="F423" s="65"/>
      <c r="G423" s="65" t="s">
        <v>1822</v>
      </c>
      <c r="H423" s="65"/>
      <c r="I423" s="78">
        <v>567</v>
      </c>
      <c r="J423" s="78"/>
      <c r="K423" s="78"/>
      <c r="L423" s="78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 t="s">
        <v>1823</v>
      </c>
      <c r="Z423" s="65"/>
      <c r="AA423" s="65"/>
      <c r="AB423" s="65"/>
      <c r="AC423" s="65"/>
      <c r="AD423" s="65"/>
      <c r="AE423" s="65"/>
      <c r="AF423" s="65"/>
      <c r="AG423" s="65"/>
      <c r="AH423" s="65"/>
      <c r="AI423" s="65"/>
      <c r="AJ423" s="65"/>
      <c r="AK423" s="65"/>
      <c r="AL423" s="65"/>
      <c r="AM423" s="65"/>
      <c r="AN423" s="65"/>
      <c r="AO423" s="65"/>
      <c r="AP423" s="65"/>
      <c r="AQ423" s="65"/>
      <c r="AR423" s="49" t="s">
        <v>489</v>
      </c>
    </row>
    <row r="424" spans="4:44" x14ac:dyDescent="0.25">
      <c r="D424" s="65" t="str">
        <f t="shared" si="2"/>
        <v>South Korea,Rep 567</v>
      </c>
      <c r="E424" s="65"/>
      <c r="F424" s="65"/>
      <c r="G424" s="65" t="s">
        <v>1824</v>
      </c>
      <c r="H424" s="65"/>
      <c r="I424" s="78">
        <v>404</v>
      </c>
      <c r="J424" s="78"/>
      <c r="K424" s="78"/>
      <c r="L424" s="78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 t="s">
        <v>1825</v>
      </c>
      <c r="Z424" s="65"/>
      <c r="AA424" s="65"/>
      <c r="AB424" s="65"/>
      <c r="AC424" s="65"/>
      <c r="AD424" s="65"/>
      <c r="AE424" s="65"/>
      <c r="AF424" s="65"/>
      <c r="AG424" s="65"/>
      <c r="AH424" s="65"/>
      <c r="AI424" s="65"/>
      <c r="AJ424" s="65"/>
      <c r="AK424" s="65"/>
      <c r="AL424" s="65"/>
      <c r="AM424" s="65"/>
      <c r="AN424" s="65"/>
      <c r="AO424" s="65"/>
      <c r="AP424" s="65"/>
      <c r="AQ424" s="65"/>
      <c r="AR424" s="49" t="s">
        <v>500</v>
      </c>
    </row>
    <row r="425" spans="4:44" x14ac:dyDescent="0.25">
      <c r="D425" s="65" t="str">
        <f t="shared" si="2"/>
        <v>South Sudan 404</v>
      </c>
      <c r="E425" s="65"/>
      <c r="F425" s="65"/>
      <c r="G425" s="65" t="s">
        <v>1826</v>
      </c>
      <c r="H425" s="65"/>
      <c r="I425" s="78">
        <v>399</v>
      </c>
      <c r="J425" s="78"/>
      <c r="K425" s="78"/>
      <c r="L425" s="78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 t="s">
        <v>1827</v>
      </c>
      <c r="Z425" s="65"/>
      <c r="AA425" s="65"/>
      <c r="AB425" s="65"/>
      <c r="AC425" s="65"/>
      <c r="AD425" s="65"/>
      <c r="AE425" s="65"/>
      <c r="AF425" s="65"/>
      <c r="AG425" s="65"/>
      <c r="AH425" s="65"/>
      <c r="AI425" s="65"/>
      <c r="AJ425" s="65"/>
      <c r="AK425" s="65"/>
      <c r="AL425" s="65"/>
      <c r="AM425" s="65"/>
      <c r="AN425" s="65"/>
      <c r="AO425" s="65"/>
      <c r="AP425" s="65"/>
      <c r="AQ425" s="65"/>
      <c r="AR425" s="49" t="s">
        <v>510</v>
      </c>
    </row>
    <row r="426" spans="4:44" x14ac:dyDescent="0.25">
      <c r="D426" s="65" t="str">
        <f t="shared" si="2"/>
        <v>Spain 399</v>
      </c>
      <c r="E426" s="65"/>
      <c r="F426" s="65"/>
      <c r="G426" s="65" t="s">
        <v>1828</v>
      </c>
      <c r="H426" s="65"/>
      <c r="I426" s="78" t="s">
        <v>1829</v>
      </c>
      <c r="J426" s="78"/>
      <c r="K426" s="78"/>
      <c r="L426" s="78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 t="s">
        <v>1830</v>
      </c>
      <c r="Z426" s="65"/>
      <c r="AA426" s="65"/>
      <c r="AB426" s="65"/>
      <c r="AC426" s="65"/>
      <c r="AD426" s="65"/>
      <c r="AE426" s="65"/>
      <c r="AF426" s="65"/>
      <c r="AG426" s="65"/>
      <c r="AH426" s="65"/>
      <c r="AI426" s="65"/>
      <c r="AJ426" s="65"/>
      <c r="AK426" s="65"/>
      <c r="AL426" s="65"/>
      <c r="AM426" s="65"/>
      <c r="AN426" s="65"/>
      <c r="AO426" s="65"/>
      <c r="AP426" s="65"/>
      <c r="AQ426" s="65"/>
      <c r="AR426" s="49" t="s">
        <v>520</v>
      </c>
    </row>
    <row r="427" spans="4:44" x14ac:dyDescent="0.25">
      <c r="D427" s="65" t="str">
        <f t="shared" si="2"/>
        <v>Sri Lanka 078</v>
      </c>
      <c r="E427" s="65"/>
      <c r="F427" s="65"/>
      <c r="G427" s="65" t="s">
        <v>1831</v>
      </c>
      <c r="H427" s="65"/>
      <c r="I427" s="78">
        <v>627</v>
      </c>
      <c r="J427" s="78"/>
      <c r="K427" s="78"/>
      <c r="L427" s="78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 t="s">
        <v>1832</v>
      </c>
      <c r="Z427" s="65"/>
      <c r="AA427" s="65"/>
      <c r="AB427" s="65"/>
      <c r="AC427" s="65"/>
      <c r="AD427" s="65"/>
      <c r="AE427" s="65"/>
      <c r="AF427" s="65"/>
      <c r="AG427" s="65"/>
      <c r="AH427" s="65"/>
      <c r="AI427" s="65"/>
      <c r="AJ427" s="65"/>
      <c r="AK427" s="65"/>
      <c r="AL427" s="65"/>
      <c r="AM427" s="65"/>
      <c r="AN427" s="65"/>
      <c r="AO427" s="65"/>
      <c r="AP427" s="65"/>
      <c r="AQ427" s="65"/>
      <c r="AR427" s="49" t="s">
        <v>530</v>
      </c>
    </row>
    <row r="428" spans="4:44" x14ac:dyDescent="0.25">
      <c r="D428" s="65" t="str">
        <f t="shared" si="2"/>
        <v>St Kitts&amp;Nevis 627</v>
      </c>
      <c r="E428" s="65"/>
      <c r="F428" s="65"/>
      <c r="G428" s="65" t="s">
        <v>1833</v>
      </c>
      <c r="H428" s="65"/>
      <c r="I428" s="78">
        <v>625</v>
      </c>
      <c r="J428" s="78"/>
      <c r="K428" s="78"/>
      <c r="L428" s="78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 t="s">
        <v>1834</v>
      </c>
      <c r="Z428" s="65"/>
      <c r="AA428" s="65"/>
      <c r="AB428" s="65"/>
      <c r="AC428" s="65"/>
      <c r="AD428" s="65"/>
      <c r="AE428" s="65"/>
      <c r="AF428" s="65"/>
      <c r="AG428" s="65"/>
      <c r="AH428" s="65"/>
      <c r="AI428" s="65"/>
      <c r="AJ428" s="65"/>
      <c r="AK428" s="65"/>
      <c r="AL428" s="65"/>
      <c r="AM428" s="65"/>
      <c r="AN428" s="65"/>
      <c r="AO428" s="65"/>
      <c r="AP428" s="65"/>
      <c r="AQ428" s="65"/>
      <c r="AR428" s="49" t="s">
        <v>539</v>
      </c>
    </row>
    <row r="429" spans="4:44" x14ac:dyDescent="0.25">
      <c r="D429" s="65" t="str">
        <f t="shared" si="2"/>
        <v>St. Helena 625</v>
      </c>
      <c r="E429" s="65"/>
      <c r="F429" s="65"/>
      <c r="G429" s="65" t="s">
        <v>1835</v>
      </c>
      <c r="H429" s="65"/>
      <c r="I429" s="78">
        <v>629</v>
      </c>
      <c r="J429" s="78"/>
      <c r="K429" s="78"/>
      <c r="L429" s="78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 t="s">
        <v>1836</v>
      </c>
      <c r="Z429" s="65"/>
      <c r="AA429" s="65"/>
      <c r="AB429" s="65"/>
      <c r="AC429" s="65"/>
      <c r="AD429" s="65"/>
      <c r="AE429" s="65"/>
      <c r="AF429" s="65"/>
      <c r="AG429" s="65"/>
      <c r="AH429" s="65"/>
      <c r="AI429" s="65"/>
      <c r="AJ429" s="65"/>
      <c r="AK429" s="65"/>
      <c r="AL429" s="65"/>
      <c r="AM429" s="65"/>
      <c r="AN429" s="65"/>
      <c r="AO429" s="65"/>
      <c r="AP429" s="65"/>
      <c r="AQ429" s="65"/>
      <c r="AR429" s="49" t="s">
        <v>547</v>
      </c>
    </row>
    <row r="430" spans="4:44" x14ac:dyDescent="0.25">
      <c r="D430" s="65" t="str">
        <f t="shared" ref="D430:D470" si="3">CONCATENATE(G430," ",I429)</f>
        <v>St. Lucia 629</v>
      </c>
      <c r="E430" s="65"/>
      <c r="F430" s="65"/>
      <c r="G430" s="65" t="s">
        <v>1837</v>
      </c>
      <c r="H430" s="65"/>
      <c r="I430" s="78">
        <v>630</v>
      </c>
      <c r="J430" s="78"/>
      <c r="K430" s="78"/>
      <c r="L430" s="78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 t="s">
        <v>1838</v>
      </c>
      <c r="Z430" s="65"/>
      <c r="AA430" s="65"/>
      <c r="AB430" s="65"/>
      <c r="AC430" s="65"/>
      <c r="AD430" s="65"/>
      <c r="AE430" s="65"/>
      <c r="AF430" s="65"/>
      <c r="AG430" s="65"/>
      <c r="AH430" s="65"/>
      <c r="AI430" s="65"/>
      <c r="AJ430" s="65"/>
      <c r="AK430" s="65"/>
      <c r="AL430" s="65"/>
      <c r="AM430" s="65"/>
      <c r="AN430" s="65"/>
      <c r="AO430" s="65"/>
      <c r="AP430" s="65"/>
      <c r="AQ430" s="65"/>
      <c r="AR430" s="49" t="s">
        <v>556</v>
      </c>
    </row>
    <row r="431" spans="4:44" x14ac:dyDescent="0.25">
      <c r="D431" s="65" t="str">
        <f t="shared" si="3"/>
        <v>St. Vincent 630</v>
      </c>
      <c r="E431" s="65"/>
      <c r="F431" s="65"/>
      <c r="G431" s="65" t="s">
        <v>1839</v>
      </c>
      <c r="H431" s="65"/>
      <c r="I431" s="78">
        <v>499</v>
      </c>
      <c r="J431" s="78"/>
      <c r="K431" s="78"/>
      <c r="L431" s="78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 t="s">
        <v>1840</v>
      </c>
      <c r="Z431" s="65"/>
      <c r="AA431" s="65"/>
      <c r="AB431" s="65"/>
      <c r="AC431" s="65"/>
      <c r="AD431" s="65"/>
      <c r="AE431" s="65"/>
      <c r="AF431" s="65"/>
      <c r="AG431" s="65"/>
      <c r="AH431" s="65"/>
      <c r="AI431" s="65"/>
      <c r="AJ431" s="65"/>
      <c r="AK431" s="65"/>
      <c r="AL431" s="65"/>
      <c r="AM431" s="65"/>
      <c r="AN431" s="65"/>
      <c r="AO431" s="65"/>
      <c r="AP431" s="65"/>
      <c r="AQ431" s="65"/>
      <c r="AR431" s="49" t="s">
        <v>565</v>
      </c>
    </row>
    <row r="432" spans="4:44" x14ac:dyDescent="0.25">
      <c r="D432" s="65" t="str">
        <f t="shared" si="3"/>
        <v>Stateless 499</v>
      </c>
      <c r="E432" s="65"/>
      <c r="F432" s="65"/>
      <c r="G432" s="65" t="s">
        <v>1841</v>
      </c>
      <c r="H432" s="65"/>
      <c r="I432" s="78">
        <v>402</v>
      </c>
      <c r="J432" s="78"/>
      <c r="K432" s="78"/>
      <c r="L432" s="78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 t="s">
        <v>1842</v>
      </c>
      <c r="Z432" s="65"/>
      <c r="AA432" s="65"/>
      <c r="AB432" s="65"/>
      <c r="AC432" s="65"/>
      <c r="AD432" s="65"/>
      <c r="AE432" s="65"/>
      <c r="AF432" s="65"/>
      <c r="AG432" s="65"/>
      <c r="AH432" s="65"/>
      <c r="AI432" s="65"/>
      <c r="AJ432" s="65"/>
      <c r="AK432" s="65"/>
      <c r="AL432" s="65"/>
      <c r="AM432" s="65"/>
      <c r="AN432" s="65"/>
      <c r="AO432" s="65"/>
      <c r="AP432" s="65"/>
      <c r="AQ432" s="65"/>
      <c r="AR432" s="49" t="s">
        <v>575</v>
      </c>
    </row>
    <row r="433" spans="4:44" x14ac:dyDescent="0.25">
      <c r="D433" s="65" t="str">
        <f t="shared" si="3"/>
        <v>Sudan 402</v>
      </c>
      <c r="E433" s="65"/>
      <c r="F433" s="65"/>
      <c r="G433" s="65" t="s">
        <v>1843</v>
      </c>
      <c r="H433" s="65"/>
      <c r="I433" s="78">
        <v>678</v>
      </c>
      <c r="J433" s="78"/>
      <c r="K433" s="78"/>
      <c r="L433" s="78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 t="s">
        <v>1844</v>
      </c>
      <c r="Z433" s="65"/>
      <c r="AA433" s="65"/>
      <c r="AB433" s="65"/>
      <c r="AC433" s="65"/>
      <c r="AD433" s="65"/>
      <c r="AE433" s="65"/>
      <c r="AF433" s="65"/>
      <c r="AG433" s="65"/>
      <c r="AH433" s="65"/>
      <c r="AI433" s="65"/>
      <c r="AJ433" s="65"/>
      <c r="AK433" s="65"/>
      <c r="AL433" s="65"/>
      <c r="AM433" s="65"/>
      <c r="AN433" s="65"/>
      <c r="AO433" s="65"/>
      <c r="AP433" s="65"/>
      <c r="AQ433" s="65"/>
      <c r="AR433" s="49" t="s">
        <v>583</v>
      </c>
    </row>
    <row r="434" spans="4:44" x14ac:dyDescent="0.25">
      <c r="D434" s="65" t="str">
        <f t="shared" si="3"/>
        <v>Suriname 678</v>
      </c>
      <c r="E434" s="65"/>
      <c r="F434" s="65"/>
      <c r="G434" s="65" t="s">
        <v>1845</v>
      </c>
      <c r="H434" s="65"/>
      <c r="I434" s="78">
        <v>403</v>
      </c>
      <c r="J434" s="78"/>
      <c r="K434" s="78"/>
      <c r="L434" s="78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 t="s">
        <v>1846</v>
      </c>
      <c r="Z434" s="65"/>
      <c r="AA434" s="65"/>
      <c r="AB434" s="65"/>
      <c r="AC434" s="65"/>
      <c r="AD434" s="65"/>
      <c r="AE434" s="65"/>
      <c r="AF434" s="65"/>
      <c r="AG434" s="65"/>
      <c r="AH434" s="65"/>
      <c r="AI434" s="65"/>
      <c r="AJ434" s="65"/>
      <c r="AK434" s="65"/>
      <c r="AL434" s="65"/>
      <c r="AM434" s="65"/>
      <c r="AN434" s="65"/>
      <c r="AO434" s="65"/>
      <c r="AP434" s="65"/>
      <c r="AQ434" s="65"/>
      <c r="AR434" s="49" t="s">
        <v>592</v>
      </c>
    </row>
    <row r="435" spans="4:44" x14ac:dyDescent="0.25">
      <c r="D435" s="65" t="str">
        <f t="shared" si="3"/>
        <v>Swaziland 403</v>
      </c>
      <c r="E435" s="65"/>
      <c r="F435" s="65"/>
      <c r="G435" s="65" t="s">
        <v>1847</v>
      </c>
      <c r="H435" s="65"/>
      <c r="I435" s="78">
        <v>411</v>
      </c>
      <c r="J435" s="78"/>
      <c r="K435" s="78"/>
      <c r="L435" s="78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 t="s">
        <v>1848</v>
      </c>
      <c r="Z435" s="65"/>
      <c r="AA435" s="65"/>
      <c r="AB435" s="65"/>
      <c r="AC435" s="65"/>
      <c r="AD435" s="65"/>
      <c r="AE435" s="65"/>
      <c r="AF435" s="65"/>
      <c r="AG435" s="65"/>
      <c r="AH435" s="65"/>
      <c r="AI435" s="65"/>
      <c r="AJ435" s="65"/>
      <c r="AK435" s="65"/>
      <c r="AL435" s="65"/>
      <c r="AM435" s="65"/>
      <c r="AN435" s="65"/>
      <c r="AO435" s="65"/>
      <c r="AP435" s="65"/>
      <c r="AQ435" s="65"/>
      <c r="AR435" s="49" t="s">
        <v>603</v>
      </c>
    </row>
    <row r="436" spans="4:44" x14ac:dyDescent="0.25">
      <c r="D436" s="65" t="str">
        <f t="shared" si="3"/>
        <v>Sweden 411</v>
      </c>
      <c r="E436" s="65"/>
      <c r="F436" s="65"/>
      <c r="G436" s="65" t="s">
        <v>1849</v>
      </c>
      <c r="H436" s="65"/>
      <c r="I436" s="78">
        <v>575</v>
      </c>
      <c r="J436" s="78"/>
      <c r="K436" s="78"/>
      <c r="L436" s="78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 t="s">
        <v>1850</v>
      </c>
      <c r="Z436" s="65"/>
      <c r="AA436" s="65"/>
      <c r="AB436" s="65"/>
      <c r="AC436" s="65"/>
      <c r="AD436" s="65"/>
      <c r="AE436" s="65"/>
      <c r="AF436" s="65"/>
      <c r="AG436" s="65"/>
      <c r="AH436" s="65"/>
      <c r="AI436" s="65"/>
      <c r="AJ436" s="65"/>
      <c r="AK436" s="65"/>
      <c r="AL436" s="65"/>
      <c r="AM436" s="65"/>
      <c r="AN436" s="65"/>
      <c r="AO436" s="65"/>
      <c r="AP436" s="65"/>
      <c r="AQ436" s="65"/>
      <c r="AR436" s="49" t="s">
        <v>612</v>
      </c>
    </row>
    <row r="437" spans="4:44" x14ac:dyDescent="0.25">
      <c r="D437" s="65" t="str">
        <f t="shared" si="3"/>
        <v>Switzerland 575</v>
      </c>
      <c r="E437" s="65"/>
      <c r="F437" s="65"/>
      <c r="G437" s="65" t="s">
        <v>1851</v>
      </c>
      <c r="H437" s="65"/>
      <c r="I437" s="78">
        <v>414</v>
      </c>
      <c r="J437" s="78"/>
      <c r="K437" s="78"/>
      <c r="L437" s="78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 t="s">
        <v>1852</v>
      </c>
      <c r="Z437" s="65"/>
      <c r="AA437" s="65"/>
      <c r="AB437" s="65"/>
      <c r="AC437" s="65"/>
      <c r="AD437" s="65"/>
      <c r="AE437" s="65"/>
      <c r="AF437" s="65"/>
      <c r="AG437" s="65"/>
      <c r="AH437" s="65"/>
      <c r="AI437" s="65"/>
      <c r="AJ437" s="65"/>
      <c r="AK437" s="65"/>
      <c r="AL437" s="65"/>
      <c r="AM437" s="65"/>
      <c r="AN437" s="65"/>
      <c r="AO437" s="65"/>
      <c r="AP437" s="65"/>
      <c r="AQ437" s="65"/>
      <c r="AR437" s="49" t="s">
        <v>621</v>
      </c>
    </row>
    <row r="438" spans="4:44" x14ac:dyDescent="0.25">
      <c r="D438" s="65" t="str">
        <f t="shared" si="3"/>
        <v>Syria, Arab Rep 414</v>
      </c>
      <c r="E438" s="65"/>
      <c r="F438" s="65"/>
      <c r="G438" s="65" t="s">
        <v>1853</v>
      </c>
      <c r="H438" s="65"/>
      <c r="I438" s="78">
        <v>415</v>
      </c>
      <c r="J438" s="78"/>
      <c r="K438" s="78"/>
      <c r="L438" s="78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 t="s">
        <v>1854</v>
      </c>
      <c r="Z438" s="65"/>
      <c r="AA438" s="65"/>
      <c r="AB438" s="65"/>
      <c r="AC438" s="65"/>
      <c r="AD438" s="65"/>
      <c r="AE438" s="65"/>
      <c r="AF438" s="65"/>
      <c r="AG438" s="65"/>
      <c r="AH438" s="65"/>
      <c r="AI438" s="65"/>
      <c r="AJ438" s="65"/>
      <c r="AK438" s="65"/>
      <c r="AL438" s="65"/>
      <c r="AM438" s="65"/>
      <c r="AN438" s="65"/>
      <c r="AO438" s="65"/>
      <c r="AP438" s="65"/>
      <c r="AQ438" s="65"/>
      <c r="AR438" s="49" t="s">
        <v>629</v>
      </c>
    </row>
    <row r="439" spans="4:44" x14ac:dyDescent="0.25">
      <c r="D439" s="65" t="str">
        <f t="shared" si="3"/>
        <v>Tajikistan 415</v>
      </c>
      <c r="E439" s="65"/>
      <c r="F439" s="65"/>
      <c r="G439" s="65" t="s">
        <v>1855</v>
      </c>
      <c r="H439" s="65"/>
      <c r="I439" s="78">
        <v>455</v>
      </c>
      <c r="J439" s="78"/>
      <c r="K439" s="78"/>
      <c r="L439" s="78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 t="s">
        <v>1856</v>
      </c>
      <c r="Z439" s="65"/>
      <c r="AA439" s="65"/>
      <c r="AB439" s="65"/>
      <c r="AC439" s="65"/>
      <c r="AD439" s="65"/>
      <c r="AE439" s="65"/>
      <c r="AF439" s="65"/>
      <c r="AG439" s="65"/>
      <c r="AH439" s="65"/>
      <c r="AI439" s="65"/>
      <c r="AJ439" s="65"/>
      <c r="AK439" s="65"/>
      <c r="AL439" s="65"/>
      <c r="AM439" s="65"/>
      <c r="AN439" s="65"/>
      <c r="AO439" s="65"/>
      <c r="AP439" s="65"/>
      <c r="AQ439" s="65"/>
      <c r="AR439" s="49" t="s">
        <v>636</v>
      </c>
    </row>
    <row r="440" spans="4:44" x14ac:dyDescent="0.25">
      <c r="D440" s="65" t="str">
        <f t="shared" si="3"/>
        <v>Tanzania,Uni.Re 455</v>
      </c>
      <c r="E440" s="65"/>
      <c r="F440" s="65"/>
      <c r="G440" s="65" t="s">
        <v>1857</v>
      </c>
      <c r="H440" s="65"/>
      <c r="I440" s="78">
        <v>420</v>
      </c>
      <c r="J440" s="78"/>
      <c r="K440" s="78"/>
      <c r="L440" s="78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 t="s">
        <v>1858</v>
      </c>
      <c r="Z440" s="65"/>
      <c r="AA440" s="65"/>
      <c r="AB440" s="65"/>
      <c r="AC440" s="65"/>
      <c r="AD440" s="65"/>
      <c r="AE440" s="65"/>
      <c r="AF440" s="65"/>
      <c r="AG440" s="65"/>
      <c r="AH440" s="65"/>
      <c r="AI440" s="65"/>
      <c r="AJ440" s="65"/>
      <c r="AK440" s="65"/>
      <c r="AL440" s="65"/>
      <c r="AM440" s="65"/>
      <c r="AN440" s="65"/>
      <c r="AO440" s="65"/>
      <c r="AP440" s="65"/>
      <c r="AQ440" s="65"/>
      <c r="AR440" s="49" t="s">
        <v>645</v>
      </c>
    </row>
    <row r="441" spans="4:44" x14ac:dyDescent="0.25">
      <c r="D441" s="65" t="str">
        <f t="shared" si="3"/>
        <v>Thailand 420</v>
      </c>
      <c r="E441" s="65"/>
      <c r="F441" s="65"/>
      <c r="G441" s="65" t="s">
        <v>1859</v>
      </c>
      <c r="H441" s="65"/>
      <c r="I441" s="78">
        <v>706</v>
      </c>
      <c r="J441" s="78"/>
      <c r="K441" s="78"/>
      <c r="L441" s="78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 t="s">
        <v>1860</v>
      </c>
      <c r="Z441" s="65"/>
      <c r="AA441" s="65"/>
      <c r="AB441" s="65"/>
      <c r="AC441" s="65"/>
      <c r="AD441" s="65"/>
      <c r="AE441" s="65"/>
      <c r="AF441" s="65"/>
      <c r="AG441" s="65"/>
      <c r="AH441" s="65"/>
      <c r="AI441" s="65"/>
      <c r="AJ441" s="65"/>
      <c r="AK441" s="65"/>
      <c r="AL441" s="65"/>
      <c r="AM441" s="65"/>
      <c r="AN441" s="65"/>
      <c r="AO441" s="65"/>
      <c r="AP441" s="65"/>
      <c r="AQ441" s="65"/>
      <c r="AR441" s="49" t="s">
        <v>654</v>
      </c>
    </row>
    <row r="442" spans="4:44" x14ac:dyDescent="0.25">
      <c r="D442" s="65" t="str">
        <f t="shared" si="3"/>
        <v>Timor-Leste 706</v>
      </c>
      <c r="E442" s="65"/>
      <c r="F442" s="65"/>
      <c r="G442" s="65" t="s">
        <v>1861</v>
      </c>
      <c r="H442" s="65"/>
      <c r="I442" s="78">
        <v>423</v>
      </c>
      <c r="J442" s="78"/>
      <c r="K442" s="78"/>
      <c r="L442" s="78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 t="s">
        <v>1862</v>
      </c>
      <c r="Z442" s="65"/>
      <c r="AA442" s="65"/>
      <c r="AB442" s="65"/>
      <c r="AC442" s="65"/>
      <c r="AD442" s="65"/>
      <c r="AE442" s="65"/>
      <c r="AF442" s="65"/>
      <c r="AG442" s="65"/>
      <c r="AH442" s="65"/>
      <c r="AI442" s="65"/>
      <c r="AJ442" s="65"/>
      <c r="AK442" s="65"/>
      <c r="AL442" s="65"/>
      <c r="AM442" s="65"/>
      <c r="AN442" s="65"/>
      <c r="AO442" s="65"/>
      <c r="AP442" s="65"/>
      <c r="AQ442" s="65"/>
      <c r="AR442" s="49" t="s">
        <v>663</v>
      </c>
    </row>
    <row r="443" spans="4:44" x14ac:dyDescent="0.25">
      <c r="D443" s="65" t="str">
        <f t="shared" si="3"/>
        <v>Togo 423</v>
      </c>
      <c r="E443" s="65"/>
      <c r="F443" s="65"/>
      <c r="G443" s="65" t="s">
        <v>1863</v>
      </c>
      <c r="H443" s="65"/>
      <c r="I443" s="78">
        <v>656</v>
      </c>
      <c r="J443" s="78"/>
      <c r="K443" s="78"/>
      <c r="L443" s="78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 t="s">
        <v>1864</v>
      </c>
      <c r="Z443" s="65"/>
      <c r="AA443" s="65"/>
      <c r="AB443" s="65"/>
      <c r="AC443" s="65"/>
      <c r="AD443" s="65"/>
      <c r="AE443" s="65"/>
      <c r="AF443" s="65"/>
      <c r="AG443" s="65"/>
      <c r="AH443" s="65"/>
      <c r="AI443" s="65"/>
      <c r="AJ443" s="65"/>
      <c r="AK443" s="65"/>
      <c r="AL443" s="65"/>
      <c r="AM443" s="65"/>
      <c r="AN443" s="65"/>
      <c r="AO443" s="65"/>
      <c r="AP443" s="65"/>
      <c r="AQ443" s="65"/>
      <c r="AR443" s="49" t="s">
        <v>672</v>
      </c>
    </row>
    <row r="444" spans="4:44" x14ac:dyDescent="0.25">
      <c r="D444" s="65" t="str">
        <f t="shared" si="3"/>
        <v>Tokelau Islands 656</v>
      </c>
      <c r="E444" s="65"/>
      <c r="F444" s="65"/>
      <c r="G444" s="65" t="s">
        <v>1865</v>
      </c>
      <c r="H444" s="65"/>
      <c r="I444" s="78">
        <v>634</v>
      </c>
      <c r="J444" s="78"/>
      <c r="K444" s="78"/>
      <c r="L444" s="78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 t="s">
        <v>1866</v>
      </c>
      <c r="Z444" s="65"/>
      <c r="AA444" s="65"/>
      <c r="AB444" s="65"/>
      <c r="AC444" s="65"/>
      <c r="AD444" s="65"/>
      <c r="AE444" s="65"/>
      <c r="AF444" s="65"/>
      <c r="AG444" s="65"/>
      <c r="AH444" s="65"/>
      <c r="AI444" s="65"/>
      <c r="AJ444" s="65"/>
      <c r="AK444" s="65"/>
      <c r="AL444" s="65"/>
      <c r="AM444" s="65"/>
      <c r="AN444" s="65"/>
      <c r="AO444" s="65"/>
      <c r="AP444" s="65"/>
      <c r="AQ444" s="65"/>
      <c r="AR444" s="49" t="s">
        <v>680</v>
      </c>
    </row>
    <row r="445" spans="4:44" x14ac:dyDescent="0.25">
      <c r="D445" s="65" t="str">
        <f t="shared" si="3"/>
        <v>Tonga 634</v>
      </c>
      <c r="E445" s="65"/>
      <c r="F445" s="65"/>
      <c r="G445" s="65" t="s">
        <v>1867</v>
      </c>
      <c r="H445" s="65"/>
      <c r="I445" s="78">
        <v>429</v>
      </c>
      <c r="J445" s="78"/>
      <c r="K445" s="78"/>
      <c r="L445" s="78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 t="s">
        <v>1868</v>
      </c>
      <c r="Z445" s="65"/>
      <c r="AA445" s="65"/>
      <c r="AB445" s="65"/>
      <c r="AC445" s="65"/>
      <c r="AD445" s="65"/>
      <c r="AE445" s="65"/>
      <c r="AF445" s="65"/>
      <c r="AG445" s="65"/>
      <c r="AH445" s="65"/>
      <c r="AI445" s="65"/>
      <c r="AJ445" s="65"/>
      <c r="AK445" s="65"/>
      <c r="AL445" s="65"/>
      <c r="AM445" s="65"/>
      <c r="AN445" s="65"/>
      <c r="AO445" s="65"/>
      <c r="AP445" s="65"/>
      <c r="AQ445" s="65"/>
      <c r="AR445" s="49" t="s">
        <v>688</v>
      </c>
    </row>
    <row r="446" spans="4:44" x14ac:dyDescent="0.25">
      <c r="D446" s="65" t="str">
        <f t="shared" si="3"/>
        <v>Trinidad,Tobago 429</v>
      </c>
      <c r="E446" s="65"/>
      <c r="F446" s="65"/>
      <c r="G446" s="65" t="s">
        <v>1869</v>
      </c>
      <c r="H446" s="65"/>
      <c r="I446" s="78">
        <v>432</v>
      </c>
      <c r="J446" s="78"/>
      <c r="K446" s="78"/>
      <c r="L446" s="78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 t="s">
        <v>1870</v>
      </c>
      <c r="Z446" s="65"/>
      <c r="AA446" s="65"/>
      <c r="AB446" s="65"/>
      <c r="AC446" s="65"/>
      <c r="AD446" s="65"/>
      <c r="AE446" s="65"/>
      <c r="AF446" s="65"/>
      <c r="AG446" s="65"/>
      <c r="AH446" s="65"/>
      <c r="AI446" s="65"/>
      <c r="AJ446" s="65"/>
      <c r="AK446" s="65"/>
      <c r="AL446" s="65"/>
      <c r="AM446" s="65"/>
      <c r="AN446" s="65"/>
      <c r="AO446" s="65"/>
      <c r="AP446" s="65"/>
      <c r="AQ446" s="65"/>
      <c r="AR446" s="49" t="s">
        <v>694</v>
      </c>
    </row>
    <row r="447" spans="4:44" x14ac:dyDescent="0.25">
      <c r="D447" s="65" t="str">
        <f t="shared" si="3"/>
        <v>Tunisia 432</v>
      </c>
      <c r="E447" s="65"/>
      <c r="F447" s="65"/>
      <c r="G447" s="65" t="s">
        <v>1871</v>
      </c>
      <c r="H447" s="65"/>
      <c r="I447" s="78">
        <v>435</v>
      </c>
      <c r="J447" s="78"/>
      <c r="K447" s="78"/>
      <c r="L447" s="78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 t="s">
        <v>1872</v>
      </c>
      <c r="Z447" s="65"/>
      <c r="AA447" s="65"/>
      <c r="AB447" s="65"/>
      <c r="AC447" s="65"/>
      <c r="AD447" s="65"/>
      <c r="AE447" s="65"/>
      <c r="AF447" s="65"/>
      <c r="AG447" s="65"/>
      <c r="AH447" s="65"/>
      <c r="AI447" s="65"/>
      <c r="AJ447" s="65"/>
      <c r="AK447" s="65"/>
      <c r="AL447" s="65"/>
      <c r="AM447" s="65"/>
      <c r="AN447" s="65"/>
      <c r="AO447" s="65"/>
      <c r="AP447" s="65"/>
      <c r="AQ447" s="65"/>
      <c r="AR447" s="49" t="s">
        <v>701</v>
      </c>
    </row>
    <row r="448" spans="4:44" x14ac:dyDescent="0.25">
      <c r="D448" s="65" t="str">
        <f t="shared" si="3"/>
        <v>Turkey 435</v>
      </c>
      <c r="E448" s="65"/>
      <c r="F448" s="65"/>
      <c r="G448" s="65" t="s">
        <v>1873</v>
      </c>
      <c r="H448" s="65"/>
      <c r="I448" s="78">
        <v>436</v>
      </c>
      <c r="J448" s="78"/>
      <c r="K448" s="78"/>
      <c r="L448" s="78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 t="s">
        <v>1874</v>
      </c>
      <c r="Z448" s="65"/>
      <c r="AA448" s="65"/>
      <c r="AB448" s="65"/>
      <c r="AC448" s="65"/>
      <c r="AD448" s="65"/>
      <c r="AE448" s="65"/>
      <c r="AF448" s="65"/>
      <c r="AG448" s="65"/>
      <c r="AH448" s="65"/>
      <c r="AI448" s="65"/>
      <c r="AJ448" s="65"/>
      <c r="AK448" s="65"/>
      <c r="AL448" s="65"/>
      <c r="AM448" s="65"/>
      <c r="AN448" s="65"/>
      <c r="AO448" s="65"/>
      <c r="AP448" s="65"/>
      <c r="AQ448" s="65"/>
      <c r="AR448" s="49" t="s">
        <v>708</v>
      </c>
    </row>
    <row r="449" spans="4:44" x14ac:dyDescent="0.25">
      <c r="D449" s="65" t="str">
        <f t="shared" si="3"/>
        <v>Turkmenistan 436</v>
      </c>
      <c r="E449" s="65"/>
      <c r="F449" s="65"/>
      <c r="G449" s="65" t="s">
        <v>1875</v>
      </c>
      <c r="H449" s="65"/>
      <c r="I449" s="78">
        <v>636</v>
      </c>
      <c r="J449" s="78"/>
      <c r="K449" s="78"/>
      <c r="L449" s="78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 t="s">
        <v>1876</v>
      </c>
      <c r="Z449" s="65"/>
      <c r="AA449" s="65"/>
      <c r="AB449" s="65"/>
      <c r="AC449" s="65"/>
      <c r="AD449" s="65"/>
      <c r="AE449" s="65"/>
      <c r="AF449" s="65"/>
      <c r="AG449" s="65"/>
      <c r="AH449" s="65"/>
      <c r="AI449" s="65"/>
      <c r="AJ449" s="65"/>
      <c r="AK449" s="65"/>
      <c r="AL449" s="65"/>
      <c r="AM449" s="65"/>
      <c r="AN449" s="65"/>
      <c r="AO449" s="65"/>
      <c r="AP449" s="65"/>
      <c r="AQ449" s="65"/>
      <c r="AR449" s="49" t="s">
        <v>716</v>
      </c>
    </row>
    <row r="450" spans="4:44" x14ac:dyDescent="0.25">
      <c r="D450" s="65" t="str">
        <f t="shared" si="3"/>
        <v>Turks&amp; Caicosin 636</v>
      </c>
      <c r="E450" s="65"/>
      <c r="F450" s="65"/>
      <c r="G450" s="65" t="s">
        <v>1877</v>
      </c>
      <c r="H450" s="65"/>
      <c r="I450" s="78">
        <v>618</v>
      </c>
      <c r="J450" s="78"/>
      <c r="K450" s="78"/>
      <c r="L450" s="78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 t="s">
        <v>1878</v>
      </c>
      <c r="Z450" s="65"/>
      <c r="AA450" s="65"/>
      <c r="AB450" s="65"/>
      <c r="AC450" s="65"/>
      <c r="AD450" s="65"/>
      <c r="AE450" s="65"/>
      <c r="AF450" s="65"/>
      <c r="AG450" s="65"/>
      <c r="AH450" s="65"/>
      <c r="AI450" s="65"/>
      <c r="AJ450" s="65"/>
      <c r="AK450" s="65"/>
      <c r="AL450" s="65"/>
      <c r="AM450" s="65"/>
      <c r="AN450" s="65"/>
      <c r="AO450" s="65"/>
      <c r="AP450" s="65"/>
      <c r="AQ450" s="65"/>
      <c r="AR450" s="49" t="s">
        <v>723</v>
      </c>
    </row>
    <row r="451" spans="4:44" x14ac:dyDescent="0.25">
      <c r="D451" s="65" t="str">
        <f t="shared" si="3"/>
        <v>Tuvalu 618</v>
      </c>
      <c r="E451" s="65"/>
      <c r="F451" s="65"/>
      <c r="G451" s="65" t="s">
        <v>1879</v>
      </c>
      <c r="H451" s="65"/>
      <c r="I451" s="78">
        <v>438</v>
      </c>
      <c r="J451" s="78"/>
      <c r="K451" s="78"/>
      <c r="L451" s="78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 t="s">
        <v>1880</v>
      </c>
      <c r="Z451" s="65"/>
      <c r="AA451" s="65"/>
      <c r="AB451" s="65"/>
      <c r="AC451" s="65"/>
      <c r="AD451" s="65"/>
      <c r="AE451" s="65"/>
      <c r="AF451" s="65"/>
      <c r="AG451" s="65"/>
      <c r="AH451" s="65"/>
      <c r="AI451" s="65"/>
      <c r="AJ451" s="65"/>
      <c r="AK451" s="65"/>
      <c r="AL451" s="65"/>
      <c r="AM451" s="65"/>
      <c r="AN451" s="65"/>
      <c r="AO451" s="65"/>
      <c r="AP451" s="65"/>
      <c r="AQ451" s="65"/>
      <c r="AR451" s="49" t="s">
        <v>731</v>
      </c>
    </row>
    <row r="452" spans="4:44" x14ac:dyDescent="0.25">
      <c r="D452" s="65" t="str">
        <f t="shared" si="3"/>
        <v>Uganda 438</v>
      </c>
      <c r="E452" s="65"/>
      <c r="F452" s="65"/>
      <c r="G452" s="65" t="s">
        <v>1881</v>
      </c>
      <c r="H452" s="65"/>
      <c r="I452" s="78">
        <v>441</v>
      </c>
      <c r="J452" s="78"/>
      <c r="K452" s="78"/>
      <c r="L452" s="78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 t="s">
        <v>1882</v>
      </c>
      <c r="Z452" s="65"/>
      <c r="AA452" s="65"/>
      <c r="AB452" s="65"/>
      <c r="AC452" s="65"/>
      <c r="AD452" s="65"/>
      <c r="AE452" s="65"/>
      <c r="AF452" s="65"/>
      <c r="AG452" s="65"/>
      <c r="AH452" s="65"/>
      <c r="AI452" s="65"/>
      <c r="AJ452" s="65"/>
      <c r="AK452" s="65"/>
      <c r="AL452" s="65"/>
      <c r="AM452" s="65"/>
      <c r="AN452" s="65"/>
      <c r="AO452" s="65"/>
      <c r="AP452" s="65"/>
      <c r="AQ452" s="65"/>
      <c r="AR452" s="49" t="s">
        <v>737</v>
      </c>
    </row>
    <row r="453" spans="4:44" x14ac:dyDescent="0.25">
      <c r="D453" s="65" t="str">
        <f t="shared" si="3"/>
        <v>Ukraine 441</v>
      </c>
      <c r="E453" s="65"/>
      <c r="F453" s="65"/>
      <c r="G453" s="65" t="s">
        <v>1883</v>
      </c>
      <c r="H453" s="65"/>
      <c r="I453" s="78">
        <v>453</v>
      </c>
      <c r="J453" s="78"/>
      <c r="K453" s="78"/>
      <c r="L453" s="78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 t="s">
        <v>1884</v>
      </c>
      <c r="Z453" s="65"/>
      <c r="AA453" s="65"/>
      <c r="AB453" s="65"/>
      <c r="AC453" s="65"/>
      <c r="AD453" s="65"/>
      <c r="AE453" s="65"/>
      <c r="AF453" s="65"/>
      <c r="AG453" s="65"/>
      <c r="AH453" s="65"/>
      <c r="AI453" s="65"/>
      <c r="AJ453" s="65"/>
      <c r="AK453" s="65"/>
      <c r="AL453" s="65"/>
      <c r="AM453" s="65"/>
      <c r="AN453" s="65"/>
      <c r="AO453" s="65"/>
      <c r="AP453" s="65"/>
      <c r="AQ453" s="65"/>
      <c r="AR453" s="49" t="s">
        <v>745</v>
      </c>
    </row>
    <row r="454" spans="4:44" x14ac:dyDescent="0.25">
      <c r="D454" s="65" t="str">
        <f t="shared" si="3"/>
        <v>United Kingdom 453</v>
      </c>
      <c r="E454" s="65"/>
      <c r="F454" s="65"/>
      <c r="G454" s="65" t="s">
        <v>1885</v>
      </c>
      <c r="H454" s="65"/>
      <c r="I454" s="78">
        <v>999</v>
      </c>
      <c r="J454" s="78"/>
      <c r="K454" s="78"/>
      <c r="L454" s="78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 t="s">
        <v>1886</v>
      </c>
      <c r="Z454" s="65"/>
      <c r="AA454" s="65"/>
      <c r="AB454" s="65"/>
      <c r="AC454" s="65"/>
      <c r="AD454" s="65"/>
      <c r="AE454" s="65"/>
      <c r="AF454" s="65"/>
      <c r="AG454" s="65"/>
      <c r="AH454" s="65"/>
      <c r="AI454" s="65"/>
      <c r="AJ454" s="65"/>
      <c r="AK454" s="65"/>
      <c r="AL454" s="65"/>
      <c r="AM454" s="65"/>
      <c r="AN454" s="65"/>
      <c r="AO454" s="65"/>
      <c r="AP454" s="65"/>
      <c r="AQ454" s="65"/>
      <c r="AR454" s="49" t="s">
        <v>751</v>
      </c>
    </row>
    <row r="455" spans="4:44" x14ac:dyDescent="0.25">
      <c r="D455" s="65" t="str">
        <f t="shared" si="3"/>
        <v>United Nations 999</v>
      </c>
      <c r="E455" s="65"/>
      <c r="F455" s="65"/>
      <c r="G455" s="65" t="s">
        <v>1887</v>
      </c>
      <c r="H455" s="65"/>
      <c r="I455" s="78" t="s">
        <v>1888</v>
      </c>
      <c r="J455" s="78"/>
      <c r="K455" s="78"/>
      <c r="L455" s="78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 t="s">
        <v>1889</v>
      </c>
      <c r="Z455" s="65"/>
      <c r="AA455" s="65"/>
      <c r="AB455" s="65"/>
      <c r="AC455" s="65"/>
      <c r="AD455" s="65"/>
      <c r="AE455" s="65"/>
      <c r="AF455" s="65"/>
      <c r="AG455" s="65"/>
      <c r="AH455" s="65"/>
      <c r="AI455" s="65"/>
      <c r="AJ455" s="65"/>
      <c r="AK455" s="65"/>
      <c r="AL455" s="65"/>
      <c r="AM455" s="65"/>
      <c r="AN455" s="65"/>
      <c r="AO455" s="65"/>
      <c r="AP455" s="65"/>
      <c r="AQ455" s="65"/>
      <c r="AR455" s="49" t="s">
        <v>757</v>
      </c>
    </row>
    <row r="456" spans="4:44" x14ac:dyDescent="0.25">
      <c r="D456" s="65" t="str">
        <f t="shared" si="3"/>
        <v>Unknown 000</v>
      </c>
      <c r="E456" s="65"/>
      <c r="F456" s="65"/>
      <c r="G456" s="65" t="s">
        <v>1890</v>
      </c>
      <c r="H456" s="65"/>
      <c r="I456" s="78">
        <v>462</v>
      </c>
      <c r="J456" s="78"/>
      <c r="K456" s="78"/>
      <c r="L456" s="78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 t="s">
        <v>1891</v>
      </c>
      <c r="Z456" s="65"/>
      <c r="AA456" s="65"/>
      <c r="AB456" s="65"/>
      <c r="AC456" s="65"/>
      <c r="AD456" s="65"/>
      <c r="AE456" s="65"/>
      <c r="AF456" s="65"/>
      <c r="AG456" s="65"/>
      <c r="AH456" s="65"/>
      <c r="AI456" s="65"/>
      <c r="AJ456" s="65"/>
      <c r="AK456" s="65"/>
      <c r="AL456" s="65"/>
      <c r="AM456" s="65"/>
      <c r="AN456" s="65"/>
      <c r="AO456" s="65"/>
      <c r="AP456" s="65"/>
      <c r="AQ456" s="65"/>
      <c r="AR456" s="49" t="s">
        <v>762</v>
      </c>
    </row>
    <row r="457" spans="4:44" x14ac:dyDescent="0.25">
      <c r="D457" s="65" t="str">
        <f t="shared" si="3"/>
        <v>Uruguay 462</v>
      </c>
      <c r="E457" s="65"/>
      <c r="F457" s="65"/>
      <c r="G457" s="65" t="s">
        <v>1892</v>
      </c>
      <c r="H457" s="65"/>
      <c r="I457" s="78">
        <v>456</v>
      </c>
      <c r="J457" s="78"/>
      <c r="K457" s="78"/>
      <c r="L457" s="78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 t="s">
        <v>1893</v>
      </c>
      <c r="Z457" s="65"/>
      <c r="AA457" s="65"/>
      <c r="AB457" s="65"/>
      <c r="AC457" s="65"/>
      <c r="AD457" s="65"/>
      <c r="AE457" s="65"/>
      <c r="AF457" s="65"/>
      <c r="AG457" s="65"/>
      <c r="AH457" s="65"/>
      <c r="AI457" s="65"/>
      <c r="AJ457" s="65"/>
      <c r="AK457" s="65"/>
      <c r="AL457" s="65"/>
      <c r="AM457" s="65"/>
      <c r="AN457" s="65"/>
      <c r="AO457" s="65"/>
      <c r="AP457" s="65"/>
      <c r="AQ457" s="65"/>
      <c r="AR457" s="49" t="s">
        <v>768</v>
      </c>
    </row>
    <row r="458" spans="4:44" x14ac:dyDescent="0.25">
      <c r="D458" s="65" t="str">
        <f t="shared" si="3"/>
        <v>USA 456</v>
      </c>
      <c r="E458" s="65"/>
      <c r="F458" s="65"/>
      <c r="G458" s="65" t="s">
        <v>1894</v>
      </c>
      <c r="H458" s="65"/>
      <c r="I458" s="78">
        <v>449</v>
      </c>
      <c r="J458" s="78"/>
      <c r="K458" s="78"/>
      <c r="L458" s="78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 t="s">
        <v>1895</v>
      </c>
      <c r="Z458" s="65"/>
      <c r="AA458" s="65"/>
      <c r="AB458" s="65"/>
      <c r="AC458" s="65"/>
      <c r="AD458" s="65"/>
      <c r="AE458" s="65"/>
      <c r="AF458" s="65"/>
      <c r="AG458" s="65"/>
      <c r="AH458" s="65"/>
      <c r="AI458" s="65"/>
      <c r="AJ458" s="65"/>
      <c r="AK458" s="65"/>
      <c r="AL458" s="65"/>
      <c r="AM458" s="65"/>
      <c r="AN458" s="65"/>
      <c r="AO458" s="65"/>
      <c r="AP458" s="65"/>
      <c r="AQ458" s="65"/>
      <c r="AR458" s="49" t="s">
        <v>774</v>
      </c>
    </row>
    <row r="459" spans="4:44" x14ac:dyDescent="0.25">
      <c r="D459" s="65" t="str">
        <f t="shared" si="3"/>
        <v>Utd.Arab.Emir. 449</v>
      </c>
      <c r="E459" s="65"/>
      <c r="F459" s="65"/>
      <c r="G459" s="65" t="s">
        <v>1896</v>
      </c>
      <c r="H459" s="65"/>
      <c r="I459" s="78">
        <v>463</v>
      </c>
      <c r="J459" s="78"/>
      <c r="K459" s="78"/>
      <c r="L459" s="78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 t="s">
        <v>1897</v>
      </c>
      <c r="Z459" s="65"/>
      <c r="AA459" s="65"/>
      <c r="AB459" s="65"/>
      <c r="AC459" s="65"/>
      <c r="AD459" s="65"/>
      <c r="AE459" s="65"/>
      <c r="AF459" s="65"/>
      <c r="AG459" s="65"/>
      <c r="AH459" s="65"/>
      <c r="AI459" s="65"/>
      <c r="AJ459" s="65"/>
      <c r="AK459" s="65"/>
      <c r="AL459" s="65"/>
      <c r="AM459" s="65"/>
      <c r="AN459" s="65"/>
      <c r="AO459" s="65"/>
      <c r="AP459" s="65"/>
      <c r="AQ459" s="65"/>
      <c r="AR459" s="49" t="s">
        <v>780</v>
      </c>
    </row>
    <row r="460" spans="4:44" x14ac:dyDescent="0.25">
      <c r="D460" s="65" t="str">
        <f t="shared" si="3"/>
        <v>Uzbekistan 463</v>
      </c>
      <c r="E460" s="65"/>
      <c r="F460" s="65"/>
      <c r="G460" s="65" t="s">
        <v>1898</v>
      </c>
      <c r="H460" s="65"/>
      <c r="I460" s="78">
        <v>655</v>
      </c>
      <c r="J460" s="78"/>
      <c r="K460" s="78"/>
      <c r="L460" s="78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 t="s">
        <v>1899</v>
      </c>
      <c r="Z460" s="65"/>
      <c r="AA460" s="65"/>
      <c r="AB460" s="65"/>
      <c r="AC460" s="65"/>
      <c r="AD460" s="65"/>
      <c r="AE460" s="65"/>
      <c r="AF460" s="65"/>
      <c r="AG460" s="65"/>
      <c r="AH460" s="65"/>
      <c r="AI460" s="65"/>
      <c r="AJ460" s="65"/>
      <c r="AK460" s="65"/>
      <c r="AL460" s="65"/>
      <c r="AM460" s="65"/>
      <c r="AN460" s="65"/>
      <c r="AO460" s="65"/>
      <c r="AP460" s="65"/>
      <c r="AQ460" s="65"/>
      <c r="AR460" s="49" t="s">
        <v>785</v>
      </c>
    </row>
    <row r="461" spans="4:44" x14ac:dyDescent="0.25">
      <c r="D461" s="65" t="str">
        <f t="shared" si="3"/>
        <v>Vanuatu 655</v>
      </c>
      <c r="E461" s="65"/>
      <c r="F461" s="65"/>
      <c r="G461" s="65" t="s">
        <v>1900</v>
      </c>
      <c r="H461" s="65"/>
      <c r="I461" s="78">
        <v>535</v>
      </c>
      <c r="J461" s="78"/>
      <c r="K461" s="78"/>
      <c r="L461" s="78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 t="s">
        <v>1901</v>
      </c>
      <c r="Z461" s="65"/>
      <c r="AA461" s="65"/>
      <c r="AB461" s="65"/>
      <c r="AC461" s="65"/>
      <c r="AD461" s="65"/>
      <c r="AE461" s="65"/>
      <c r="AF461" s="65"/>
      <c r="AG461" s="65"/>
      <c r="AH461" s="65"/>
      <c r="AI461" s="65"/>
      <c r="AJ461" s="65"/>
      <c r="AK461" s="65"/>
      <c r="AL461" s="65"/>
      <c r="AM461" s="65"/>
      <c r="AN461" s="65"/>
      <c r="AO461" s="65"/>
      <c r="AP461" s="65"/>
      <c r="AQ461" s="65"/>
      <c r="AR461" s="49" t="s">
        <v>791</v>
      </c>
    </row>
    <row r="462" spans="4:44" x14ac:dyDescent="0.25">
      <c r="D462" s="65" t="str">
        <f t="shared" si="3"/>
        <v>Vatican City 535</v>
      </c>
      <c r="E462" s="65"/>
      <c r="F462" s="65"/>
      <c r="G462" s="65" t="s">
        <v>1902</v>
      </c>
      <c r="H462" s="65"/>
      <c r="I462" s="78">
        <v>471</v>
      </c>
      <c r="J462" s="78"/>
      <c r="K462" s="78"/>
      <c r="L462" s="78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 t="s">
        <v>1903</v>
      </c>
      <c r="Z462" s="65"/>
      <c r="AA462" s="65"/>
      <c r="AB462" s="65"/>
      <c r="AC462" s="65"/>
      <c r="AD462" s="65"/>
      <c r="AE462" s="65"/>
      <c r="AF462" s="65"/>
      <c r="AG462" s="65"/>
      <c r="AH462" s="65"/>
      <c r="AI462" s="65"/>
      <c r="AJ462" s="65"/>
      <c r="AK462" s="65"/>
      <c r="AL462" s="65"/>
      <c r="AM462" s="65"/>
      <c r="AN462" s="65"/>
      <c r="AO462" s="65"/>
      <c r="AP462" s="65"/>
      <c r="AQ462" s="65"/>
      <c r="AR462" s="49" t="s">
        <v>796</v>
      </c>
    </row>
    <row r="463" spans="4:44" x14ac:dyDescent="0.25">
      <c r="D463" s="65" t="str">
        <f t="shared" si="3"/>
        <v>Venezuela 471</v>
      </c>
      <c r="E463" s="65"/>
      <c r="F463" s="65"/>
      <c r="G463" s="65" t="s">
        <v>1904</v>
      </c>
      <c r="H463" s="65"/>
      <c r="I463" s="78">
        <v>520</v>
      </c>
      <c r="J463" s="78"/>
      <c r="K463" s="78"/>
      <c r="L463" s="78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 t="s">
        <v>1905</v>
      </c>
      <c r="Z463" s="65"/>
      <c r="AA463" s="65"/>
      <c r="AB463" s="65"/>
      <c r="AC463" s="65"/>
      <c r="AD463" s="65"/>
      <c r="AE463" s="65"/>
      <c r="AF463" s="65"/>
      <c r="AG463" s="65"/>
      <c r="AH463" s="65"/>
      <c r="AI463" s="65"/>
      <c r="AJ463" s="65"/>
      <c r="AK463" s="65"/>
      <c r="AL463" s="65"/>
      <c r="AM463" s="65"/>
      <c r="AN463" s="65"/>
      <c r="AO463" s="65"/>
      <c r="AP463" s="65"/>
      <c r="AQ463" s="65"/>
      <c r="AR463" s="49" t="s">
        <v>803</v>
      </c>
    </row>
    <row r="464" spans="4:44" x14ac:dyDescent="0.25">
      <c r="D464" s="65" t="str">
        <f t="shared" si="3"/>
        <v>Vietnam 520</v>
      </c>
      <c r="E464" s="65"/>
      <c r="F464" s="65"/>
      <c r="G464" s="65" t="s">
        <v>1906</v>
      </c>
      <c r="H464" s="65"/>
      <c r="I464" s="78">
        <v>661</v>
      </c>
      <c r="J464" s="78"/>
      <c r="K464" s="78"/>
      <c r="L464" s="78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 t="s">
        <v>1907</v>
      </c>
      <c r="Z464" s="65"/>
      <c r="AA464" s="65"/>
      <c r="AB464" s="65"/>
      <c r="AC464" s="65"/>
      <c r="AD464" s="65"/>
      <c r="AE464" s="65"/>
      <c r="AF464" s="65"/>
      <c r="AG464" s="65"/>
      <c r="AH464" s="65"/>
      <c r="AI464" s="65"/>
      <c r="AJ464" s="65"/>
      <c r="AK464" s="65"/>
      <c r="AL464" s="65"/>
      <c r="AM464" s="65"/>
      <c r="AN464" s="65"/>
      <c r="AO464" s="65"/>
      <c r="AP464" s="65"/>
      <c r="AQ464" s="65"/>
      <c r="AR464" s="49" t="s">
        <v>808</v>
      </c>
    </row>
    <row r="465" spans="4:44" x14ac:dyDescent="0.25">
      <c r="D465" s="65" t="str">
        <f t="shared" si="3"/>
        <v>Wallis,Futuna 661</v>
      </c>
      <c r="E465" s="65"/>
      <c r="F465" s="65"/>
      <c r="G465" s="65" t="s">
        <v>1908</v>
      </c>
      <c r="H465" s="65"/>
      <c r="I465" s="78">
        <v>691</v>
      </c>
      <c r="J465" s="78"/>
      <c r="K465" s="78"/>
      <c r="L465" s="78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 t="s">
        <v>1909</v>
      </c>
      <c r="Z465" s="65"/>
      <c r="AA465" s="65"/>
      <c r="AB465" s="65"/>
      <c r="AC465" s="65"/>
      <c r="AD465" s="65"/>
      <c r="AE465" s="65"/>
      <c r="AF465" s="65"/>
      <c r="AG465" s="65"/>
      <c r="AH465" s="65"/>
      <c r="AI465" s="65"/>
      <c r="AJ465" s="65"/>
      <c r="AK465" s="65"/>
      <c r="AL465" s="65"/>
      <c r="AM465" s="65"/>
      <c r="AN465" s="65"/>
      <c r="AO465" s="65"/>
      <c r="AP465" s="65"/>
      <c r="AQ465" s="65"/>
      <c r="AR465" s="49" t="s">
        <v>814</v>
      </c>
    </row>
    <row r="466" spans="4:44" x14ac:dyDescent="0.25">
      <c r="D466" s="65" t="str">
        <f t="shared" si="3"/>
        <v>Western Sahara 691</v>
      </c>
      <c r="E466" s="65"/>
      <c r="F466" s="65"/>
      <c r="G466" s="65" t="s">
        <v>1910</v>
      </c>
      <c r="H466" s="65"/>
      <c r="I466" s="78">
        <v>492</v>
      </c>
      <c r="J466" s="78"/>
      <c r="K466" s="78"/>
      <c r="L466" s="78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 t="s">
        <v>1911</v>
      </c>
      <c r="Z466" s="65"/>
      <c r="AA466" s="65"/>
      <c r="AB466" s="65"/>
      <c r="AC466" s="65"/>
      <c r="AD466" s="65"/>
      <c r="AE466" s="65"/>
      <c r="AF466" s="65"/>
      <c r="AG466" s="65"/>
      <c r="AH466" s="65"/>
      <c r="AI466" s="65"/>
      <c r="AJ466" s="65"/>
      <c r="AK466" s="65"/>
      <c r="AL466" s="65"/>
      <c r="AM466" s="65"/>
      <c r="AN466" s="65"/>
      <c r="AO466" s="65"/>
      <c r="AP466" s="65"/>
      <c r="AQ466" s="65"/>
      <c r="AR466" s="49" t="s">
        <v>819</v>
      </c>
    </row>
    <row r="467" spans="4:44" x14ac:dyDescent="0.25">
      <c r="D467" s="65" t="str">
        <f t="shared" si="3"/>
        <v>Yemen, Rep of 492</v>
      </c>
      <c r="E467" s="65"/>
      <c r="F467" s="65"/>
      <c r="G467" s="65" t="s">
        <v>1912</v>
      </c>
      <c r="H467" s="65"/>
      <c r="I467" s="78">
        <v>495</v>
      </c>
      <c r="J467" s="78"/>
      <c r="K467" s="78"/>
      <c r="L467" s="78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 t="s">
        <v>1913</v>
      </c>
      <c r="Z467" s="65"/>
      <c r="AA467" s="65"/>
      <c r="AB467" s="65"/>
      <c r="AC467" s="65"/>
      <c r="AD467" s="65"/>
      <c r="AE467" s="65"/>
      <c r="AF467" s="65"/>
      <c r="AG467" s="65"/>
      <c r="AH467" s="65"/>
      <c r="AI467" s="65"/>
      <c r="AJ467" s="65"/>
      <c r="AK467" s="65"/>
      <c r="AL467" s="65"/>
      <c r="AM467" s="65"/>
      <c r="AN467" s="65"/>
      <c r="AO467" s="65"/>
      <c r="AP467" s="65"/>
      <c r="AQ467" s="65"/>
      <c r="AR467" s="49" t="s">
        <v>824</v>
      </c>
    </row>
    <row r="468" spans="4:44" x14ac:dyDescent="0.25">
      <c r="D468" s="65" t="str">
        <f t="shared" si="3"/>
        <v>Yugoslavia 495</v>
      </c>
      <c r="E468" s="65"/>
      <c r="F468" s="65"/>
      <c r="G468" s="65" t="s">
        <v>1914</v>
      </c>
      <c r="H468" s="65"/>
      <c r="I468" s="78">
        <v>498</v>
      </c>
      <c r="J468" s="78"/>
      <c r="K468" s="78"/>
      <c r="L468" s="78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 t="s">
        <v>1915</v>
      </c>
      <c r="Z468" s="65"/>
      <c r="AA468" s="65"/>
      <c r="AB468" s="65"/>
      <c r="AC468" s="65"/>
      <c r="AD468" s="65"/>
      <c r="AE468" s="65"/>
      <c r="AF468" s="65"/>
      <c r="AG468" s="65"/>
      <c r="AH468" s="65"/>
      <c r="AI468" s="65"/>
      <c r="AJ468" s="65"/>
      <c r="AK468" s="65"/>
      <c r="AL468" s="65"/>
      <c r="AM468" s="65"/>
      <c r="AN468" s="65"/>
      <c r="AO468" s="65"/>
      <c r="AP468" s="65"/>
      <c r="AQ468" s="65"/>
      <c r="AR468" s="49" t="s">
        <v>830</v>
      </c>
    </row>
    <row r="469" spans="4:44" x14ac:dyDescent="0.25">
      <c r="D469" s="65" t="str">
        <f t="shared" si="3"/>
        <v>Zambia 498</v>
      </c>
      <c r="E469" s="65"/>
      <c r="F469" s="65"/>
      <c r="G469" s="65" t="s">
        <v>1916</v>
      </c>
      <c r="H469" s="65"/>
      <c r="I469" s="78">
        <v>626</v>
      </c>
      <c r="J469" s="78"/>
      <c r="K469" s="78"/>
      <c r="L469" s="78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 t="s">
        <v>1917</v>
      </c>
      <c r="Z469" s="65"/>
      <c r="AA469" s="65"/>
      <c r="AB469" s="65"/>
      <c r="AC469" s="65"/>
      <c r="AD469" s="65"/>
      <c r="AE469" s="65"/>
      <c r="AF469" s="65"/>
      <c r="AG469" s="65"/>
      <c r="AH469" s="65"/>
      <c r="AI469" s="65"/>
      <c r="AJ469" s="65"/>
      <c r="AK469" s="65"/>
      <c r="AL469" s="65"/>
      <c r="AM469" s="65"/>
      <c r="AN469" s="65"/>
      <c r="AO469" s="65"/>
      <c r="AP469" s="65"/>
      <c r="AQ469" s="65"/>
      <c r="AR469" s="49" t="s">
        <v>836</v>
      </c>
    </row>
    <row r="470" spans="4:44" x14ac:dyDescent="0.25">
      <c r="D470" s="65" t="str">
        <f t="shared" si="3"/>
        <v>Zimbabwe 626</v>
      </c>
      <c r="E470" s="65"/>
      <c r="F470" s="65"/>
      <c r="G470" s="65" t="s">
        <v>1918</v>
      </c>
      <c r="H470" s="65"/>
      <c r="I470" s="65"/>
      <c r="J470" s="65"/>
      <c r="K470" s="78"/>
      <c r="L470" s="78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 t="s">
        <v>1919</v>
      </c>
      <c r="Z470" s="65"/>
      <c r="AA470" s="65"/>
      <c r="AB470" s="65"/>
      <c r="AC470" s="65"/>
      <c r="AD470" s="65"/>
      <c r="AE470" s="65"/>
      <c r="AF470" s="65"/>
      <c r="AG470" s="65"/>
      <c r="AH470" s="65"/>
      <c r="AI470" s="65"/>
      <c r="AJ470" s="65"/>
      <c r="AK470" s="65"/>
      <c r="AL470" s="65"/>
      <c r="AM470" s="65"/>
      <c r="AN470" s="65"/>
      <c r="AO470" s="65"/>
      <c r="AP470" s="65"/>
      <c r="AQ470" s="65"/>
      <c r="AR470" s="49" t="s">
        <v>841</v>
      </c>
    </row>
    <row r="471" spans="4:44" x14ac:dyDescent="0.25">
      <c r="D471" s="65"/>
      <c r="E471" s="65"/>
      <c r="F471" s="65"/>
      <c r="G471" s="65"/>
      <c r="H471" s="65"/>
      <c r="I471" s="65"/>
      <c r="J471" s="65"/>
      <c r="K471" s="78"/>
      <c r="L471" s="78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 t="s">
        <v>1920</v>
      </c>
      <c r="Z471" s="65"/>
      <c r="AA471" s="65"/>
      <c r="AB471" s="65"/>
      <c r="AC471" s="65"/>
      <c r="AD471" s="65"/>
      <c r="AE471" s="65"/>
      <c r="AF471" s="65"/>
      <c r="AG471" s="65"/>
      <c r="AH471" s="65"/>
      <c r="AI471" s="65"/>
      <c r="AJ471" s="65"/>
      <c r="AK471" s="65"/>
      <c r="AL471" s="65"/>
      <c r="AM471" s="65"/>
      <c r="AN471" s="65"/>
      <c r="AO471" s="65"/>
      <c r="AP471" s="65"/>
      <c r="AQ471" s="65"/>
      <c r="AR471" s="49" t="s">
        <v>846</v>
      </c>
    </row>
    <row r="472" spans="4:44" x14ac:dyDescent="0.25">
      <c r="D472" s="65"/>
      <c r="E472" s="65"/>
      <c r="F472" s="65"/>
      <c r="G472" s="65"/>
      <c r="H472" s="65"/>
      <c r="I472" s="65"/>
      <c r="J472" s="65"/>
      <c r="K472" s="78"/>
      <c r="L472" s="78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 t="s">
        <v>1921</v>
      </c>
      <c r="Z472" s="65"/>
      <c r="AA472" s="65"/>
      <c r="AB472" s="65"/>
      <c r="AC472" s="65"/>
      <c r="AD472" s="65"/>
      <c r="AE472" s="65"/>
      <c r="AF472" s="65"/>
      <c r="AG472" s="65"/>
      <c r="AH472" s="65"/>
      <c r="AI472" s="65"/>
      <c r="AJ472" s="65"/>
      <c r="AK472" s="65"/>
      <c r="AL472" s="65"/>
      <c r="AM472" s="65"/>
      <c r="AN472" s="65"/>
      <c r="AO472" s="65"/>
      <c r="AP472" s="65"/>
      <c r="AQ472" s="65"/>
      <c r="AR472" s="49" t="s">
        <v>851</v>
      </c>
    </row>
    <row r="473" spans="4:44" x14ac:dyDescent="0.25">
      <c r="D473" s="78" t="s">
        <v>1922</v>
      </c>
      <c r="E473" s="78"/>
      <c r="F473" s="78"/>
      <c r="G473" s="65"/>
      <c r="H473" s="65"/>
      <c r="I473" s="65"/>
      <c r="J473" s="65"/>
      <c r="K473" s="78"/>
      <c r="L473" s="78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 t="s">
        <v>1923</v>
      </c>
      <c r="Z473" s="65"/>
      <c r="AA473" s="65"/>
      <c r="AB473" s="65"/>
      <c r="AC473" s="65"/>
      <c r="AD473" s="65"/>
      <c r="AE473" s="65"/>
      <c r="AF473" s="65"/>
      <c r="AG473" s="65"/>
      <c r="AH473" s="65"/>
      <c r="AI473" s="65"/>
      <c r="AJ473" s="65"/>
      <c r="AK473" s="65"/>
      <c r="AL473" s="65"/>
      <c r="AM473" s="65"/>
      <c r="AN473" s="65"/>
      <c r="AO473" s="65"/>
      <c r="AP473" s="65"/>
      <c r="AQ473" s="65"/>
      <c r="AR473" s="49" t="s">
        <v>856</v>
      </c>
    </row>
    <row r="474" spans="4:44" x14ac:dyDescent="0.25">
      <c r="D474" s="78" t="s">
        <v>1924</v>
      </c>
      <c r="E474" s="78"/>
      <c r="F474" s="78"/>
      <c r="G474" s="65"/>
      <c r="H474" s="65"/>
      <c r="I474" s="65"/>
      <c r="J474" s="65"/>
      <c r="K474" s="78"/>
      <c r="L474" s="78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 t="s">
        <v>1925</v>
      </c>
      <c r="Z474" s="65"/>
      <c r="AA474" s="65"/>
      <c r="AB474" s="65"/>
      <c r="AC474" s="65"/>
      <c r="AD474" s="65"/>
      <c r="AE474" s="65"/>
      <c r="AF474" s="65"/>
      <c r="AG474" s="65"/>
      <c r="AH474" s="65"/>
      <c r="AI474" s="65"/>
      <c r="AJ474" s="65"/>
      <c r="AK474" s="65"/>
      <c r="AL474" s="65"/>
      <c r="AM474" s="65"/>
      <c r="AN474" s="65"/>
      <c r="AO474" s="65"/>
      <c r="AP474" s="65"/>
      <c r="AQ474" s="65"/>
      <c r="AR474" s="49" t="s">
        <v>863</v>
      </c>
    </row>
    <row r="475" spans="4:44" x14ac:dyDescent="0.25">
      <c r="D475" s="65" t="s">
        <v>220</v>
      </c>
      <c r="E475" s="65"/>
      <c r="F475" s="65"/>
      <c r="G475" s="65"/>
      <c r="H475" s="65"/>
      <c r="I475" s="65"/>
      <c r="J475" s="65"/>
      <c r="K475" s="78"/>
      <c r="L475" s="78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 t="s">
        <v>1926</v>
      </c>
      <c r="Z475" s="65"/>
      <c r="AA475" s="65"/>
      <c r="AB475" s="65"/>
      <c r="AC475" s="65"/>
      <c r="AD475" s="65"/>
      <c r="AE475" s="65"/>
      <c r="AF475" s="65"/>
      <c r="AG475" s="65"/>
      <c r="AH475" s="65"/>
      <c r="AI475" s="65"/>
      <c r="AJ475" s="65"/>
      <c r="AK475" s="65"/>
      <c r="AL475" s="65"/>
      <c r="AM475" s="65"/>
      <c r="AN475" s="65"/>
      <c r="AO475" s="65"/>
      <c r="AP475" s="65"/>
      <c r="AQ475" s="65"/>
      <c r="AR475" s="49" t="s">
        <v>869</v>
      </c>
    </row>
    <row r="476" spans="4:44" x14ac:dyDescent="0.25">
      <c r="D476" s="65" t="s">
        <v>1927</v>
      </c>
      <c r="E476" s="65"/>
      <c r="F476" s="65"/>
      <c r="G476" s="65"/>
      <c r="H476" s="65"/>
      <c r="I476" s="65"/>
      <c r="J476" s="65"/>
      <c r="K476" s="78"/>
      <c r="L476" s="78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 t="s">
        <v>1928</v>
      </c>
      <c r="Z476" s="65"/>
      <c r="AA476" s="65"/>
      <c r="AB476" s="65"/>
      <c r="AC476" s="65"/>
      <c r="AD476" s="65"/>
      <c r="AE476" s="65"/>
      <c r="AF476" s="65"/>
      <c r="AG476" s="65"/>
      <c r="AH476" s="65"/>
      <c r="AI476" s="65"/>
      <c r="AJ476" s="65"/>
      <c r="AK476" s="65"/>
      <c r="AL476" s="65"/>
      <c r="AM476" s="65"/>
      <c r="AN476" s="65"/>
      <c r="AO476" s="65"/>
      <c r="AP476" s="65"/>
      <c r="AQ476" s="65"/>
      <c r="AR476" s="49" t="s">
        <v>875</v>
      </c>
    </row>
    <row r="477" spans="4:44" x14ac:dyDescent="0.25">
      <c r="D477" s="65" t="s">
        <v>1929</v>
      </c>
      <c r="E477" s="65"/>
      <c r="F477" s="65"/>
      <c r="G477" s="65"/>
      <c r="H477" s="65"/>
      <c r="I477" s="65"/>
      <c r="J477" s="65"/>
      <c r="K477" s="78"/>
      <c r="L477" s="78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 t="s">
        <v>1930</v>
      </c>
      <c r="Z477" s="65"/>
      <c r="AA477" s="65"/>
      <c r="AB477" s="65"/>
      <c r="AC477" s="65"/>
      <c r="AD477" s="65"/>
      <c r="AE477" s="65"/>
      <c r="AF477" s="65"/>
      <c r="AG477" s="65"/>
      <c r="AH477" s="65"/>
      <c r="AI477" s="65"/>
      <c r="AJ477" s="65"/>
      <c r="AK477" s="65"/>
      <c r="AL477" s="65"/>
      <c r="AM477" s="65"/>
      <c r="AN477" s="65"/>
      <c r="AO477" s="65"/>
      <c r="AP477" s="65"/>
      <c r="AQ477" s="65"/>
      <c r="AR477" s="49" t="s">
        <v>881</v>
      </c>
    </row>
    <row r="478" spans="4:44" x14ac:dyDescent="0.25">
      <c r="D478" s="65" t="s">
        <v>1931</v>
      </c>
      <c r="E478" s="65"/>
      <c r="F478" s="65"/>
      <c r="G478" s="65"/>
      <c r="H478" s="65"/>
      <c r="I478" s="65"/>
      <c r="J478" s="65"/>
      <c r="K478" s="78"/>
      <c r="L478" s="78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 t="s">
        <v>1932</v>
      </c>
      <c r="Z478" s="65"/>
      <c r="AA478" s="65"/>
      <c r="AB478" s="65"/>
      <c r="AC478" s="65"/>
      <c r="AD478" s="65"/>
      <c r="AE478" s="65"/>
      <c r="AF478" s="65"/>
      <c r="AG478" s="65"/>
      <c r="AH478" s="65"/>
      <c r="AI478" s="65"/>
      <c r="AJ478" s="65"/>
      <c r="AK478" s="65"/>
      <c r="AL478" s="65"/>
      <c r="AM478" s="65"/>
      <c r="AN478" s="65"/>
      <c r="AO478" s="65"/>
      <c r="AP478" s="65"/>
      <c r="AQ478" s="65"/>
      <c r="AR478" s="49" t="s">
        <v>886</v>
      </c>
    </row>
    <row r="479" spans="4:44" x14ac:dyDescent="0.25">
      <c r="D479" s="65" t="s">
        <v>1933</v>
      </c>
      <c r="E479" s="65"/>
      <c r="F479" s="65"/>
      <c r="G479" s="65"/>
      <c r="H479" s="65"/>
      <c r="I479" s="65"/>
      <c r="J479" s="65"/>
      <c r="K479" s="78"/>
      <c r="L479" s="78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 t="s">
        <v>1934</v>
      </c>
      <c r="Z479" s="65"/>
      <c r="AA479" s="65"/>
      <c r="AB479" s="65"/>
      <c r="AC479" s="65"/>
      <c r="AD479" s="65"/>
      <c r="AE479" s="65"/>
      <c r="AF479" s="65"/>
      <c r="AG479" s="65"/>
      <c r="AH479" s="65"/>
      <c r="AI479" s="65"/>
      <c r="AJ479" s="65"/>
      <c r="AK479" s="65"/>
      <c r="AL479" s="65"/>
      <c r="AM479" s="65"/>
      <c r="AN479" s="65"/>
      <c r="AO479" s="65"/>
      <c r="AP479" s="65"/>
      <c r="AQ479" s="65"/>
      <c r="AR479" s="49" t="s">
        <v>890</v>
      </c>
    </row>
    <row r="480" spans="4:44" x14ac:dyDescent="0.25">
      <c r="D480" s="65" t="s">
        <v>1935</v>
      </c>
      <c r="E480" s="65"/>
      <c r="F480" s="65"/>
      <c r="G480" s="65"/>
      <c r="H480" s="65"/>
      <c r="I480" s="65"/>
      <c r="J480" s="65"/>
      <c r="K480" s="78"/>
      <c r="L480" s="78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 t="s">
        <v>1936</v>
      </c>
      <c r="Z480" s="65"/>
      <c r="AA480" s="65"/>
      <c r="AB480" s="65"/>
      <c r="AC480" s="65"/>
      <c r="AD480" s="65"/>
      <c r="AE480" s="65"/>
      <c r="AF480" s="65"/>
      <c r="AG480" s="65"/>
      <c r="AH480" s="65"/>
      <c r="AI480" s="65"/>
      <c r="AJ480" s="65"/>
      <c r="AK480" s="65"/>
      <c r="AL480" s="65"/>
      <c r="AM480" s="65"/>
      <c r="AN480" s="65"/>
      <c r="AO480" s="65"/>
      <c r="AP480" s="65"/>
      <c r="AQ480" s="65"/>
      <c r="AR480" s="49" t="s">
        <v>894</v>
      </c>
    </row>
    <row r="481" spans="4:44" x14ac:dyDescent="0.25">
      <c r="D481" s="65"/>
      <c r="E481" s="65"/>
      <c r="F481" s="65"/>
      <c r="G481" s="65"/>
      <c r="H481" s="65"/>
      <c r="I481" s="65"/>
      <c r="J481" s="65"/>
      <c r="K481" s="78"/>
      <c r="L481" s="78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 t="s">
        <v>1937</v>
      </c>
      <c r="Z481" s="65"/>
      <c r="AA481" s="65"/>
      <c r="AB481" s="65"/>
      <c r="AC481" s="65"/>
      <c r="AD481" s="65"/>
      <c r="AE481" s="65"/>
      <c r="AF481" s="65"/>
      <c r="AG481" s="65"/>
      <c r="AH481" s="65"/>
      <c r="AI481" s="65"/>
      <c r="AJ481" s="65"/>
      <c r="AK481" s="65"/>
      <c r="AL481" s="65"/>
      <c r="AM481" s="65"/>
      <c r="AN481" s="65"/>
      <c r="AO481" s="65"/>
      <c r="AP481" s="65"/>
      <c r="AQ481" s="65"/>
      <c r="AR481" s="49" t="s">
        <v>900</v>
      </c>
    </row>
    <row r="482" spans="4:44" x14ac:dyDescent="0.25">
      <c r="D482" s="65" t="s">
        <v>1938</v>
      </c>
      <c r="E482" s="65"/>
      <c r="F482" s="65"/>
      <c r="G482" s="65"/>
      <c r="H482" s="65"/>
      <c r="I482" s="65"/>
      <c r="J482" s="65"/>
      <c r="K482" s="78"/>
      <c r="L482" s="78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 t="s">
        <v>1939</v>
      </c>
      <c r="Z482" s="65"/>
      <c r="AA482" s="65"/>
      <c r="AB482" s="65"/>
      <c r="AC482" s="65"/>
      <c r="AD482" s="65"/>
      <c r="AE482" s="65"/>
      <c r="AF482" s="65"/>
      <c r="AG482" s="65"/>
      <c r="AH482" s="65"/>
      <c r="AI482" s="65"/>
      <c r="AJ482" s="65"/>
      <c r="AK482" s="65"/>
      <c r="AL482" s="65"/>
      <c r="AM482" s="65"/>
      <c r="AN482" s="65"/>
      <c r="AO482" s="65"/>
      <c r="AP482" s="65"/>
      <c r="AQ482" s="65"/>
      <c r="AR482" s="49" t="s">
        <v>906</v>
      </c>
    </row>
    <row r="483" spans="4:44" x14ac:dyDescent="0.25">
      <c r="D483" s="65" t="s">
        <v>1940</v>
      </c>
      <c r="E483" s="65"/>
      <c r="F483" s="65"/>
      <c r="G483" s="65"/>
      <c r="H483" s="65"/>
      <c r="I483" s="65"/>
      <c r="J483" s="65"/>
      <c r="K483" s="78"/>
      <c r="L483" s="78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 t="s">
        <v>1941</v>
      </c>
      <c r="Z483" s="65"/>
      <c r="AA483" s="65"/>
      <c r="AB483" s="65"/>
      <c r="AC483" s="65"/>
      <c r="AD483" s="65"/>
      <c r="AE483" s="65"/>
      <c r="AF483" s="65"/>
      <c r="AG483" s="65"/>
      <c r="AH483" s="65"/>
      <c r="AI483" s="65"/>
      <c r="AJ483" s="65"/>
      <c r="AK483" s="65"/>
      <c r="AL483" s="65"/>
      <c r="AM483" s="65"/>
      <c r="AN483" s="65"/>
      <c r="AO483" s="65"/>
      <c r="AP483" s="65"/>
      <c r="AQ483" s="65"/>
      <c r="AR483" s="49" t="s">
        <v>910</v>
      </c>
    </row>
    <row r="484" spans="4:44" x14ac:dyDescent="0.25">
      <c r="D484" s="65" t="s">
        <v>1942</v>
      </c>
      <c r="E484" s="65"/>
      <c r="F484" s="65"/>
      <c r="G484" s="65"/>
      <c r="H484" s="65"/>
      <c r="I484" s="65"/>
      <c r="J484" s="65"/>
      <c r="K484" s="78"/>
      <c r="L484" s="78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 t="s">
        <v>1943</v>
      </c>
      <c r="Z484" s="65"/>
      <c r="AA484" s="65"/>
      <c r="AB484" s="65"/>
      <c r="AC484" s="65"/>
      <c r="AD484" s="65"/>
      <c r="AE484" s="65"/>
      <c r="AF484" s="65"/>
      <c r="AG484" s="65"/>
      <c r="AH484" s="65"/>
      <c r="AI484" s="65"/>
      <c r="AJ484" s="65"/>
      <c r="AK484" s="65"/>
      <c r="AL484" s="65"/>
      <c r="AM484" s="65"/>
      <c r="AN484" s="65"/>
      <c r="AO484" s="65"/>
      <c r="AP484" s="65"/>
      <c r="AQ484" s="65"/>
      <c r="AR484" s="49" t="s">
        <v>914</v>
      </c>
    </row>
    <row r="485" spans="4:44" x14ac:dyDescent="0.25">
      <c r="D485" s="65" t="s">
        <v>1944</v>
      </c>
      <c r="E485" s="65"/>
      <c r="F485" s="65"/>
      <c r="G485" s="65"/>
      <c r="H485" s="65"/>
      <c r="I485" s="65"/>
      <c r="J485" s="65"/>
      <c r="K485" s="78"/>
      <c r="L485" s="78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 t="s">
        <v>1945</v>
      </c>
      <c r="Z485" s="65"/>
      <c r="AA485" s="65"/>
      <c r="AB485" s="65"/>
      <c r="AC485" s="65"/>
      <c r="AD485" s="65"/>
      <c r="AE485" s="65"/>
      <c r="AF485" s="65"/>
      <c r="AG485" s="65"/>
      <c r="AH485" s="65"/>
      <c r="AI485" s="65"/>
      <c r="AJ485" s="65"/>
      <c r="AK485" s="65"/>
      <c r="AL485" s="65"/>
      <c r="AM485" s="65"/>
      <c r="AN485" s="65"/>
      <c r="AO485" s="65"/>
      <c r="AP485" s="65"/>
      <c r="AQ485" s="65"/>
      <c r="AR485" s="49" t="s">
        <v>918</v>
      </c>
    </row>
    <row r="486" spans="4:44" x14ac:dyDescent="0.25">
      <c r="D486" s="65" t="s">
        <v>1946</v>
      </c>
      <c r="E486" s="65"/>
      <c r="F486" s="65"/>
      <c r="G486" s="65"/>
      <c r="H486" s="65"/>
      <c r="I486" s="65"/>
      <c r="J486" s="65"/>
      <c r="K486" s="78"/>
      <c r="L486" s="78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 t="s">
        <v>1947</v>
      </c>
      <c r="Z486" s="65"/>
      <c r="AA486" s="65"/>
      <c r="AB486" s="65"/>
      <c r="AC486" s="65"/>
      <c r="AD486" s="65"/>
      <c r="AE486" s="65"/>
      <c r="AF486" s="65"/>
      <c r="AG486" s="65"/>
      <c r="AH486" s="65"/>
      <c r="AI486" s="65"/>
      <c r="AJ486" s="65"/>
      <c r="AK486" s="65"/>
      <c r="AL486" s="65"/>
      <c r="AM486" s="65"/>
      <c r="AN486" s="65"/>
      <c r="AO486" s="65"/>
      <c r="AP486" s="65"/>
      <c r="AQ486" s="65"/>
      <c r="AR486" s="49" t="s">
        <v>922</v>
      </c>
    </row>
    <row r="487" spans="4:44" x14ac:dyDescent="0.25">
      <c r="D487" s="65" t="s">
        <v>1948</v>
      </c>
      <c r="E487" s="65"/>
      <c r="F487" s="65"/>
      <c r="G487" s="65"/>
      <c r="H487" s="65"/>
      <c r="I487" s="65"/>
      <c r="J487" s="65"/>
      <c r="K487" s="78"/>
      <c r="L487" s="78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 t="s">
        <v>1949</v>
      </c>
      <c r="Z487" s="65"/>
      <c r="AA487" s="65"/>
      <c r="AB487" s="65"/>
      <c r="AC487" s="65"/>
      <c r="AD487" s="65"/>
      <c r="AE487" s="65"/>
      <c r="AF487" s="65"/>
      <c r="AG487" s="65"/>
      <c r="AH487" s="65"/>
      <c r="AI487" s="65"/>
      <c r="AJ487" s="65"/>
      <c r="AK487" s="65"/>
      <c r="AL487" s="65"/>
      <c r="AM487" s="65"/>
      <c r="AN487" s="65"/>
      <c r="AO487" s="65"/>
      <c r="AP487" s="65"/>
      <c r="AQ487" s="65"/>
      <c r="AR487" s="49" t="s">
        <v>926</v>
      </c>
    </row>
    <row r="488" spans="4:44" x14ac:dyDescent="0.25">
      <c r="D488" s="65"/>
      <c r="E488" s="65"/>
      <c r="F488" s="65"/>
      <c r="G488" s="65"/>
      <c r="H488" s="65"/>
      <c r="I488" s="65"/>
      <c r="J488" s="65"/>
      <c r="K488" s="78"/>
      <c r="L488" s="78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 t="s">
        <v>1950</v>
      </c>
      <c r="Z488" s="65"/>
      <c r="AA488" s="65"/>
      <c r="AB488" s="65"/>
      <c r="AC488" s="65"/>
      <c r="AD488" s="65"/>
      <c r="AE488" s="65"/>
      <c r="AF488" s="65"/>
      <c r="AG488" s="65"/>
      <c r="AH488" s="65"/>
      <c r="AI488" s="65"/>
      <c r="AJ488" s="65"/>
      <c r="AK488" s="65"/>
      <c r="AL488" s="65"/>
      <c r="AM488" s="65"/>
      <c r="AN488" s="65"/>
      <c r="AO488" s="65"/>
      <c r="AP488" s="65"/>
      <c r="AQ488" s="65"/>
      <c r="AR488" s="49" t="s">
        <v>931</v>
      </c>
    </row>
    <row r="489" spans="4:44" x14ac:dyDescent="0.25">
      <c r="D489" s="65"/>
      <c r="E489" s="65"/>
      <c r="F489" s="65"/>
      <c r="G489" s="65"/>
      <c r="H489" s="65"/>
      <c r="I489" s="65"/>
      <c r="J489" s="65"/>
      <c r="K489" s="78"/>
      <c r="L489" s="78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 t="s">
        <v>1951</v>
      </c>
      <c r="Z489" s="65"/>
      <c r="AA489" s="65"/>
      <c r="AB489" s="65"/>
      <c r="AC489" s="65"/>
      <c r="AD489" s="65"/>
      <c r="AE489" s="65"/>
      <c r="AF489" s="65"/>
      <c r="AG489" s="65"/>
      <c r="AH489" s="65"/>
      <c r="AI489" s="65"/>
      <c r="AJ489" s="65"/>
      <c r="AK489" s="65"/>
      <c r="AL489" s="65"/>
      <c r="AM489" s="65"/>
      <c r="AN489" s="65"/>
      <c r="AO489" s="65"/>
      <c r="AP489" s="65"/>
      <c r="AQ489" s="65"/>
      <c r="AR489" s="49" t="s">
        <v>936</v>
      </c>
    </row>
    <row r="490" spans="4:44" x14ac:dyDescent="0.25">
      <c r="D490" s="65"/>
      <c r="E490" s="65"/>
      <c r="F490" s="65"/>
      <c r="G490" s="65"/>
      <c r="H490" s="65"/>
      <c r="I490" s="65"/>
      <c r="J490" s="65"/>
      <c r="K490" s="78"/>
      <c r="L490" s="78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 t="s">
        <v>1952</v>
      </c>
      <c r="Z490" s="65"/>
      <c r="AA490" s="65"/>
      <c r="AB490" s="65"/>
      <c r="AC490" s="65"/>
      <c r="AD490" s="65"/>
      <c r="AE490" s="65"/>
      <c r="AF490" s="65"/>
      <c r="AG490" s="65"/>
      <c r="AH490" s="65"/>
      <c r="AI490" s="65"/>
      <c r="AJ490" s="65"/>
      <c r="AK490" s="65"/>
      <c r="AL490" s="65"/>
      <c r="AM490" s="65"/>
      <c r="AN490" s="65"/>
      <c r="AO490" s="65"/>
      <c r="AP490" s="65"/>
      <c r="AQ490" s="65"/>
      <c r="AR490" s="49" t="s">
        <v>941</v>
      </c>
    </row>
    <row r="491" spans="4:44" x14ac:dyDescent="0.25">
      <c r="D491" s="65"/>
      <c r="E491" s="65"/>
      <c r="F491" s="65"/>
      <c r="G491" s="65"/>
      <c r="H491" s="65"/>
      <c r="I491" s="65"/>
      <c r="J491" s="65"/>
      <c r="K491" s="78"/>
      <c r="L491" s="78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 t="s">
        <v>1953</v>
      </c>
      <c r="Z491" s="65"/>
      <c r="AA491" s="65"/>
      <c r="AB491" s="65"/>
      <c r="AC491" s="65"/>
      <c r="AD491" s="65"/>
      <c r="AE491" s="65"/>
      <c r="AF491" s="65"/>
      <c r="AG491" s="65"/>
      <c r="AH491" s="65"/>
      <c r="AI491" s="65"/>
      <c r="AJ491" s="65"/>
      <c r="AK491" s="65"/>
      <c r="AL491" s="65"/>
      <c r="AM491" s="65"/>
      <c r="AN491" s="65"/>
      <c r="AO491" s="65"/>
      <c r="AP491" s="65"/>
      <c r="AQ491" s="65"/>
      <c r="AR491" s="49" t="s">
        <v>947</v>
      </c>
    </row>
    <row r="492" spans="4:44" x14ac:dyDescent="0.25">
      <c r="D492" s="65"/>
      <c r="E492" s="65"/>
      <c r="F492" s="65"/>
      <c r="G492" s="65"/>
      <c r="H492" s="65"/>
      <c r="I492" s="65"/>
      <c r="J492" s="65"/>
      <c r="K492" s="78"/>
      <c r="L492" s="78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 t="s">
        <v>1954</v>
      </c>
      <c r="Z492" s="65"/>
      <c r="AA492" s="65"/>
      <c r="AB492" s="65"/>
      <c r="AC492" s="65"/>
      <c r="AD492" s="65"/>
      <c r="AE492" s="65"/>
      <c r="AF492" s="65"/>
      <c r="AG492" s="65"/>
      <c r="AH492" s="65"/>
      <c r="AI492" s="65"/>
      <c r="AJ492" s="65"/>
      <c r="AK492" s="65"/>
      <c r="AL492" s="65"/>
      <c r="AM492" s="65"/>
      <c r="AN492" s="65"/>
      <c r="AO492" s="65"/>
      <c r="AP492" s="65"/>
      <c r="AQ492" s="65"/>
      <c r="AR492" s="49" t="s">
        <v>953</v>
      </c>
    </row>
    <row r="493" spans="4:44" x14ac:dyDescent="0.25">
      <c r="D493" s="65"/>
      <c r="E493" s="65"/>
      <c r="F493" s="65"/>
      <c r="G493" s="65"/>
      <c r="H493" s="65"/>
      <c r="I493" s="65"/>
      <c r="J493" s="65"/>
      <c r="K493" s="78"/>
      <c r="L493" s="78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 t="s">
        <v>1955</v>
      </c>
      <c r="Z493" s="65"/>
      <c r="AA493" s="65"/>
      <c r="AB493" s="65"/>
      <c r="AC493" s="65"/>
      <c r="AD493" s="65"/>
      <c r="AE493" s="65"/>
      <c r="AF493" s="65"/>
      <c r="AG493" s="65"/>
      <c r="AH493" s="65"/>
      <c r="AI493" s="65"/>
      <c r="AJ493" s="65"/>
      <c r="AK493" s="65"/>
      <c r="AL493" s="65"/>
      <c r="AM493" s="65"/>
      <c r="AN493" s="65"/>
      <c r="AO493" s="65"/>
      <c r="AP493" s="65"/>
      <c r="AQ493" s="65"/>
      <c r="AR493" s="49" t="s">
        <v>957</v>
      </c>
    </row>
    <row r="494" spans="4:44" x14ac:dyDescent="0.25">
      <c r="D494" s="65"/>
      <c r="E494" s="65"/>
      <c r="F494" s="65"/>
      <c r="G494" s="65"/>
      <c r="H494" s="65"/>
      <c r="I494" s="65"/>
      <c r="J494" s="65"/>
      <c r="K494" s="78"/>
      <c r="L494" s="78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 t="s">
        <v>1956</v>
      </c>
      <c r="Z494" s="65"/>
      <c r="AA494" s="65"/>
      <c r="AB494" s="65"/>
      <c r="AC494" s="65"/>
      <c r="AD494" s="65"/>
      <c r="AE494" s="65"/>
      <c r="AF494" s="65"/>
      <c r="AG494" s="65"/>
      <c r="AH494" s="65"/>
      <c r="AI494" s="65"/>
      <c r="AJ494" s="65"/>
      <c r="AK494" s="65"/>
      <c r="AL494" s="65"/>
      <c r="AM494" s="65"/>
      <c r="AN494" s="65"/>
      <c r="AO494" s="65"/>
      <c r="AP494" s="65"/>
      <c r="AQ494" s="65"/>
      <c r="AR494" s="49" t="s">
        <v>961</v>
      </c>
    </row>
    <row r="495" spans="4:44" x14ac:dyDescent="0.25">
      <c r="D495" s="65"/>
      <c r="E495" s="65"/>
      <c r="F495" s="65"/>
      <c r="G495" s="65"/>
      <c r="H495" s="65"/>
      <c r="I495" s="65"/>
      <c r="J495" s="65"/>
      <c r="K495" s="78"/>
      <c r="L495" s="78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 t="s">
        <v>1957</v>
      </c>
      <c r="Z495" s="65"/>
      <c r="AA495" s="65"/>
      <c r="AB495" s="65"/>
      <c r="AC495" s="65"/>
      <c r="AD495" s="65"/>
      <c r="AE495" s="65"/>
      <c r="AF495" s="65"/>
      <c r="AG495" s="65"/>
      <c r="AH495" s="65"/>
      <c r="AI495" s="65"/>
      <c r="AJ495" s="65"/>
      <c r="AK495" s="65"/>
      <c r="AL495" s="65"/>
      <c r="AM495" s="65"/>
      <c r="AN495" s="65"/>
      <c r="AO495" s="65"/>
      <c r="AP495" s="65"/>
      <c r="AQ495" s="65"/>
      <c r="AR495" s="49" t="s">
        <v>965</v>
      </c>
    </row>
    <row r="496" spans="4:44" x14ac:dyDescent="0.25">
      <c r="D496" s="65"/>
      <c r="E496" s="65"/>
      <c r="F496" s="65"/>
      <c r="G496" s="65"/>
      <c r="H496" s="65"/>
      <c r="I496" s="65"/>
      <c r="J496" s="65"/>
      <c r="K496" s="78"/>
      <c r="L496" s="78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 t="s">
        <v>1958</v>
      </c>
      <c r="Z496" s="65"/>
      <c r="AA496" s="65"/>
      <c r="AB496" s="65"/>
      <c r="AC496" s="65"/>
      <c r="AD496" s="65"/>
      <c r="AE496" s="65"/>
      <c r="AF496" s="65"/>
      <c r="AG496" s="65"/>
      <c r="AH496" s="65"/>
      <c r="AI496" s="65"/>
      <c r="AJ496" s="65"/>
      <c r="AK496" s="65"/>
      <c r="AL496" s="65"/>
      <c r="AM496" s="65"/>
      <c r="AN496" s="65"/>
      <c r="AO496" s="65"/>
      <c r="AP496" s="65"/>
      <c r="AQ496" s="65"/>
      <c r="AR496" s="49" t="s">
        <v>969</v>
      </c>
    </row>
    <row r="497" spans="25:44" x14ac:dyDescent="0.25">
      <c r="Y497" s="65" t="s">
        <v>1959</v>
      </c>
      <c r="Z497" s="65"/>
      <c r="AA497" s="65"/>
      <c r="AB497" s="65"/>
      <c r="AC497" s="65"/>
      <c r="AD497" s="65"/>
      <c r="AE497" s="65"/>
      <c r="AF497" s="65"/>
      <c r="AG497" s="65"/>
      <c r="AH497" s="65"/>
      <c r="AI497" s="65"/>
      <c r="AJ497" s="65"/>
      <c r="AK497" s="65"/>
      <c r="AL497" s="65"/>
      <c r="AM497" s="65"/>
      <c r="AN497" s="65"/>
      <c r="AO497" s="65"/>
      <c r="AP497" s="65"/>
      <c r="AQ497" s="65"/>
      <c r="AR497" s="49" t="s">
        <v>973</v>
      </c>
    </row>
    <row r="498" spans="25:44" x14ac:dyDescent="0.25">
      <c r="Y498" s="65" t="s">
        <v>1960</v>
      </c>
      <c r="Z498" s="65"/>
      <c r="AA498" s="65"/>
      <c r="AB498" s="65"/>
      <c r="AC498" s="65"/>
      <c r="AD498" s="65"/>
      <c r="AE498" s="65"/>
      <c r="AF498" s="65"/>
      <c r="AG498" s="65"/>
      <c r="AH498" s="65"/>
      <c r="AI498" s="65"/>
      <c r="AJ498" s="65"/>
      <c r="AK498" s="65"/>
      <c r="AL498" s="65"/>
      <c r="AM498" s="65"/>
      <c r="AN498" s="65"/>
      <c r="AO498" s="65"/>
      <c r="AP498" s="65"/>
      <c r="AQ498" s="65"/>
      <c r="AR498" s="49" t="s">
        <v>977</v>
      </c>
    </row>
    <row r="499" spans="25:44" x14ac:dyDescent="0.25">
      <c r="Y499" s="65" t="s">
        <v>1961</v>
      </c>
      <c r="Z499" s="65"/>
      <c r="AA499" s="65"/>
      <c r="AB499" s="65"/>
      <c r="AC499" s="65"/>
      <c r="AD499" s="65"/>
      <c r="AE499" s="65"/>
      <c r="AF499" s="65"/>
      <c r="AG499" s="65"/>
      <c r="AH499" s="65"/>
      <c r="AI499" s="65"/>
      <c r="AJ499" s="65"/>
      <c r="AK499" s="65"/>
      <c r="AL499" s="65"/>
      <c r="AM499" s="65"/>
      <c r="AN499" s="65"/>
      <c r="AO499" s="65"/>
      <c r="AP499" s="65"/>
      <c r="AQ499" s="65"/>
      <c r="AR499" s="49" t="s">
        <v>981</v>
      </c>
    </row>
    <row r="500" spans="25:44" x14ac:dyDescent="0.25">
      <c r="Y500" s="65" t="s">
        <v>1962</v>
      </c>
      <c r="Z500" s="65"/>
      <c r="AA500" s="65"/>
      <c r="AB500" s="65"/>
      <c r="AC500" s="65"/>
      <c r="AD500" s="65"/>
      <c r="AE500" s="65"/>
      <c r="AF500" s="65"/>
      <c r="AG500" s="65"/>
      <c r="AH500" s="65"/>
      <c r="AI500" s="65"/>
      <c r="AJ500" s="65"/>
      <c r="AK500" s="65"/>
      <c r="AL500" s="65"/>
      <c r="AM500" s="65"/>
      <c r="AN500" s="65"/>
      <c r="AO500" s="65"/>
      <c r="AP500" s="65"/>
      <c r="AQ500" s="65"/>
      <c r="AR500" s="49" t="s">
        <v>985</v>
      </c>
    </row>
    <row r="501" spans="25:44" x14ac:dyDescent="0.25">
      <c r="Y501" s="65" t="s">
        <v>1963</v>
      </c>
      <c r="Z501" s="65"/>
      <c r="AA501" s="65"/>
      <c r="AB501" s="65"/>
      <c r="AC501" s="65"/>
      <c r="AD501" s="65"/>
      <c r="AE501" s="65"/>
      <c r="AF501" s="65"/>
      <c r="AG501" s="65"/>
      <c r="AH501" s="65"/>
      <c r="AI501" s="65"/>
      <c r="AJ501" s="65"/>
      <c r="AK501" s="65"/>
      <c r="AL501" s="65"/>
      <c r="AM501" s="65"/>
      <c r="AN501" s="65"/>
      <c r="AO501" s="65"/>
      <c r="AP501" s="65"/>
      <c r="AQ501" s="65"/>
      <c r="AR501" s="49" t="s">
        <v>989</v>
      </c>
    </row>
    <row r="502" spans="25:44" x14ac:dyDescent="0.25">
      <c r="Y502" s="65" t="s">
        <v>1964</v>
      </c>
      <c r="Z502" s="65"/>
      <c r="AA502" s="65"/>
      <c r="AB502" s="65"/>
      <c r="AC502" s="65"/>
      <c r="AD502" s="65"/>
      <c r="AE502" s="65"/>
      <c r="AF502" s="65"/>
      <c r="AG502" s="65"/>
      <c r="AH502" s="65"/>
      <c r="AI502" s="65"/>
      <c r="AJ502" s="65"/>
      <c r="AK502" s="65"/>
      <c r="AL502" s="65"/>
      <c r="AM502" s="65"/>
      <c r="AN502" s="65"/>
      <c r="AO502" s="65"/>
      <c r="AP502" s="65"/>
      <c r="AQ502" s="65"/>
      <c r="AR502" s="49" t="s">
        <v>993</v>
      </c>
    </row>
    <row r="503" spans="25:44" x14ac:dyDescent="0.25">
      <c r="Y503" s="65" t="s">
        <v>1965</v>
      </c>
      <c r="Z503" s="65"/>
      <c r="AA503" s="65"/>
      <c r="AB503" s="65"/>
      <c r="AC503" s="65"/>
      <c r="AD503" s="65"/>
      <c r="AE503" s="65"/>
      <c r="AF503" s="65"/>
      <c r="AG503" s="65"/>
      <c r="AH503" s="65"/>
      <c r="AI503" s="65"/>
      <c r="AJ503" s="65"/>
      <c r="AK503" s="65"/>
      <c r="AL503" s="65"/>
      <c r="AM503" s="65"/>
      <c r="AN503" s="65"/>
      <c r="AO503" s="65"/>
      <c r="AP503" s="65"/>
      <c r="AQ503" s="65"/>
      <c r="AR503" s="49" t="s">
        <v>997</v>
      </c>
    </row>
    <row r="504" spans="25:44" x14ac:dyDescent="0.25">
      <c r="Y504" s="65" t="s">
        <v>1966</v>
      </c>
      <c r="Z504" s="65"/>
      <c r="AA504" s="65"/>
      <c r="AB504" s="65"/>
      <c r="AC504" s="65"/>
      <c r="AD504" s="65"/>
      <c r="AE504" s="65"/>
      <c r="AF504" s="65"/>
      <c r="AG504" s="65"/>
      <c r="AH504" s="65"/>
      <c r="AI504" s="65"/>
      <c r="AJ504" s="65"/>
      <c r="AK504" s="65"/>
      <c r="AL504" s="65"/>
      <c r="AM504" s="65"/>
      <c r="AN504" s="65"/>
      <c r="AO504" s="65"/>
      <c r="AP504" s="65"/>
      <c r="AQ504" s="65"/>
      <c r="AR504" s="49" t="s">
        <v>1001</v>
      </c>
    </row>
    <row r="505" spans="25:44" x14ac:dyDescent="0.25">
      <c r="Y505" s="65" t="s">
        <v>1967</v>
      </c>
      <c r="Z505" s="65"/>
      <c r="AA505" s="65"/>
      <c r="AB505" s="65"/>
      <c r="AC505" s="65"/>
      <c r="AD505" s="65"/>
      <c r="AE505" s="65"/>
      <c r="AF505" s="65"/>
      <c r="AG505" s="65"/>
      <c r="AH505" s="65"/>
      <c r="AI505" s="65"/>
      <c r="AJ505" s="65"/>
      <c r="AK505" s="65"/>
      <c r="AL505" s="65"/>
      <c r="AM505" s="65"/>
      <c r="AN505" s="65"/>
      <c r="AO505" s="65"/>
      <c r="AP505" s="65"/>
      <c r="AQ505" s="65"/>
      <c r="AR505" s="49" t="s">
        <v>1006</v>
      </c>
    </row>
    <row r="506" spans="25:44" x14ac:dyDescent="0.25">
      <c r="Y506" s="65" t="s">
        <v>1968</v>
      </c>
      <c r="Z506" s="65"/>
      <c r="AA506" s="65"/>
      <c r="AB506" s="65"/>
      <c r="AC506" s="65"/>
      <c r="AD506" s="65"/>
      <c r="AE506" s="65"/>
      <c r="AF506" s="65"/>
      <c r="AG506" s="65"/>
      <c r="AH506" s="65"/>
      <c r="AI506" s="65"/>
      <c r="AJ506" s="65"/>
      <c r="AK506" s="65"/>
      <c r="AL506" s="65"/>
      <c r="AM506" s="65"/>
      <c r="AN506" s="65"/>
      <c r="AO506" s="65"/>
      <c r="AP506" s="65"/>
      <c r="AQ506" s="65"/>
      <c r="AR506" s="49" t="s">
        <v>1010</v>
      </c>
    </row>
    <row r="507" spans="25:44" x14ac:dyDescent="0.25">
      <c r="Y507" s="65" t="s">
        <v>1969</v>
      </c>
      <c r="Z507" s="65"/>
      <c r="AA507" s="65"/>
      <c r="AB507" s="65"/>
      <c r="AC507" s="65"/>
      <c r="AD507" s="65"/>
      <c r="AE507" s="65"/>
      <c r="AF507" s="65"/>
      <c r="AG507" s="65"/>
      <c r="AH507" s="65"/>
      <c r="AI507" s="65"/>
      <c r="AJ507" s="65"/>
      <c r="AK507" s="65"/>
      <c r="AL507" s="65"/>
      <c r="AM507" s="65"/>
      <c r="AN507" s="65"/>
      <c r="AO507" s="65"/>
      <c r="AP507" s="65"/>
      <c r="AQ507" s="65"/>
      <c r="AR507" s="49" t="s">
        <v>1014</v>
      </c>
    </row>
    <row r="508" spans="25:44" x14ac:dyDescent="0.25">
      <c r="Y508" s="65" t="s">
        <v>1970</v>
      </c>
      <c r="Z508" s="65"/>
      <c r="AA508" s="65"/>
      <c r="AB508" s="65"/>
      <c r="AC508" s="65"/>
      <c r="AD508" s="65"/>
      <c r="AE508" s="65"/>
      <c r="AF508" s="65"/>
      <c r="AG508" s="65"/>
      <c r="AH508" s="65"/>
      <c r="AI508" s="65"/>
      <c r="AJ508" s="65"/>
      <c r="AK508" s="65"/>
      <c r="AL508" s="65"/>
      <c r="AM508" s="65"/>
      <c r="AN508" s="65"/>
      <c r="AO508" s="65"/>
      <c r="AP508" s="65"/>
      <c r="AQ508" s="65"/>
      <c r="AR508" s="49" t="s">
        <v>1019</v>
      </c>
    </row>
    <row r="509" spans="25:44" x14ac:dyDescent="0.25">
      <c r="Y509" s="65" t="s">
        <v>1971</v>
      </c>
      <c r="Z509" s="65"/>
      <c r="AA509" s="65"/>
      <c r="AB509" s="65"/>
      <c r="AC509" s="65"/>
      <c r="AD509" s="65"/>
      <c r="AE509" s="65"/>
      <c r="AF509" s="65"/>
      <c r="AG509" s="65"/>
      <c r="AH509" s="65"/>
      <c r="AI509" s="65"/>
      <c r="AJ509" s="65"/>
      <c r="AK509" s="65"/>
      <c r="AL509" s="65"/>
      <c r="AM509" s="65"/>
      <c r="AN509" s="65"/>
      <c r="AO509" s="65"/>
      <c r="AP509" s="65"/>
      <c r="AQ509" s="65"/>
      <c r="AR509" s="64" t="s">
        <v>1024</v>
      </c>
    </row>
    <row r="510" spans="25:44" x14ac:dyDescent="0.25">
      <c r="Y510" s="65" t="s">
        <v>1972</v>
      </c>
      <c r="Z510" s="65"/>
      <c r="AA510" s="65"/>
      <c r="AB510" s="65"/>
      <c r="AC510" s="65"/>
      <c r="AD510" s="65"/>
      <c r="AE510" s="65"/>
      <c r="AF510" s="65"/>
      <c r="AG510" s="65"/>
      <c r="AH510" s="65"/>
      <c r="AI510" s="65"/>
      <c r="AJ510" s="65"/>
      <c r="AK510" s="65"/>
      <c r="AL510" s="65"/>
      <c r="AM510" s="65"/>
      <c r="AN510" s="65"/>
      <c r="AO510" s="65"/>
      <c r="AP510" s="65"/>
      <c r="AQ510" s="65"/>
      <c r="AR510" s="49" t="s">
        <v>1029</v>
      </c>
    </row>
    <row r="511" spans="25:44" x14ac:dyDescent="0.25">
      <c r="Y511" s="65" t="s">
        <v>1973</v>
      </c>
      <c r="Z511" s="65"/>
      <c r="AA511" s="65"/>
      <c r="AB511" s="65"/>
      <c r="AC511" s="65"/>
      <c r="AD511" s="65"/>
      <c r="AE511" s="65"/>
      <c r="AF511" s="65"/>
      <c r="AG511" s="65"/>
      <c r="AH511" s="65"/>
      <c r="AI511" s="65"/>
      <c r="AJ511" s="65"/>
      <c r="AK511" s="65"/>
      <c r="AL511" s="65"/>
      <c r="AM511" s="65"/>
      <c r="AN511" s="65"/>
      <c r="AO511" s="65"/>
      <c r="AP511" s="65"/>
      <c r="AQ511" s="65"/>
      <c r="AR511" s="49" t="s">
        <v>1033</v>
      </c>
    </row>
    <row r="512" spans="25:44" x14ac:dyDescent="0.25">
      <c r="Y512" s="65" t="s">
        <v>1974</v>
      </c>
      <c r="Z512" s="65"/>
      <c r="AA512" s="65"/>
      <c r="AB512" s="65"/>
      <c r="AC512" s="65"/>
      <c r="AD512" s="65"/>
      <c r="AE512" s="65"/>
      <c r="AF512" s="65"/>
      <c r="AG512" s="65"/>
      <c r="AH512" s="65"/>
      <c r="AI512" s="65"/>
      <c r="AJ512" s="65"/>
      <c r="AK512" s="65"/>
      <c r="AL512" s="65"/>
      <c r="AM512" s="65"/>
      <c r="AN512" s="65"/>
      <c r="AO512" s="65"/>
      <c r="AP512" s="65"/>
      <c r="AQ512" s="65"/>
      <c r="AR512" s="49" t="s">
        <v>1038</v>
      </c>
    </row>
    <row r="513" spans="25:44" x14ac:dyDescent="0.25">
      <c r="Y513" s="65" t="s">
        <v>1975</v>
      </c>
      <c r="Z513" s="65"/>
      <c r="AA513" s="65"/>
      <c r="AB513" s="65"/>
      <c r="AC513" s="65"/>
      <c r="AD513" s="65"/>
      <c r="AE513" s="65"/>
      <c r="AF513" s="65"/>
      <c r="AG513" s="65"/>
      <c r="AH513" s="65"/>
      <c r="AI513" s="65"/>
      <c r="AJ513" s="65"/>
      <c r="AK513" s="65"/>
      <c r="AL513" s="65"/>
      <c r="AM513" s="65"/>
      <c r="AN513" s="65"/>
      <c r="AO513" s="65"/>
      <c r="AP513" s="65"/>
      <c r="AQ513" s="65"/>
      <c r="AR513" s="49" t="s">
        <v>1042</v>
      </c>
    </row>
    <row r="514" spans="25:44" x14ac:dyDescent="0.25">
      <c r="Y514" s="65" t="s">
        <v>1976</v>
      </c>
      <c r="Z514" s="65"/>
      <c r="AA514" s="65"/>
      <c r="AB514" s="65"/>
      <c r="AC514" s="65"/>
      <c r="AD514" s="65"/>
      <c r="AE514" s="65"/>
      <c r="AF514" s="65"/>
      <c r="AG514" s="65"/>
      <c r="AH514" s="65"/>
      <c r="AI514" s="65"/>
      <c r="AJ514" s="65"/>
      <c r="AK514" s="65"/>
      <c r="AL514" s="65"/>
      <c r="AM514" s="65"/>
      <c r="AN514" s="65"/>
      <c r="AO514" s="65"/>
      <c r="AP514" s="65"/>
      <c r="AQ514" s="65"/>
      <c r="AR514" s="49" t="s">
        <v>1047</v>
      </c>
    </row>
    <row r="515" spans="25:44" x14ac:dyDescent="0.25">
      <c r="Y515" s="65" t="s">
        <v>1977</v>
      </c>
      <c r="Z515" s="65"/>
      <c r="AA515" s="65"/>
      <c r="AB515" s="65"/>
      <c r="AC515" s="65"/>
      <c r="AD515" s="65"/>
      <c r="AE515" s="65"/>
      <c r="AF515" s="65"/>
      <c r="AG515" s="65"/>
      <c r="AH515" s="65"/>
      <c r="AI515" s="65"/>
      <c r="AJ515" s="65"/>
      <c r="AK515" s="65"/>
      <c r="AL515" s="65"/>
      <c r="AM515" s="65"/>
      <c r="AN515" s="65"/>
      <c r="AO515" s="65"/>
      <c r="AP515" s="65"/>
      <c r="AQ515" s="65"/>
      <c r="AR515" s="49" t="s">
        <v>1051</v>
      </c>
    </row>
    <row r="516" spans="25:44" x14ac:dyDescent="0.25">
      <c r="Y516" s="65" t="s">
        <v>1978</v>
      </c>
      <c r="Z516" s="65"/>
      <c r="AA516" s="65"/>
      <c r="AB516" s="65"/>
      <c r="AC516" s="65"/>
      <c r="AD516" s="65"/>
      <c r="AE516" s="65"/>
      <c r="AF516" s="65"/>
      <c r="AG516" s="65"/>
      <c r="AH516" s="65"/>
      <c r="AI516" s="65"/>
      <c r="AJ516" s="65"/>
      <c r="AK516" s="65"/>
      <c r="AL516" s="65"/>
      <c r="AM516" s="65"/>
      <c r="AN516" s="65"/>
      <c r="AO516" s="65"/>
      <c r="AP516" s="65"/>
      <c r="AQ516" s="65"/>
      <c r="AR516" s="49" t="s">
        <v>1055</v>
      </c>
    </row>
    <row r="517" spans="25:44" x14ac:dyDescent="0.25">
      <c r="Y517" s="65" t="s">
        <v>1979</v>
      </c>
      <c r="Z517" s="65"/>
      <c r="AA517" s="65"/>
      <c r="AB517" s="65"/>
      <c r="AC517" s="65"/>
      <c r="AD517" s="65"/>
      <c r="AE517" s="65"/>
      <c r="AF517" s="65"/>
      <c r="AG517" s="65"/>
      <c r="AH517" s="65"/>
      <c r="AI517" s="65"/>
      <c r="AJ517" s="65"/>
      <c r="AK517" s="65"/>
      <c r="AL517" s="65"/>
      <c r="AM517" s="65"/>
      <c r="AN517" s="65"/>
      <c r="AO517" s="65"/>
      <c r="AP517" s="65"/>
      <c r="AQ517" s="65"/>
      <c r="AR517" s="49" t="s">
        <v>1059</v>
      </c>
    </row>
    <row r="518" spans="25:44" x14ac:dyDescent="0.25">
      <c r="Y518" s="65" t="s">
        <v>1980</v>
      </c>
      <c r="Z518" s="65"/>
      <c r="AA518" s="65"/>
      <c r="AB518" s="65"/>
      <c r="AC518" s="65"/>
      <c r="AD518" s="65"/>
      <c r="AE518" s="65"/>
      <c r="AF518" s="65"/>
      <c r="AG518" s="65"/>
      <c r="AH518" s="65"/>
      <c r="AI518" s="65"/>
      <c r="AJ518" s="65"/>
      <c r="AK518" s="65"/>
      <c r="AL518" s="65"/>
      <c r="AM518" s="65"/>
      <c r="AN518" s="65"/>
      <c r="AO518" s="65"/>
      <c r="AP518" s="65"/>
      <c r="AQ518" s="65"/>
      <c r="AR518" s="49" t="s">
        <v>1063</v>
      </c>
    </row>
    <row r="519" spans="25:44" x14ac:dyDescent="0.25">
      <c r="Y519" s="65" t="s">
        <v>1981</v>
      </c>
      <c r="Z519" s="65"/>
      <c r="AA519" s="65"/>
      <c r="AB519" s="65"/>
      <c r="AC519" s="65"/>
      <c r="AD519" s="65"/>
      <c r="AE519" s="65"/>
      <c r="AF519" s="65"/>
      <c r="AG519" s="65"/>
      <c r="AH519" s="65"/>
      <c r="AI519" s="65"/>
      <c r="AJ519" s="65"/>
      <c r="AK519" s="65"/>
      <c r="AL519" s="65"/>
      <c r="AM519" s="65"/>
      <c r="AN519" s="65"/>
      <c r="AO519" s="65"/>
      <c r="AP519" s="65"/>
      <c r="AQ519" s="65"/>
      <c r="AR519" s="49" t="s">
        <v>1067</v>
      </c>
    </row>
    <row r="520" spans="25:44" x14ac:dyDescent="0.25">
      <c r="Y520" s="65" t="s">
        <v>1982</v>
      </c>
      <c r="Z520" s="65"/>
      <c r="AA520" s="65"/>
      <c r="AB520" s="65"/>
      <c r="AC520" s="65"/>
      <c r="AD520" s="65"/>
      <c r="AE520" s="65"/>
      <c r="AF520" s="65"/>
      <c r="AG520" s="65"/>
      <c r="AH520" s="65"/>
      <c r="AI520" s="65"/>
      <c r="AJ520" s="65"/>
      <c r="AK520" s="65"/>
      <c r="AL520" s="65"/>
      <c r="AM520" s="65"/>
      <c r="AN520" s="65"/>
      <c r="AO520" s="65"/>
      <c r="AP520" s="65"/>
      <c r="AQ520" s="65"/>
      <c r="AR520" s="49" t="s">
        <v>1072</v>
      </c>
    </row>
    <row r="521" spans="25:44" x14ac:dyDescent="0.25">
      <c r="Y521" s="65" t="s">
        <v>1983</v>
      </c>
      <c r="Z521" s="65"/>
      <c r="AA521" s="65"/>
      <c r="AB521" s="65"/>
      <c r="AC521" s="65"/>
      <c r="AD521" s="65"/>
      <c r="AE521" s="65"/>
      <c r="AF521" s="65"/>
      <c r="AG521" s="65"/>
      <c r="AH521" s="65"/>
      <c r="AI521" s="65"/>
      <c r="AJ521" s="65"/>
      <c r="AK521" s="65"/>
      <c r="AL521" s="65"/>
      <c r="AM521" s="65"/>
      <c r="AN521" s="65"/>
      <c r="AO521" s="65"/>
      <c r="AP521" s="65"/>
      <c r="AQ521" s="65"/>
      <c r="AR521" s="49" t="s">
        <v>1077</v>
      </c>
    </row>
    <row r="522" spans="25:44" x14ac:dyDescent="0.25">
      <c r="Y522" s="65" t="s">
        <v>1984</v>
      </c>
      <c r="Z522" s="65"/>
      <c r="AA522" s="65"/>
      <c r="AB522" s="65"/>
      <c r="AC522" s="65"/>
      <c r="AD522" s="65"/>
      <c r="AE522" s="65"/>
      <c r="AF522" s="65"/>
      <c r="AG522" s="65"/>
      <c r="AH522" s="65"/>
      <c r="AI522" s="65"/>
      <c r="AJ522" s="65"/>
      <c r="AK522" s="65"/>
      <c r="AL522" s="65"/>
      <c r="AM522" s="65"/>
      <c r="AN522" s="65"/>
      <c r="AO522" s="65"/>
      <c r="AP522" s="65"/>
      <c r="AQ522" s="65"/>
      <c r="AR522" s="49" t="s">
        <v>1081</v>
      </c>
    </row>
    <row r="523" spans="25:44" x14ac:dyDescent="0.25">
      <c r="Y523" s="65" t="s">
        <v>1985</v>
      </c>
      <c r="Z523" s="65"/>
      <c r="AA523" s="65"/>
      <c r="AB523" s="65"/>
      <c r="AC523" s="65"/>
      <c r="AD523" s="65"/>
      <c r="AE523" s="65"/>
      <c r="AF523" s="65"/>
      <c r="AG523" s="65"/>
      <c r="AH523" s="65"/>
      <c r="AI523" s="65"/>
      <c r="AJ523" s="65"/>
      <c r="AK523" s="65"/>
      <c r="AL523" s="65"/>
      <c r="AM523" s="65"/>
      <c r="AN523" s="65"/>
      <c r="AO523" s="65"/>
      <c r="AP523" s="65"/>
      <c r="AQ523" s="65"/>
      <c r="AR523" s="49" t="s">
        <v>1085</v>
      </c>
    </row>
    <row r="524" spans="25:44" x14ac:dyDescent="0.25">
      <c r="Y524" s="65" t="s">
        <v>1986</v>
      </c>
      <c r="Z524" s="65"/>
      <c r="AA524" s="65"/>
      <c r="AB524" s="65"/>
      <c r="AC524" s="65"/>
      <c r="AD524" s="65"/>
      <c r="AE524" s="65"/>
      <c r="AF524" s="65"/>
      <c r="AG524" s="65"/>
      <c r="AH524" s="65"/>
      <c r="AI524" s="65"/>
      <c r="AJ524" s="65"/>
      <c r="AK524" s="65"/>
      <c r="AL524" s="65"/>
      <c r="AM524" s="65"/>
      <c r="AN524" s="65"/>
      <c r="AO524" s="65"/>
      <c r="AP524" s="65"/>
      <c r="AQ524" s="65"/>
      <c r="AR524" s="49" t="s">
        <v>1090</v>
      </c>
    </row>
    <row r="525" spans="25:44" x14ac:dyDescent="0.25">
      <c r="Y525" s="65" t="s">
        <v>1987</v>
      </c>
      <c r="Z525" s="65"/>
      <c r="AA525" s="65"/>
      <c r="AB525" s="65"/>
      <c r="AC525" s="65"/>
      <c r="AD525" s="65"/>
      <c r="AE525" s="65"/>
      <c r="AF525" s="65"/>
      <c r="AG525" s="65"/>
      <c r="AH525" s="65"/>
      <c r="AI525" s="65"/>
      <c r="AJ525" s="65"/>
      <c r="AK525" s="65"/>
      <c r="AL525" s="65"/>
      <c r="AM525" s="65"/>
      <c r="AN525" s="65"/>
      <c r="AO525" s="65"/>
      <c r="AP525" s="65"/>
      <c r="AQ525" s="65"/>
      <c r="AR525" s="49" t="s">
        <v>1094</v>
      </c>
    </row>
    <row r="526" spans="25:44" x14ac:dyDescent="0.25">
      <c r="Y526" s="65" t="s">
        <v>1988</v>
      </c>
      <c r="Z526" s="65"/>
      <c r="AA526" s="65"/>
      <c r="AB526" s="65"/>
      <c r="AC526" s="65"/>
      <c r="AD526" s="65"/>
      <c r="AE526" s="65"/>
      <c r="AF526" s="65"/>
      <c r="AG526" s="65"/>
      <c r="AH526" s="65"/>
      <c r="AI526" s="65"/>
      <c r="AJ526" s="65"/>
      <c r="AK526" s="65"/>
      <c r="AL526" s="65"/>
      <c r="AM526" s="65"/>
      <c r="AN526" s="65"/>
      <c r="AO526" s="65"/>
      <c r="AP526" s="65"/>
      <c r="AQ526" s="65"/>
      <c r="AR526" s="49" t="s">
        <v>1098</v>
      </c>
    </row>
    <row r="527" spans="25:44" x14ac:dyDescent="0.25">
      <c r="Y527" s="65" t="s">
        <v>1989</v>
      </c>
      <c r="Z527" s="65"/>
      <c r="AA527" s="65"/>
      <c r="AB527" s="65"/>
      <c r="AC527" s="65"/>
      <c r="AD527" s="65"/>
      <c r="AE527" s="65"/>
      <c r="AF527" s="65"/>
      <c r="AG527" s="65"/>
      <c r="AH527" s="65"/>
      <c r="AI527" s="65"/>
      <c r="AJ527" s="65"/>
      <c r="AK527" s="65"/>
      <c r="AL527" s="65"/>
      <c r="AM527" s="65"/>
      <c r="AN527" s="65"/>
      <c r="AO527" s="65"/>
      <c r="AP527" s="65"/>
      <c r="AQ527" s="65"/>
      <c r="AR527" s="49" t="s">
        <v>1102</v>
      </c>
    </row>
    <row r="528" spans="25:44" x14ac:dyDescent="0.25">
      <c r="Y528" s="65" t="s">
        <v>1990</v>
      </c>
      <c r="Z528" s="65"/>
      <c r="AA528" s="65"/>
      <c r="AB528" s="65"/>
      <c r="AC528" s="65"/>
      <c r="AD528" s="65"/>
      <c r="AE528" s="65"/>
      <c r="AF528" s="65"/>
      <c r="AG528" s="65"/>
      <c r="AH528" s="65"/>
      <c r="AI528" s="65"/>
      <c r="AJ528" s="65"/>
      <c r="AK528" s="65"/>
      <c r="AL528" s="65"/>
      <c r="AM528" s="65"/>
      <c r="AN528" s="65"/>
      <c r="AO528" s="65"/>
      <c r="AP528" s="65"/>
      <c r="AQ528" s="65"/>
      <c r="AR528" s="49" t="s">
        <v>1106</v>
      </c>
    </row>
    <row r="529" spans="25:44" x14ac:dyDescent="0.25">
      <c r="Y529" s="65" t="s">
        <v>1991</v>
      </c>
      <c r="Z529" s="65"/>
      <c r="AA529" s="65"/>
      <c r="AB529" s="65"/>
      <c r="AC529" s="65"/>
      <c r="AD529" s="65"/>
      <c r="AE529" s="65"/>
      <c r="AF529" s="65"/>
      <c r="AG529" s="65"/>
      <c r="AH529" s="65"/>
      <c r="AI529" s="65"/>
      <c r="AJ529" s="65"/>
      <c r="AK529" s="65"/>
      <c r="AL529" s="65"/>
      <c r="AM529" s="65"/>
      <c r="AN529" s="65"/>
      <c r="AO529" s="65"/>
      <c r="AP529" s="65"/>
      <c r="AQ529" s="65"/>
      <c r="AR529" s="49" t="s">
        <v>1110</v>
      </c>
    </row>
    <row r="530" spans="25:44" x14ac:dyDescent="0.25">
      <c r="Y530" s="65" t="s">
        <v>1992</v>
      </c>
      <c r="Z530" s="65"/>
      <c r="AA530" s="65"/>
      <c r="AB530" s="65"/>
      <c r="AC530" s="65"/>
      <c r="AD530" s="65"/>
      <c r="AE530" s="65"/>
      <c r="AF530" s="65"/>
      <c r="AG530" s="65"/>
      <c r="AH530" s="65"/>
      <c r="AI530" s="65"/>
      <c r="AJ530" s="65"/>
      <c r="AK530" s="65"/>
      <c r="AL530" s="65"/>
      <c r="AM530" s="65"/>
      <c r="AN530" s="65"/>
      <c r="AO530" s="65"/>
      <c r="AP530" s="65"/>
      <c r="AQ530" s="65"/>
      <c r="AR530" s="49" t="s">
        <v>1115</v>
      </c>
    </row>
    <row r="531" spans="25:44" x14ac:dyDescent="0.25">
      <c r="Y531" s="65" t="s">
        <v>1993</v>
      </c>
      <c r="Z531" s="65"/>
      <c r="AA531" s="65"/>
      <c r="AB531" s="65"/>
      <c r="AC531" s="65"/>
      <c r="AD531" s="65"/>
      <c r="AE531" s="65"/>
      <c r="AF531" s="65"/>
      <c r="AG531" s="65"/>
      <c r="AH531" s="65"/>
      <c r="AI531" s="65"/>
      <c r="AJ531" s="65"/>
      <c r="AK531" s="65"/>
      <c r="AL531" s="65"/>
      <c r="AM531" s="65"/>
      <c r="AN531" s="65"/>
      <c r="AO531" s="65"/>
      <c r="AP531" s="65"/>
      <c r="AQ531" s="65"/>
      <c r="AR531" s="49" t="s">
        <v>1119</v>
      </c>
    </row>
    <row r="532" spans="25:44" x14ac:dyDescent="0.25">
      <c r="Y532" s="65" t="s">
        <v>1994</v>
      </c>
      <c r="Z532" s="65"/>
      <c r="AA532" s="65"/>
      <c r="AB532" s="65"/>
      <c r="AC532" s="65"/>
      <c r="AD532" s="65"/>
      <c r="AE532" s="65"/>
      <c r="AF532" s="65"/>
      <c r="AG532" s="65"/>
      <c r="AH532" s="65"/>
      <c r="AI532" s="65"/>
      <c r="AJ532" s="65"/>
      <c r="AK532" s="65"/>
      <c r="AL532" s="65"/>
      <c r="AM532" s="65"/>
      <c r="AN532" s="65"/>
      <c r="AO532" s="65"/>
      <c r="AP532" s="65"/>
      <c r="AQ532" s="65"/>
      <c r="AR532" s="49" t="s">
        <v>1123</v>
      </c>
    </row>
    <row r="533" spans="25:44" x14ac:dyDescent="0.25">
      <c r="Y533" s="65" t="s">
        <v>1995</v>
      </c>
      <c r="Z533" s="65"/>
      <c r="AA533" s="65"/>
      <c r="AB533" s="65"/>
      <c r="AC533" s="65"/>
      <c r="AD533" s="65"/>
      <c r="AE533" s="65"/>
      <c r="AF533" s="65"/>
      <c r="AG533" s="65"/>
      <c r="AH533" s="65"/>
      <c r="AI533" s="65"/>
      <c r="AJ533" s="65"/>
      <c r="AK533" s="65"/>
      <c r="AL533" s="65"/>
      <c r="AM533" s="65"/>
      <c r="AN533" s="65"/>
      <c r="AO533" s="65"/>
      <c r="AP533" s="65"/>
      <c r="AQ533" s="65"/>
      <c r="AR533" s="49" t="s">
        <v>1129</v>
      </c>
    </row>
    <row r="534" spans="25:44" x14ac:dyDescent="0.25">
      <c r="Y534" s="65" t="s">
        <v>1996</v>
      </c>
      <c r="Z534" s="65"/>
      <c r="AA534" s="65"/>
      <c r="AB534" s="65"/>
      <c r="AC534" s="65"/>
      <c r="AD534" s="65"/>
      <c r="AE534" s="65"/>
      <c r="AF534" s="65"/>
      <c r="AG534" s="65"/>
      <c r="AH534" s="65"/>
      <c r="AI534" s="65"/>
      <c r="AJ534" s="65"/>
      <c r="AK534" s="65"/>
      <c r="AL534" s="65"/>
      <c r="AM534" s="65"/>
      <c r="AN534" s="65"/>
      <c r="AO534" s="65"/>
      <c r="AP534" s="65"/>
      <c r="AQ534" s="65"/>
      <c r="AR534" s="49" t="s">
        <v>1134</v>
      </c>
    </row>
    <row r="535" spans="25:44" x14ac:dyDescent="0.25">
      <c r="Y535" s="65" t="s">
        <v>1997</v>
      </c>
      <c r="Z535" s="65"/>
      <c r="AA535" s="65"/>
      <c r="AB535" s="65"/>
      <c r="AC535" s="65"/>
      <c r="AD535" s="65"/>
      <c r="AE535" s="65"/>
      <c r="AF535" s="65"/>
      <c r="AG535" s="65"/>
      <c r="AH535" s="65"/>
      <c r="AI535" s="65"/>
      <c r="AJ535" s="65"/>
      <c r="AK535" s="65"/>
      <c r="AL535" s="65"/>
      <c r="AM535" s="65"/>
      <c r="AN535" s="65"/>
      <c r="AO535" s="65"/>
      <c r="AP535" s="65"/>
      <c r="AQ535" s="65"/>
      <c r="AR535" s="49" t="s">
        <v>1139</v>
      </c>
    </row>
    <row r="536" spans="25:44" x14ac:dyDescent="0.25">
      <c r="Y536" s="65" t="s">
        <v>1998</v>
      </c>
      <c r="Z536" s="65"/>
      <c r="AA536" s="65"/>
      <c r="AB536" s="65"/>
      <c r="AC536" s="65"/>
      <c r="AD536" s="65"/>
      <c r="AE536" s="65"/>
      <c r="AF536" s="65"/>
      <c r="AG536" s="65"/>
      <c r="AH536" s="65"/>
      <c r="AI536" s="65"/>
      <c r="AJ536" s="65"/>
      <c r="AK536" s="65"/>
      <c r="AL536" s="65"/>
      <c r="AM536" s="65"/>
      <c r="AN536" s="65"/>
      <c r="AO536" s="65"/>
      <c r="AP536" s="65"/>
      <c r="AQ536" s="65"/>
      <c r="AR536" s="49" t="s">
        <v>1143</v>
      </c>
    </row>
    <row r="537" spans="25:44" x14ac:dyDescent="0.25">
      <c r="Y537" s="65" t="s">
        <v>1999</v>
      </c>
      <c r="Z537" s="65"/>
      <c r="AA537" s="65"/>
      <c r="AB537" s="65"/>
      <c r="AC537" s="65"/>
      <c r="AD537" s="65"/>
      <c r="AE537" s="65"/>
      <c r="AF537" s="65"/>
      <c r="AG537" s="65"/>
      <c r="AH537" s="65"/>
      <c r="AI537" s="65"/>
      <c r="AJ537" s="65"/>
      <c r="AK537" s="65"/>
      <c r="AL537" s="65"/>
      <c r="AM537" s="65"/>
      <c r="AN537" s="65"/>
      <c r="AO537" s="65"/>
      <c r="AP537" s="65"/>
      <c r="AQ537" s="65"/>
      <c r="AR537" s="49" t="s">
        <v>1147</v>
      </c>
    </row>
    <row r="538" spans="25:44" x14ac:dyDescent="0.25">
      <c r="Y538" s="65" t="s">
        <v>2000</v>
      </c>
      <c r="Z538" s="65"/>
      <c r="AA538" s="65"/>
      <c r="AB538" s="65"/>
      <c r="AC538" s="65"/>
      <c r="AD538" s="65"/>
      <c r="AE538" s="65"/>
      <c r="AF538" s="65"/>
      <c r="AG538" s="65"/>
      <c r="AH538" s="65"/>
      <c r="AI538" s="65"/>
      <c r="AJ538" s="65"/>
      <c r="AK538" s="65"/>
      <c r="AL538" s="65"/>
      <c r="AM538" s="65"/>
      <c r="AN538" s="65"/>
      <c r="AO538" s="65"/>
      <c r="AP538" s="65"/>
      <c r="AQ538" s="65"/>
      <c r="AR538" s="49" t="s">
        <v>1151</v>
      </c>
    </row>
    <row r="539" spans="25:44" x14ac:dyDescent="0.25">
      <c r="Y539" s="65" t="s">
        <v>2001</v>
      </c>
      <c r="Z539" s="65"/>
      <c r="AA539" s="65"/>
      <c r="AB539" s="65"/>
      <c r="AC539" s="65"/>
      <c r="AD539" s="65"/>
      <c r="AE539" s="65"/>
      <c r="AF539" s="65"/>
      <c r="AG539" s="65"/>
      <c r="AH539" s="65"/>
      <c r="AI539" s="65"/>
      <c r="AJ539" s="65"/>
      <c r="AK539" s="65"/>
      <c r="AL539" s="65"/>
      <c r="AM539" s="65"/>
      <c r="AN539" s="65"/>
      <c r="AO539" s="65"/>
      <c r="AP539" s="65"/>
      <c r="AQ539" s="65"/>
      <c r="AR539" s="49" t="s">
        <v>1156</v>
      </c>
    </row>
    <row r="540" spans="25:44" x14ac:dyDescent="0.25">
      <c r="Y540" s="65" t="s">
        <v>2002</v>
      </c>
      <c r="Z540" s="65"/>
      <c r="AA540" s="65"/>
      <c r="AB540" s="65"/>
      <c r="AC540" s="65"/>
      <c r="AD540" s="65"/>
      <c r="AE540" s="65"/>
      <c r="AF540" s="65"/>
      <c r="AG540" s="65"/>
      <c r="AH540" s="65"/>
      <c r="AI540" s="65"/>
      <c r="AJ540" s="65"/>
      <c r="AK540" s="65"/>
      <c r="AL540" s="65"/>
      <c r="AM540" s="65"/>
      <c r="AN540" s="65"/>
      <c r="AO540" s="65"/>
      <c r="AP540" s="65"/>
      <c r="AQ540" s="65"/>
      <c r="AR540" s="49" t="s">
        <v>1160</v>
      </c>
    </row>
    <row r="541" spans="25:44" x14ac:dyDescent="0.25">
      <c r="Y541" s="65" t="s">
        <v>2003</v>
      </c>
      <c r="Z541" s="65"/>
      <c r="AA541" s="65"/>
      <c r="AB541" s="65"/>
      <c r="AC541" s="65"/>
      <c r="AD541" s="65"/>
      <c r="AE541" s="65"/>
      <c r="AF541" s="65"/>
      <c r="AG541" s="65"/>
      <c r="AH541" s="65"/>
      <c r="AI541" s="65"/>
      <c r="AJ541" s="65"/>
      <c r="AK541" s="65"/>
      <c r="AL541" s="65"/>
      <c r="AM541" s="65"/>
      <c r="AN541" s="65"/>
      <c r="AO541" s="65"/>
      <c r="AP541" s="65"/>
      <c r="AQ541" s="65"/>
      <c r="AR541" s="78" t="s">
        <v>2004</v>
      </c>
    </row>
    <row r="542" spans="25:44" x14ac:dyDescent="0.25">
      <c r="Y542" s="65" t="s">
        <v>2005</v>
      </c>
      <c r="Z542" s="65"/>
      <c r="AA542" s="65"/>
      <c r="AB542" s="65"/>
      <c r="AC542" s="65"/>
      <c r="AD542" s="65"/>
      <c r="AE542" s="65"/>
      <c r="AF542" s="65"/>
      <c r="AG542" s="65"/>
      <c r="AH542" s="65"/>
      <c r="AI542" s="65"/>
      <c r="AJ542" s="65"/>
      <c r="AK542" s="65"/>
      <c r="AL542" s="65"/>
      <c r="AM542" s="65"/>
      <c r="AN542" s="65"/>
      <c r="AO542" s="65"/>
      <c r="AP542" s="65"/>
      <c r="AQ542" s="65"/>
      <c r="AR542" s="78" t="s">
        <v>2006</v>
      </c>
    </row>
    <row r="543" spans="25:44" x14ac:dyDescent="0.25">
      <c r="Y543" s="65" t="s">
        <v>2007</v>
      </c>
      <c r="Z543" s="65"/>
      <c r="AA543" s="65"/>
      <c r="AB543" s="65"/>
      <c r="AC543" s="65"/>
      <c r="AD543" s="65"/>
      <c r="AE543" s="65"/>
      <c r="AF543" s="65"/>
      <c r="AG543" s="65"/>
      <c r="AH543" s="65"/>
      <c r="AI543" s="65"/>
      <c r="AJ543" s="65"/>
      <c r="AK543" s="65"/>
      <c r="AL543" s="65"/>
      <c r="AM543" s="65"/>
      <c r="AN543" s="65"/>
      <c r="AO543" s="65"/>
      <c r="AP543" s="65"/>
      <c r="AQ543" s="65"/>
      <c r="AR543" s="78" t="s">
        <v>2008</v>
      </c>
    </row>
    <row r="544" spans="25:44" x14ac:dyDescent="0.25">
      <c r="Y544" s="65" t="s">
        <v>2009</v>
      </c>
      <c r="Z544" s="65"/>
      <c r="AA544" s="65"/>
      <c r="AB544" s="65"/>
      <c r="AC544" s="65"/>
      <c r="AD544" s="65"/>
      <c r="AE544" s="65"/>
      <c r="AF544" s="65"/>
      <c r="AG544" s="65"/>
      <c r="AH544" s="65"/>
      <c r="AI544" s="65"/>
      <c r="AJ544" s="65"/>
      <c r="AK544" s="65"/>
      <c r="AL544" s="65"/>
      <c r="AM544" s="65"/>
      <c r="AN544" s="65"/>
      <c r="AO544" s="65"/>
      <c r="AP544" s="65"/>
      <c r="AQ544" s="65"/>
      <c r="AR544" s="78" t="s">
        <v>2010</v>
      </c>
    </row>
    <row r="545" spans="25:44" x14ac:dyDescent="0.25">
      <c r="Y545" s="65" t="s">
        <v>2011</v>
      </c>
      <c r="Z545" s="65"/>
      <c r="AA545" s="65"/>
      <c r="AB545" s="65"/>
      <c r="AC545" s="65"/>
      <c r="AD545" s="65"/>
      <c r="AE545" s="65"/>
      <c r="AF545" s="65"/>
      <c r="AG545" s="65"/>
      <c r="AH545" s="65"/>
      <c r="AI545" s="65"/>
      <c r="AJ545" s="65"/>
      <c r="AK545" s="65"/>
      <c r="AL545" s="65"/>
      <c r="AM545" s="65"/>
      <c r="AN545" s="65"/>
      <c r="AO545" s="65"/>
      <c r="AP545" s="65"/>
      <c r="AQ545" s="65"/>
      <c r="AR545" s="78" t="s">
        <v>2012</v>
      </c>
    </row>
    <row r="546" spans="25:44" x14ac:dyDescent="0.25">
      <c r="Y546" s="65" t="s">
        <v>2013</v>
      </c>
      <c r="Z546" s="65"/>
      <c r="AA546" s="65"/>
      <c r="AB546" s="65"/>
      <c r="AC546" s="65"/>
      <c r="AD546" s="65"/>
      <c r="AE546" s="65"/>
      <c r="AF546" s="65"/>
      <c r="AG546" s="65"/>
      <c r="AH546" s="65"/>
      <c r="AI546" s="65"/>
      <c r="AJ546" s="65"/>
      <c r="AK546" s="65"/>
      <c r="AL546" s="65"/>
      <c r="AM546" s="65"/>
      <c r="AN546" s="65"/>
      <c r="AO546" s="65"/>
      <c r="AP546" s="65"/>
      <c r="AQ546" s="65"/>
      <c r="AR546" s="78" t="s">
        <v>2014</v>
      </c>
    </row>
    <row r="547" spans="25:44" x14ac:dyDescent="0.25">
      <c r="Y547" s="65" t="s">
        <v>2015</v>
      </c>
      <c r="Z547" s="65"/>
      <c r="AA547" s="65"/>
      <c r="AB547" s="65"/>
      <c r="AC547" s="65"/>
      <c r="AD547" s="65"/>
      <c r="AE547" s="65"/>
      <c r="AF547" s="65"/>
      <c r="AG547" s="65"/>
      <c r="AH547" s="65"/>
      <c r="AI547" s="65"/>
      <c r="AJ547" s="65"/>
      <c r="AK547" s="65"/>
      <c r="AL547" s="65"/>
      <c r="AM547" s="65"/>
      <c r="AN547" s="65"/>
      <c r="AO547" s="65"/>
      <c r="AP547" s="65"/>
      <c r="AQ547" s="65"/>
      <c r="AR547" s="78" t="s">
        <v>2016</v>
      </c>
    </row>
    <row r="548" spans="25:44" x14ac:dyDescent="0.25">
      <c r="Y548" s="65" t="s">
        <v>2017</v>
      </c>
      <c r="Z548" s="65"/>
      <c r="AA548" s="65"/>
      <c r="AB548" s="65"/>
      <c r="AC548" s="65"/>
      <c r="AD548" s="65"/>
      <c r="AE548" s="65"/>
      <c r="AF548" s="65"/>
      <c r="AG548" s="65"/>
      <c r="AH548" s="65"/>
      <c r="AI548" s="65"/>
      <c r="AJ548" s="65"/>
      <c r="AK548" s="65"/>
      <c r="AL548" s="65"/>
      <c r="AM548" s="65"/>
      <c r="AN548" s="65"/>
      <c r="AO548" s="65"/>
      <c r="AP548" s="65"/>
      <c r="AQ548" s="65"/>
      <c r="AR548" s="78" t="s">
        <v>2018</v>
      </c>
    </row>
    <row r="549" spans="25:44" x14ac:dyDescent="0.25">
      <c r="Y549" s="65" t="s">
        <v>2019</v>
      </c>
      <c r="Z549" s="65"/>
      <c r="AA549" s="65"/>
      <c r="AB549" s="65"/>
      <c r="AC549" s="65"/>
      <c r="AD549" s="65"/>
      <c r="AE549" s="65"/>
      <c r="AF549" s="65"/>
      <c r="AG549" s="65"/>
      <c r="AH549" s="65"/>
      <c r="AI549" s="65"/>
      <c r="AJ549" s="65"/>
      <c r="AK549" s="65"/>
      <c r="AL549" s="65"/>
      <c r="AM549" s="65"/>
      <c r="AN549" s="65"/>
      <c r="AO549" s="65"/>
      <c r="AP549" s="65"/>
      <c r="AQ549" s="65"/>
      <c r="AR549" s="78" t="s">
        <v>2020</v>
      </c>
    </row>
    <row r="550" spans="25:44" x14ac:dyDescent="0.25">
      <c r="Y550" s="65" t="s">
        <v>2021</v>
      </c>
      <c r="Z550" s="65"/>
      <c r="AA550" s="65"/>
      <c r="AB550" s="65"/>
      <c r="AC550" s="65"/>
      <c r="AD550" s="65"/>
      <c r="AE550" s="65"/>
      <c r="AF550" s="65"/>
      <c r="AG550" s="65"/>
      <c r="AH550" s="65"/>
      <c r="AI550" s="65"/>
      <c r="AJ550" s="65"/>
      <c r="AK550" s="65"/>
      <c r="AL550" s="65"/>
      <c r="AM550" s="65"/>
      <c r="AN550" s="65"/>
      <c r="AO550" s="65"/>
      <c r="AP550" s="65"/>
      <c r="AQ550" s="65"/>
      <c r="AR550" s="78" t="s">
        <v>2022</v>
      </c>
    </row>
    <row r="551" spans="25:44" x14ac:dyDescent="0.25">
      <c r="Y551" s="65" t="s">
        <v>2023</v>
      </c>
      <c r="Z551" s="65"/>
      <c r="AA551" s="65"/>
      <c r="AB551" s="65"/>
      <c r="AC551" s="65"/>
      <c r="AD551" s="65"/>
      <c r="AE551" s="65"/>
      <c r="AF551" s="65"/>
      <c r="AG551" s="65"/>
      <c r="AH551" s="65"/>
      <c r="AI551" s="65"/>
      <c r="AJ551" s="65"/>
      <c r="AK551" s="65"/>
      <c r="AL551" s="65"/>
      <c r="AM551" s="65"/>
      <c r="AN551" s="65"/>
      <c r="AO551" s="65"/>
      <c r="AP551" s="65"/>
      <c r="AQ551" s="65"/>
      <c r="AR551" s="78">
        <v>10</v>
      </c>
    </row>
    <row r="552" spans="25:44" x14ac:dyDescent="0.25">
      <c r="Y552" s="65" t="s">
        <v>2024</v>
      </c>
      <c r="Z552" s="65"/>
      <c r="AA552" s="65"/>
      <c r="AB552" s="65"/>
      <c r="AC552" s="65"/>
      <c r="AD552" s="65"/>
      <c r="AE552" s="65"/>
      <c r="AF552" s="65"/>
      <c r="AG552" s="65"/>
      <c r="AH552" s="65"/>
      <c r="AI552" s="65"/>
      <c r="AJ552" s="65"/>
      <c r="AK552" s="65"/>
      <c r="AL552" s="65"/>
      <c r="AM552" s="65"/>
      <c r="AN552" s="65"/>
      <c r="AO552" s="65"/>
      <c r="AP552" s="65"/>
      <c r="AQ552" s="65"/>
      <c r="AR552" s="78">
        <v>11</v>
      </c>
    </row>
    <row r="553" spans="25:44" x14ac:dyDescent="0.25">
      <c r="Y553" s="65" t="s">
        <v>2025</v>
      </c>
      <c r="Z553" s="65"/>
      <c r="AA553" s="65"/>
      <c r="AB553" s="65"/>
      <c r="AC553" s="65"/>
      <c r="AD553" s="65"/>
      <c r="AE553" s="65"/>
      <c r="AF553" s="65"/>
      <c r="AG553" s="65"/>
      <c r="AH553" s="65"/>
      <c r="AI553" s="65"/>
      <c r="AJ553" s="65"/>
      <c r="AK553" s="65"/>
      <c r="AL553" s="65"/>
      <c r="AM553" s="65"/>
      <c r="AN553" s="65"/>
      <c r="AO553" s="65"/>
      <c r="AP553" s="65"/>
      <c r="AQ553" s="65"/>
      <c r="AR553" s="78">
        <v>12</v>
      </c>
    </row>
    <row r="554" spans="25:44" x14ac:dyDescent="0.25">
      <c r="Y554" s="65" t="s">
        <v>2026</v>
      </c>
      <c r="Z554" s="65"/>
      <c r="AA554" s="65"/>
      <c r="AB554" s="65"/>
      <c r="AC554" s="65"/>
      <c r="AD554" s="65"/>
      <c r="AE554" s="65"/>
      <c r="AF554" s="65"/>
      <c r="AG554" s="65"/>
      <c r="AH554" s="65"/>
      <c r="AI554" s="65"/>
      <c r="AJ554" s="65"/>
      <c r="AK554" s="65"/>
      <c r="AL554" s="65"/>
      <c r="AM554" s="65"/>
      <c r="AN554" s="65"/>
      <c r="AO554" s="65"/>
      <c r="AP554" s="65"/>
      <c r="AQ554" s="65"/>
      <c r="AR554" s="78">
        <v>13</v>
      </c>
    </row>
    <row r="555" spans="25:44" x14ac:dyDescent="0.25">
      <c r="Y555" s="65" t="s">
        <v>2027</v>
      </c>
      <c r="Z555" s="65"/>
      <c r="AA555" s="65"/>
      <c r="AB555" s="65"/>
      <c r="AC555" s="65"/>
      <c r="AD555" s="65"/>
      <c r="AE555" s="65"/>
      <c r="AF555" s="65"/>
      <c r="AG555" s="65"/>
      <c r="AH555" s="65"/>
      <c r="AI555" s="65"/>
      <c r="AJ555" s="65"/>
      <c r="AK555" s="65"/>
      <c r="AL555" s="65"/>
      <c r="AM555" s="65"/>
      <c r="AN555" s="65"/>
      <c r="AO555" s="65"/>
      <c r="AP555" s="65"/>
      <c r="AQ555" s="65"/>
      <c r="AR555" s="78">
        <v>14</v>
      </c>
    </row>
    <row r="556" spans="25:44" x14ac:dyDescent="0.25">
      <c r="Y556" s="65" t="s">
        <v>2028</v>
      </c>
      <c r="Z556" s="65"/>
      <c r="AA556" s="65"/>
      <c r="AB556" s="65"/>
      <c r="AC556" s="65"/>
      <c r="AD556" s="65"/>
      <c r="AE556" s="65"/>
      <c r="AF556" s="65"/>
      <c r="AG556" s="65"/>
      <c r="AH556" s="65"/>
      <c r="AI556" s="65"/>
      <c r="AJ556" s="65"/>
      <c r="AK556" s="65"/>
      <c r="AL556" s="65"/>
      <c r="AM556" s="65"/>
      <c r="AN556" s="65"/>
      <c r="AO556" s="65"/>
      <c r="AP556" s="65"/>
      <c r="AQ556" s="65"/>
      <c r="AR556" s="78">
        <v>16</v>
      </c>
    </row>
    <row r="557" spans="25:44" x14ac:dyDescent="0.25">
      <c r="Y557" s="65" t="s">
        <v>2029</v>
      </c>
      <c r="Z557" s="65"/>
      <c r="AA557" s="65"/>
      <c r="AB557" s="65"/>
      <c r="AC557" s="65"/>
      <c r="AD557" s="65"/>
      <c r="AE557" s="65"/>
      <c r="AF557" s="65"/>
      <c r="AG557" s="65"/>
      <c r="AH557" s="65"/>
      <c r="AI557" s="65"/>
      <c r="AJ557" s="65"/>
      <c r="AK557" s="65"/>
      <c r="AL557" s="65"/>
      <c r="AM557" s="65"/>
      <c r="AN557" s="65"/>
      <c r="AO557" s="65"/>
      <c r="AP557" s="65"/>
      <c r="AQ557" s="65"/>
      <c r="AR557" s="78">
        <v>17</v>
      </c>
    </row>
    <row r="558" spans="25:44" x14ac:dyDescent="0.25">
      <c r="Y558" s="65" t="s">
        <v>2030</v>
      </c>
      <c r="Z558" s="65"/>
      <c r="AA558" s="65"/>
      <c r="AB558" s="65"/>
      <c r="AC558" s="65"/>
      <c r="AD558" s="65"/>
      <c r="AE558" s="65"/>
      <c r="AF558" s="65"/>
      <c r="AG558" s="65"/>
      <c r="AH558" s="65"/>
      <c r="AI558" s="65"/>
      <c r="AJ558" s="65"/>
      <c r="AK558" s="65"/>
      <c r="AL558" s="65"/>
      <c r="AM558" s="65"/>
      <c r="AN558" s="65"/>
      <c r="AO558" s="65"/>
      <c r="AP558" s="65"/>
      <c r="AQ558" s="65"/>
      <c r="AR558" s="78">
        <v>18</v>
      </c>
    </row>
    <row r="559" spans="25:44" x14ac:dyDescent="0.25">
      <c r="Y559" s="65" t="s">
        <v>2031</v>
      </c>
      <c r="Z559" s="65"/>
      <c r="AA559" s="65"/>
      <c r="AB559" s="65"/>
      <c r="AC559" s="65"/>
      <c r="AD559" s="65"/>
      <c r="AE559" s="65"/>
      <c r="AF559" s="65"/>
      <c r="AG559" s="65"/>
      <c r="AH559" s="65"/>
      <c r="AI559" s="65"/>
      <c r="AJ559" s="65"/>
      <c r="AK559" s="65"/>
      <c r="AL559" s="65"/>
      <c r="AM559" s="65"/>
      <c r="AN559" s="65"/>
      <c r="AO559" s="65"/>
      <c r="AP559" s="65"/>
      <c r="AQ559" s="65"/>
      <c r="AR559" s="78">
        <v>19</v>
      </c>
    </row>
    <row r="560" spans="25:44" x14ac:dyDescent="0.25">
      <c r="Y560" s="65" t="s">
        <v>2032</v>
      </c>
      <c r="Z560" s="65"/>
      <c r="AA560" s="65"/>
      <c r="AB560" s="65"/>
      <c r="AC560" s="65"/>
      <c r="AD560" s="65"/>
      <c r="AE560" s="65"/>
      <c r="AF560" s="65"/>
      <c r="AG560" s="65"/>
      <c r="AH560" s="65"/>
      <c r="AI560" s="65"/>
      <c r="AJ560" s="65"/>
      <c r="AK560" s="65"/>
      <c r="AL560" s="65"/>
      <c r="AM560" s="65"/>
      <c r="AN560" s="65"/>
      <c r="AO560" s="65"/>
      <c r="AP560" s="65"/>
      <c r="AQ560" s="65"/>
      <c r="AR560" s="78">
        <v>20</v>
      </c>
    </row>
    <row r="561" spans="25:44" x14ac:dyDescent="0.25">
      <c r="Y561" s="65" t="s">
        <v>2033</v>
      </c>
      <c r="Z561" s="65"/>
      <c r="AA561" s="65"/>
      <c r="AB561" s="65"/>
      <c r="AC561" s="65"/>
      <c r="AD561" s="65"/>
      <c r="AE561" s="65"/>
      <c r="AF561" s="65"/>
      <c r="AG561" s="65"/>
      <c r="AH561" s="65"/>
      <c r="AI561" s="65"/>
      <c r="AJ561" s="65"/>
      <c r="AK561" s="65"/>
      <c r="AL561" s="65"/>
      <c r="AM561" s="65"/>
      <c r="AN561" s="65"/>
      <c r="AO561" s="65"/>
      <c r="AP561" s="65"/>
      <c r="AQ561" s="65"/>
      <c r="AR561" s="78">
        <v>21</v>
      </c>
    </row>
    <row r="562" spans="25:44" x14ac:dyDescent="0.25">
      <c r="Y562" s="65" t="s">
        <v>2034</v>
      </c>
      <c r="Z562" s="65"/>
      <c r="AA562" s="65"/>
      <c r="AB562" s="65"/>
      <c r="AC562" s="65"/>
      <c r="AD562" s="65"/>
      <c r="AE562" s="65"/>
      <c r="AF562" s="65"/>
      <c r="AG562" s="65"/>
      <c r="AH562" s="65"/>
      <c r="AI562" s="65"/>
      <c r="AJ562" s="65"/>
      <c r="AK562" s="65"/>
      <c r="AL562" s="65"/>
      <c r="AM562" s="65"/>
      <c r="AN562" s="65"/>
      <c r="AO562" s="65"/>
      <c r="AP562" s="65"/>
      <c r="AQ562" s="65"/>
      <c r="AR562" s="78">
        <v>22</v>
      </c>
    </row>
    <row r="563" spans="25:44" x14ac:dyDescent="0.25">
      <c r="Y563" s="65" t="s">
        <v>2035</v>
      </c>
      <c r="Z563" s="65"/>
      <c r="AA563" s="65"/>
      <c r="AB563" s="65"/>
      <c r="AC563" s="65"/>
      <c r="AD563" s="65"/>
      <c r="AE563" s="65"/>
      <c r="AF563" s="65"/>
      <c r="AG563" s="65"/>
      <c r="AH563" s="65"/>
      <c r="AI563" s="65"/>
      <c r="AJ563" s="65"/>
      <c r="AK563" s="65"/>
      <c r="AL563" s="65"/>
      <c r="AM563" s="65"/>
      <c r="AN563" s="65"/>
      <c r="AO563" s="65"/>
      <c r="AP563" s="65"/>
      <c r="AQ563" s="65"/>
      <c r="AR563" s="78">
        <v>23</v>
      </c>
    </row>
    <row r="564" spans="25:44" x14ac:dyDescent="0.25">
      <c r="Y564" s="65" t="s">
        <v>2036</v>
      </c>
      <c r="Z564" s="65"/>
      <c r="AA564" s="65"/>
      <c r="AB564" s="65"/>
      <c r="AC564" s="65"/>
      <c r="AD564" s="65"/>
      <c r="AE564" s="65"/>
      <c r="AF564" s="65"/>
      <c r="AG564" s="65"/>
      <c r="AH564" s="65"/>
      <c r="AI564" s="65"/>
      <c r="AJ564" s="65"/>
      <c r="AK564" s="65"/>
      <c r="AL564" s="65"/>
      <c r="AM564" s="65"/>
      <c r="AN564" s="65"/>
      <c r="AO564" s="65"/>
      <c r="AP564" s="65"/>
      <c r="AQ564" s="65"/>
      <c r="AR564" s="78">
        <v>24</v>
      </c>
    </row>
    <row r="565" spans="25:44" x14ac:dyDescent="0.25">
      <c r="Y565" s="65" t="s">
        <v>2037</v>
      </c>
      <c r="Z565" s="65"/>
      <c r="AA565" s="65"/>
      <c r="AB565" s="65"/>
      <c r="AC565" s="65"/>
      <c r="AD565" s="65"/>
      <c r="AE565" s="65"/>
      <c r="AF565" s="65"/>
      <c r="AG565" s="65"/>
      <c r="AH565" s="65"/>
      <c r="AI565" s="65"/>
      <c r="AJ565" s="65"/>
      <c r="AK565" s="65"/>
      <c r="AL565" s="65"/>
      <c r="AM565" s="65"/>
      <c r="AN565" s="65"/>
      <c r="AO565" s="65"/>
      <c r="AP565" s="65"/>
      <c r="AQ565" s="65"/>
      <c r="AR565" s="78" t="s">
        <v>2038</v>
      </c>
    </row>
    <row r="566" spans="25:44" x14ac:dyDescent="0.25">
      <c r="Y566" s="65" t="s">
        <v>2039</v>
      </c>
      <c r="Z566" s="65"/>
      <c r="AA566" s="65"/>
      <c r="AB566" s="65"/>
      <c r="AC566" s="65"/>
      <c r="AD566" s="65"/>
      <c r="AE566" s="65"/>
      <c r="AF566" s="65"/>
      <c r="AG566" s="65"/>
      <c r="AH566" s="65"/>
      <c r="AI566" s="65"/>
      <c r="AJ566" s="65"/>
      <c r="AK566" s="65"/>
      <c r="AL566" s="65"/>
      <c r="AM566" s="65"/>
      <c r="AN566" s="65"/>
      <c r="AO566" s="65"/>
      <c r="AP566" s="65"/>
      <c r="AQ566" s="65"/>
      <c r="AR566" s="78" t="s">
        <v>2040</v>
      </c>
    </row>
    <row r="567" spans="25:44" x14ac:dyDescent="0.25">
      <c r="Y567" s="65" t="s">
        <v>2041</v>
      </c>
      <c r="Z567" s="65"/>
      <c r="AA567" s="65"/>
      <c r="AB567" s="65"/>
      <c r="AC567" s="65"/>
      <c r="AD567" s="65"/>
      <c r="AE567" s="65"/>
      <c r="AF567" s="65"/>
      <c r="AG567" s="65"/>
      <c r="AH567" s="65"/>
      <c r="AI567" s="65"/>
      <c r="AJ567" s="65"/>
      <c r="AK567" s="65"/>
      <c r="AL567" s="65"/>
      <c r="AM567" s="65"/>
      <c r="AN567" s="65"/>
      <c r="AO567" s="65"/>
      <c r="AP567" s="65"/>
      <c r="AQ567" s="65"/>
      <c r="AR567" s="78" t="s">
        <v>2042</v>
      </c>
    </row>
    <row r="568" spans="25:44" x14ac:dyDescent="0.25">
      <c r="Y568" s="65" t="s">
        <v>2043</v>
      </c>
      <c r="Z568" s="65"/>
      <c r="AA568" s="65"/>
      <c r="AB568" s="65"/>
      <c r="AC568" s="65"/>
      <c r="AD568" s="65"/>
      <c r="AE568" s="65"/>
      <c r="AF568" s="65"/>
      <c r="AG568" s="65"/>
      <c r="AH568" s="65"/>
      <c r="AI568" s="65"/>
      <c r="AJ568" s="65"/>
      <c r="AK568" s="65"/>
      <c r="AL568" s="65"/>
      <c r="AM568" s="65"/>
      <c r="AN568" s="65"/>
      <c r="AO568" s="65"/>
      <c r="AP568" s="65"/>
      <c r="AQ568" s="65"/>
      <c r="AR568" s="78" t="s">
        <v>2044</v>
      </c>
    </row>
    <row r="569" spans="25:44" x14ac:dyDescent="0.25">
      <c r="Y569" s="65" t="s">
        <v>2045</v>
      </c>
      <c r="Z569" s="65"/>
      <c r="AA569" s="65"/>
      <c r="AB569" s="65"/>
      <c r="AC569" s="65"/>
      <c r="AD569" s="65"/>
      <c r="AE569" s="65"/>
      <c r="AF569" s="65"/>
      <c r="AG569" s="65"/>
      <c r="AH569" s="65"/>
      <c r="AI569" s="65"/>
      <c r="AJ569" s="65"/>
      <c r="AK569" s="65"/>
      <c r="AL569" s="65"/>
      <c r="AM569" s="65"/>
      <c r="AN569" s="65"/>
      <c r="AO569" s="65"/>
      <c r="AP569" s="65"/>
      <c r="AQ569" s="65"/>
      <c r="AR569" s="78" t="s">
        <v>2046</v>
      </c>
    </row>
    <row r="570" spans="25:44" x14ac:dyDescent="0.25">
      <c r="Y570" s="65" t="s">
        <v>2047</v>
      </c>
      <c r="Z570" s="65"/>
      <c r="AA570" s="65"/>
      <c r="AB570" s="65"/>
      <c r="AC570" s="65"/>
      <c r="AD570" s="65"/>
      <c r="AE570" s="65"/>
      <c r="AF570" s="65"/>
      <c r="AG570" s="65"/>
      <c r="AH570" s="65"/>
      <c r="AI570" s="65"/>
      <c r="AJ570" s="65"/>
      <c r="AK570" s="65"/>
      <c r="AL570" s="65"/>
      <c r="AM570" s="65"/>
      <c r="AN570" s="65"/>
      <c r="AO570" s="65"/>
      <c r="AP570" s="65"/>
      <c r="AQ570" s="65"/>
      <c r="AR570" s="78" t="s">
        <v>2048</v>
      </c>
    </row>
    <row r="571" spans="25:44" x14ac:dyDescent="0.25">
      <c r="Y571" s="65" t="s">
        <v>2049</v>
      </c>
      <c r="Z571" s="65"/>
      <c r="AA571" s="65"/>
      <c r="AB571" s="65"/>
      <c r="AC571" s="65"/>
      <c r="AD571" s="65"/>
      <c r="AE571" s="65"/>
      <c r="AF571" s="65"/>
      <c r="AG571" s="65"/>
      <c r="AH571" s="65"/>
      <c r="AI571" s="65"/>
      <c r="AJ571" s="65"/>
      <c r="AK571" s="65"/>
      <c r="AL571" s="65"/>
      <c r="AM571" s="65"/>
      <c r="AN571" s="65"/>
      <c r="AO571" s="65"/>
      <c r="AP571" s="65"/>
      <c r="AQ571" s="65"/>
      <c r="AR571" s="78" t="s">
        <v>2050</v>
      </c>
    </row>
    <row r="572" spans="25:44" x14ac:dyDescent="0.25">
      <c r="Y572" s="65" t="s">
        <v>2051</v>
      </c>
      <c r="Z572" s="65"/>
      <c r="AA572" s="65"/>
      <c r="AB572" s="65"/>
      <c r="AC572" s="65"/>
      <c r="AD572" s="65"/>
      <c r="AE572" s="65"/>
      <c r="AF572" s="65"/>
      <c r="AG572" s="65"/>
      <c r="AH572" s="65"/>
      <c r="AI572" s="65"/>
      <c r="AJ572" s="65"/>
      <c r="AK572" s="65"/>
      <c r="AL572" s="65"/>
      <c r="AM572" s="65"/>
      <c r="AN572" s="65"/>
      <c r="AO572" s="65"/>
      <c r="AP572" s="65"/>
      <c r="AQ572" s="65"/>
      <c r="AR572" s="78" t="s">
        <v>2052</v>
      </c>
    </row>
    <row r="573" spans="25:44" x14ac:dyDescent="0.25">
      <c r="Y573" s="65" t="s">
        <v>2053</v>
      </c>
      <c r="Z573" s="65"/>
      <c r="AA573" s="65"/>
      <c r="AB573" s="65"/>
      <c r="AC573" s="65"/>
      <c r="AD573" s="65"/>
      <c r="AE573" s="65"/>
      <c r="AF573" s="65"/>
      <c r="AG573" s="65"/>
      <c r="AH573" s="65"/>
      <c r="AI573" s="65"/>
      <c r="AJ573" s="65"/>
      <c r="AK573" s="65"/>
      <c r="AL573" s="65"/>
      <c r="AM573" s="65"/>
      <c r="AN573" s="65"/>
      <c r="AO573" s="65"/>
      <c r="AP573" s="65"/>
      <c r="AQ573" s="65"/>
      <c r="AR573" s="78" t="s">
        <v>2054</v>
      </c>
    </row>
    <row r="574" spans="25:44" x14ac:dyDescent="0.25">
      <c r="Y574" s="65" t="s">
        <v>2055</v>
      </c>
      <c r="Z574" s="65"/>
      <c r="AA574" s="65"/>
      <c r="AB574" s="65"/>
      <c r="AC574" s="65"/>
      <c r="AD574" s="65"/>
      <c r="AE574" s="65"/>
      <c r="AF574" s="65"/>
      <c r="AG574" s="65"/>
      <c r="AH574" s="65"/>
      <c r="AI574" s="65"/>
      <c r="AJ574" s="65"/>
      <c r="AK574" s="65"/>
      <c r="AL574" s="65"/>
      <c r="AM574" s="65"/>
      <c r="AN574" s="65"/>
      <c r="AO574" s="65"/>
      <c r="AP574" s="65"/>
      <c r="AQ574" s="65"/>
      <c r="AR574" s="78" t="s">
        <v>2056</v>
      </c>
    </row>
    <row r="575" spans="25:44" x14ac:dyDescent="0.25">
      <c r="Y575" s="65" t="s">
        <v>2057</v>
      </c>
      <c r="Z575" s="65"/>
      <c r="AA575" s="65"/>
      <c r="AB575" s="65"/>
      <c r="AC575" s="65"/>
      <c r="AD575" s="65"/>
      <c r="AE575" s="65"/>
      <c r="AF575" s="65"/>
      <c r="AG575" s="65"/>
      <c r="AH575" s="65"/>
      <c r="AI575" s="65"/>
      <c r="AJ575" s="65"/>
      <c r="AK575" s="65"/>
      <c r="AL575" s="65"/>
      <c r="AM575" s="65"/>
      <c r="AN575" s="65"/>
      <c r="AO575" s="65"/>
      <c r="AP575" s="65"/>
      <c r="AQ575" s="65"/>
      <c r="AR575" s="78" t="s">
        <v>2058</v>
      </c>
    </row>
    <row r="576" spans="25:44" x14ac:dyDescent="0.25">
      <c r="Y576" s="65" t="s">
        <v>2059</v>
      </c>
      <c r="Z576" s="65"/>
      <c r="AA576" s="65"/>
      <c r="AB576" s="65"/>
      <c r="AC576" s="65"/>
      <c r="AD576" s="65"/>
      <c r="AE576" s="65"/>
      <c r="AF576" s="65"/>
      <c r="AG576" s="65"/>
      <c r="AH576" s="65"/>
      <c r="AI576" s="65"/>
      <c r="AJ576" s="65"/>
      <c r="AK576" s="65"/>
      <c r="AL576" s="65"/>
      <c r="AM576" s="65"/>
      <c r="AN576" s="65"/>
      <c r="AO576" s="65"/>
      <c r="AP576" s="65"/>
      <c r="AQ576" s="65"/>
      <c r="AR576" s="78" t="s">
        <v>2060</v>
      </c>
    </row>
    <row r="577" spans="25:44" x14ac:dyDescent="0.25">
      <c r="Y577" s="65" t="s">
        <v>2061</v>
      </c>
      <c r="Z577" s="65"/>
      <c r="AA577" s="65"/>
      <c r="AB577" s="65"/>
      <c r="AC577" s="65"/>
      <c r="AD577" s="65"/>
      <c r="AE577" s="65"/>
      <c r="AF577" s="65"/>
      <c r="AG577" s="65"/>
      <c r="AH577" s="65"/>
      <c r="AI577" s="65"/>
      <c r="AJ577" s="65"/>
      <c r="AK577" s="65"/>
      <c r="AL577" s="65"/>
      <c r="AM577" s="65"/>
      <c r="AN577" s="65"/>
      <c r="AO577" s="65"/>
      <c r="AP577" s="65"/>
      <c r="AQ577" s="65"/>
      <c r="AR577" s="78" t="s">
        <v>2062</v>
      </c>
    </row>
    <row r="578" spans="25:44" x14ac:dyDescent="0.25">
      <c r="Y578" s="65" t="s">
        <v>2063</v>
      </c>
      <c r="Z578" s="65"/>
      <c r="AA578" s="65"/>
      <c r="AB578" s="65"/>
      <c r="AC578" s="65"/>
      <c r="AD578" s="65"/>
      <c r="AE578" s="65"/>
      <c r="AF578" s="65"/>
      <c r="AG578" s="65"/>
      <c r="AH578" s="65"/>
      <c r="AI578" s="65"/>
      <c r="AJ578" s="65"/>
      <c r="AK578" s="65"/>
      <c r="AL578" s="65"/>
      <c r="AM578" s="65"/>
      <c r="AN578" s="65"/>
      <c r="AO578" s="65"/>
      <c r="AP578" s="65"/>
      <c r="AQ578" s="65"/>
      <c r="AR578" s="78" t="s">
        <v>2064</v>
      </c>
    </row>
    <row r="579" spans="25:44" x14ac:dyDescent="0.25">
      <c r="Y579" s="65" t="s">
        <v>2065</v>
      </c>
      <c r="Z579" s="65"/>
      <c r="AA579" s="65"/>
      <c r="AB579" s="65"/>
      <c r="AC579" s="65"/>
      <c r="AD579" s="65"/>
      <c r="AE579" s="65"/>
      <c r="AF579" s="65"/>
      <c r="AG579" s="65"/>
      <c r="AH579" s="65"/>
      <c r="AI579" s="65"/>
      <c r="AJ579" s="65"/>
      <c r="AK579" s="65"/>
      <c r="AL579" s="65"/>
      <c r="AM579" s="65"/>
      <c r="AN579" s="65"/>
      <c r="AO579" s="65"/>
      <c r="AP579" s="65"/>
      <c r="AQ579" s="65"/>
      <c r="AR579" s="78" t="s">
        <v>2066</v>
      </c>
    </row>
    <row r="580" spans="25:44" x14ac:dyDescent="0.25">
      <c r="Y580" s="65" t="s">
        <v>2067</v>
      </c>
      <c r="Z580" s="65"/>
      <c r="AA580" s="65"/>
      <c r="AB580" s="65"/>
      <c r="AC580" s="65"/>
      <c r="AD580" s="65"/>
      <c r="AE580" s="65"/>
      <c r="AF580" s="65"/>
      <c r="AG580" s="65"/>
      <c r="AH580" s="65"/>
      <c r="AI580" s="65"/>
      <c r="AJ580" s="65"/>
      <c r="AK580" s="65"/>
      <c r="AL580" s="65"/>
      <c r="AM580" s="65"/>
      <c r="AN580" s="65"/>
      <c r="AO580" s="65"/>
      <c r="AP580" s="65"/>
      <c r="AQ580" s="65"/>
      <c r="AR580" s="78" t="s">
        <v>2068</v>
      </c>
    </row>
    <row r="581" spans="25:44" x14ac:dyDescent="0.25">
      <c r="Y581" s="65" t="s">
        <v>2069</v>
      </c>
      <c r="Z581" s="65"/>
      <c r="AA581" s="65"/>
      <c r="AB581" s="65"/>
      <c r="AC581" s="65"/>
      <c r="AD581" s="65"/>
      <c r="AE581" s="65"/>
      <c r="AF581" s="65"/>
      <c r="AG581" s="65"/>
      <c r="AH581" s="65"/>
      <c r="AI581" s="65"/>
      <c r="AJ581" s="65"/>
      <c r="AK581" s="65"/>
      <c r="AL581" s="65"/>
      <c r="AM581" s="65"/>
      <c r="AN581" s="65"/>
      <c r="AO581" s="65"/>
      <c r="AP581" s="65"/>
      <c r="AQ581" s="65"/>
      <c r="AR581" s="78" t="s">
        <v>2070</v>
      </c>
    </row>
    <row r="582" spans="25:44" x14ac:dyDescent="0.25">
      <c r="Y582" s="65" t="s">
        <v>2071</v>
      </c>
      <c r="Z582" s="65"/>
      <c r="AA582" s="65"/>
      <c r="AB582" s="65"/>
      <c r="AC582" s="65"/>
      <c r="AD582" s="65"/>
      <c r="AE582" s="65"/>
      <c r="AF582" s="65"/>
      <c r="AG582" s="65"/>
      <c r="AH582" s="65"/>
      <c r="AI582" s="65"/>
      <c r="AJ582" s="65"/>
      <c r="AK582" s="65"/>
      <c r="AL582" s="65"/>
      <c r="AM582" s="65"/>
      <c r="AN582" s="65"/>
      <c r="AO582" s="65"/>
      <c r="AP582" s="65"/>
      <c r="AQ582" s="65"/>
      <c r="AR582" s="78" t="s">
        <v>2072</v>
      </c>
    </row>
    <row r="583" spans="25:44" x14ac:dyDescent="0.25">
      <c r="Y583" s="65" t="s">
        <v>2073</v>
      </c>
      <c r="Z583" s="65"/>
      <c r="AA583" s="65"/>
      <c r="AB583" s="65"/>
      <c r="AC583" s="65"/>
      <c r="AD583" s="65"/>
      <c r="AE583" s="65"/>
      <c r="AF583" s="65"/>
      <c r="AG583" s="65"/>
      <c r="AH583" s="65"/>
      <c r="AI583" s="65"/>
      <c r="AJ583" s="65"/>
      <c r="AK583" s="65"/>
      <c r="AL583" s="65"/>
      <c r="AM583" s="65"/>
      <c r="AN583" s="65"/>
      <c r="AO583" s="65"/>
      <c r="AP583" s="65"/>
      <c r="AQ583" s="65"/>
      <c r="AR583" s="78" t="s">
        <v>2074</v>
      </c>
    </row>
    <row r="584" spans="25:44" x14ac:dyDescent="0.25">
      <c r="Y584" s="65" t="s">
        <v>2075</v>
      </c>
      <c r="Z584" s="65"/>
      <c r="AA584" s="65"/>
      <c r="AB584" s="65"/>
      <c r="AC584" s="65"/>
      <c r="AD584" s="65"/>
      <c r="AE584" s="65"/>
      <c r="AF584" s="65"/>
      <c r="AG584" s="65"/>
      <c r="AH584" s="65"/>
      <c r="AI584" s="65"/>
      <c r="AJ584" s="65"/>
      <c r="AK584" s="65"/>
      <c r="AL584" s="65"/>
      <c r="AM584" s="65"/>
      <c r="AN584" s="65"/>
      <c r="AO584" s="65"/>
      <c r="AP584" s="65"/>
      <c r="AQ584" s="65"/>
      <c r="AR584" s="78" t="s">
        <v>2076</v>
      </c>
    </row>
    <row r="585" spans="25:44" x14ac:dyDescent="0.25">
      <c r="Y585" s="65" t="s">
        <v>2077</v>
      </c>
      <c r="Z585" s="65"/>
      <c r="AA585" s="65"/>
      <c r="AB585" s="65"/>
      <c r="AC585" s="65"/>
      <c r="AD585" s="65"/>
      <c r="AE585" s="65"/>
      <c r="AF585" s="65"/>
      <c r="AG585" s="65"/>
      <c r="AH585" s="65"/>
      <c r="AI585" s="65"/>
      <c r="AJ585" s="65"/>
      <c r="AK585" s="65"/>
      <c r="AL585" s="65"/>
      <c r="AM585" s="65"/>
      <c r="AN585" s="65"/>
      <c r="AO585" s="65"/>
      <c r="AP585" s="65"/>
      <c r="AQ585" s="65"/>
      <c r="AR585" s="78" t="s">
        <v>2078</v>
      </c>
    </row>
    <row r="586" spans="25:44" x14ac:dyDescent="0.25">
      <c r="Y586" s="65" t="s">
        <v>2079</v>
      </c>
      <c r="Z586" s="65"/>
      <c r="AA586" s="65"/>
      <c r="AB586" s="65"/>
      <c r="AC586" s="65"/>
      <c r="AD586" s="65"/>
      <c r="AE586" s="65"/>
      <c r="AF586" s="65"/>
      <c r="AG586" s="65"/>
      <c r="AH586" s="65"/>
      <c r="AI586" s="65"/>
      <c r="AJ586" s="65"/>
      <c r="AK586" s="65"/>
      <c r="AL586" s="65"/>
      <c r="AM586" s="65"/>
      <c r="AN586" s="65"/>
      <c r="AO586" s="65"/>
      <c r="AP586" s="65"/>
      <c r="AQ586" s="65"/>
      <c r="AR586" s="78" t="s">
        <v>2080</v>
      </c>
    </row>
    <row r="587" spans="25:44" x14ac:dyDescent="0.25">
      <c r="Y587" s="65" t="s">
        <v>2081</v>
      </c>
      <c r="Z587" s="65"/>
      <c r="AA587" s="65"/>
      <c r="AB587" s="65"/>
      <c r="AC587" s="65"/>
      <c r="AD587" s="65"/>
      <c r="AE587" s="65"/>
      <c r="AF587" s="65"/>
      <c r="AG587" s="65"/>
      <c r="AH587" s="65"/>
      <c r="AI587" s="65"/>
      <c r="AJ587" s="65"/>
      <c r="AK587" s="65"/>
      <c r="AL587" s="65"/>
      <c r="AM587" s="65"/>
      <c r="AN587" s="65"/>
      <c r="AO587" s="65"/>
      <c r="AP587" s="65"/>
      <c r="AQ587" s="65"/>
      <c r="AR587" s="78" t="s">
        <v>2082</v>
      </c>
    </row>
    <row r="588" spans="25:44" x14ac:dyDescent="0.25">
      <c r="Y588" s="65" t="s">
        <v>2083</v>
      </c>
      <c r="Z588" s="65"/>
      <c r="AA588" s="65"/>
      <c r="AB588" s="65"/>
      <c r="AC588" s="65"/>
      <c r="AD588" s="65"/>
      <c r="AE588" s="65"/>
      <c r="AF588" s="65"/>
      <c r="AG588" s="65"/>
      <c r="AH588" s="65"/>
      <c r="AI588" s="65"/>
      <c r="AJ588" s="65"/>
      <c r="AK588" s="65"/>
      <c r="AL588" s="65"/>
      <c r="AM588" s="65"/>
      <c r="AN588" s="65"/>
      <c r="AO588" s="65"/>
      <c r="AP588" s="65"/>
      <c r="AQ588" s="65"/>
      <c r="AR588" s="78" t="s">
        <v>2042</v>
      </c>
    </row>
    <row r="589" spans="25:44" x14ac:dyDescent="0.25">
      <c r="Y589" s="65" t="s">
        <v>2084</v>
      </c>
      <c r="Z589" s="65"/>
      <c r="AA589" s="65"/>
      <c r="AB589" s="65"/>
      <c r="AC589" s="65"/>
      <c r="AD589" s="65"/>
      <c r="AE589" s="65"/>
      <c r="AF589" s="65"/>
      <c r="AG589" s="65"/>
      <c r="AH589" s="65"/>
      <c r="AI589" s="65"/>
      <c r="AJ589" s="65"/>
      <c r="AK589" s="65"/>
      <c r="AL589" s="65"/>
      <c r="AM589" s="65"/>
      <c r="AN589" s="65"/>
      <c r="AO589" s="65"/>
      <c r="AP589" s="65"/>
      <c r="AQ589" s="65"/>
      <c r="AR589" s="78" t="s">
        <v>2085</v>
      </c>
    </row>
    <row r="590" spans="25:44" x14ac:dyDescent="0.25">
      <c r="Y590" s="65" t="s">
        <v>2086</v>
      </c>
      <c r="Z590" s="65"/>
      <c r="AA590" s="65"/>
      <c r="AB590" s="65"/>
      <c r="AC590" s="65"/>
      <c r="AD590" s="65"/>
      <c r="AE590" s="65"/>
      <c r="AF590" s="65"/>
      <c r="AG590" s="65"/>
      <c r="AH590" s="65"/>
      <c r="AI590" s="65"/>
      <c r="AJ590" s="65"/>
      <c r="AK590" s="65"/>
      <c r="AL590" s="65"/>
      <c r="AM590" s="65"/>
      <c r="AN590" s="65"/>
      <c r="AO590" s="65"/>
      <c r="AP590" s="65"/>
      <c r="AQ590" s="65"/>
      <c r="AR590" s="78" t="s">
        <v>2087</v>
      </c>
    </row>
    <row r="591" spans="25:44" x14ac:dyDescent="0.25">
      <c r="Y591" s="65" t="s">
        <v>2088</v>
      </c>
      <c r="Z591" s="65"/>
      <c r="AA591" s="65"/>
      <c r="AB591" s="65"/>
      <c r="AC591" s="65"/>
      <c r="AD591" s="65"/>
      <c r="AE591" s="65"/>
      <c r="AF591" s="65"/>
      <c r="AG591" s="65"/>
      <c r="AH591" s="65"/>
      <c r="AI591" s="65"/>
      <c r="AJ591" s="65"/>
      <c r="AK591" s="65"/>
      <c r="AL591" s="65"/>
      <c r="AM591" s="65"/>
      <c r="AN591" s="65"/>
      <c r="AO591" s="65"/>
      <c r="AP591" s="65"/>
      <c r="AQ591" s="65"/>
      <c r="AR591" s="78" t="s">
        <v>2089</v>
      </c>
    </row>
    <row r="592" spans="25:44" x14ac:dyDescent="0.25">
      <c r="Y592" s="65" t="s">
        <v>2090</v>
      </c>
      <c r="Z592" s="65"/>
      <c r="AA592" s="65"/>
      <c r="AB592" s="65"/>
      <c r="AC592" s="65"/>
      <c r="AD592" s="65"/>
      <c r="AE592" s="65"/>
      <c r="AF592" s="65"/>
      <c r="AG592" s="65"/>
      <c r="AH592" s="65"/>
      <c r="AI592" s="65"/>
      <c r="AJ592" s="65"/>
      <c r="AK592" s="65"/>
      <c r="AL592" s="65"/>
      <c r="AM592" s="65"/>
      <c r="AN592" s="65"/>
      <c r="AO592" s="65"/>
      <c r="AP592" s="65"/>
      <c r="AQ592" s="65"/>
      <c r="AR592" s="78" t="s">
        <v>2091</v>
      </c>
    </row>
    <row r="593" spans="25:44" x14ac:dyDescent="0.25">
      <c r="Y593" s="65" t="s">
        <v>2092</v>
      </c>
      <c r="Z593" s="65"/>
      <c r="AA593" s="65"/>
      <c r="AB593" s="65"/>
      <c r="AC593" s="65"/>
      <c r="AD593" s="65"/>
      <c r="AE593" s="65"/>
      <c r="AF593" s="65"/>
      <c r="AG593" s="65"/>
      <c r="AH593" s="65"/>
      <c r="AI593" s="65"/>
      <c r="AJ593" s="65"/>
      <c r="AK593" s="65"/>
      <c r="AL593" s="65"/>
      <c r="AM593" s="65"/>
      <c r="AN593" s="65"/>
      <c r="AO593" s="65"/>
      <c r="AP593" s="65"/>
      <c r="AQ593" s="65"/>
      <c r="AR593" s="78" t="s">
        <v>2093</v>
      </c>
    </row>
    <row r="594" spans="25:44" x14ac:dyDescent="0.25">
      <c r="Y594" s="65" t="s">
        <v>2094</v>
      </c>
      <c r="Z594" s="65"/>
      <c r="AA594" s="65"/>
      <c r="AB594" s="65"/>
      <c r="AC594" s="65"/>
      <c r="AD594" s="65"/>
      <c r="AE594" s="65"/>
      <c r="AF594" s="65"/>
      <c r="AG594" s="65"/>
      <c r="AH594" s="65"/>
      <c r="AI594" s="65"/>
      <c r="AJ594" s="65"/>
      <c r="AK594" s="65"/>
      <c r="AL594" s="65"/>
      <c r="AM594" s="65"/>
      <c r="AN594" s="65"/>
      <c r="AO594" s="65"/>
      <c r="AP594" s="65"/>
      <c r="AQ594" s="65"/>
      <c r="AR594" s="78" t="s">
        <v>2095</v>
      </c>
    </row>
    <row r="595" spans="25:44" x14ac:dyDescent="0.25">
      <c r="Y595" s="65" t="s">
        <v>2096</v>
      </c>
      <c r="Z595" s="65"/>
      <c r="AA595" s="65"/>
      <c r="AB595" s="65"/>
      <c r="AC595" s="65"/>
      <c r="AD595" s="65"/>
      <c r="AE595" s="65"/>
      <c r="AF595" s="65"/>
      <c r="AG595" s="65"/>
      <c r="AH595" s="65"/>
      <c r="AI595" s="65"/>
      <c r="AJ595" s="65"/>
      <c r="AK595" s="65"/>
      <c r="AL595" s="65"/>
      <c r="AM595" s="65"/>
      <c r="AN595" s="65"/>
      <c r="AO595" s="65"/>
      <c r="AP595" s="65"/>
      <c r="AQ595" s="65"/>
      <c r="AR595" s="78" t="s">
        <v>2097</v>
      </c>
    </row>
    <row r="596" spans="25:44" x14ac:dyDescent="0.25">
      <c r="Y596" s="65" t="s">
        <v>2098</v>
      </c>
      <c r="Z596" s="65"/>
      <c r="AA596" s="65"/>
      <c r="AB596" s="65"/>
      <c r="AC596" s="65"/>
      <c r="AD596" s="65"/>
      <c r="AE596" s="65"/>
      <c r="AF596" s="65"/>
      <c r="AG596" s="65"/>
      <c r="AH596" s="65"/>
      <c r="AI596" s="65"/>
      <c r="AJ596" s="65"/>
      <c r="AK596" s="65"/>
      <c r="AL596" s="65"/>
      <c r="AM596" s="65"/>
      <c r="AN596" s="65"/>
      <c r="AO596" s="65"/>
      <c r="AP596" s="65"/>
      <c r="AQ596" s="65"/>
      <c r="AR596" s="78" t="s">
        <v>2099</v>
      </c>
    </row>
    <row r="597" spans="25:44" x14ac:dyDescent="0.25">
      <c r="Y597" s="65" t="s">
        <v>2100</v>
      </c>
      <c r="Z597" s="65"/>
      <c r="AA597" s="65"/>
      <c r="AB597" s="65"/>
      <c r="AC597" s="65"/>
      <c r="AD597" s="65"/>
      <c r="AE597" s="65"/>
      <c r="AF597" s="65"/>
      <c r="AG597" s="65"/>
      <c r="AH597" s="65"/>
      <c r="AI597" s="65"/>
      <c r="AJ597" s="65"/>
      <c r="AK597" s="65"/>
      <c r="AL597" s="65"/>
      <c r="AM597" s="65"/>
      <c r="AN597" s="65"/>
      <c r="AO597" s="65"/>
      <c r="AP597" s="65"/>
      <c r="AQ597" s="65"/>
      <c r="AR597" s="78" t="s">
        <v>1380</v>
      </c>
    </row>
    <row r="598" spans="25:44" x14ac:dyDescent="0.25">
      <c r="Y598" s="65" t="s">
        <v>2101</v>
      </c>
      <c r="Z598" s="65"/>
      <c r="AA598" s="65"/>
      <c r="AB598" s="65"/>
      <c r="AC598" s="65"/>
      <c r="AD598" s="65"/>
      <c r="AE598" s="65"/>
      <c r="AF598" s="65"/>
      <c r="AG598" s="65"/>
      <c r="AH598" s="65"/>
      <c r="AI598" s="65"/>
      <c r="AJ598" s="65"/>
      <c r="AK598" s="65"/>
      <c r="AL598" s="65"/>
      <c r="AM598" s="65"/>
      <c r="AN598" s="65"/>
      <c r="AO598" s="65"/>
      <c r="AP598" s="65"/>
      <c r="AQ598" s="65"/>
      <c r="AR598" s="78" t="s">
        <v>2102</v>
      </c>
    </row>
    <row r="599" spans="25:44" x14ac:dyDescent="0.25">
      <c r="Y599" s="65" t="s">
        <v>2103</v>
      </c>
      <c r="Z599" s="65"/>
      <c r="AA599" s="65"/>
      <c r="AB599" s="65"/>
      <c r="AC599" s="65"/>
      <c r="AD599" s="65"/>
      <c r="AE599" s="65"/>
      <c r="AF599" s="65"/>
      <c r="AG599" s="65"/>
      <c r="AH599" s="65"/>
      <c r="AI599" s="65"/>
      <c r="AJ599" s="65"/>
      <c r="AK599" s="65"/>
      <c r="AL599" s="65"/>
      <c r="AM599" s="65"/>
      <c r="AN599" s="65"/>
      <c r="AO599" s="65"/>
      <c r="AP599" s="65"/>
      <c r="AQ599" s="65"/>
      <c r="AR599" s="78" t="s">
        <v>2104</v>
      </c>
    </row>
    <row r="600" spans="25:44" x14ac:dyDescent="0.25">
      <c r="Y600" s="65" t="s">
        <v>2105</v>
      </c>
      <c r="Z600" s="65"/>
      <c r="AA600" s="65"/>
      <c r="AB600" s="65"/>
      <c r="AC600" s="65"/>
      <c r="AD600" s="65"/>
      <c r="AE600" s="65"/>
      <c r="AF600" s="65"/>
      <c r="AG600" s="65"/>
      <c r="AH600" s="65"/>
      <c r="AI600" s="65"/>
      <c r="AJ600" s="65"/>
      <c r="AK600" s="65"/>
      <c r="AL600" s="65"/>
      <c r="AM600" s="65"/>
      <c r="AN600" s="65"/>
      <c r="AO600" s="65"/>
      <c r="AP600" s="65"/>
      <c r="AQ600" s="65"/>
      <c r="AR600" s="78" t="s">
        <v>1724</v>
      </c>
    </row>
    <row r="601" spans="25:44" x14ac:dyDescent="0.25">
      <c r="Y601" s="65" t="s">
        <v>2106</v>
      </c>
      <c r="Z601" s="65"/>
      <c r="AA601" s="65"/>
      <c r="AB601" s="65"/>
      <c r="AC601" s="65"/>
      <c r="AD601" s="65"/>
      <c r="AE601" s="65"/>
      <c r="AF601" s="65"/>
      <c r="AG601" s="65"/>
      <c r="AH601" s="65"/>
      <c r="AI601" s="65"/>
      <c r="AJ601" s="65"/>
      <c r="AK601" s="65"/>
      <c r="AL601" s="65"/>
      <c r="AM601" s="65"/>
      <c r="AN601" s="65"/>
      <c r="AO601" s="65"/>
      <c r="AP601" s="65"/>
      <c r="AQ601" s="65"/>
      <c r="AR601" s="78" t="s">
        <v>2107</v>
      </c>
    </row>
    <row r="602" spans="25:44" x14ac:dyDescent="0.25">
      <c r="Y602" s="65" t="s">
        <v>2108</v>
      </c>
      <c r="Z602" s="65"/>
      <c r="AA602" s="65"/>
      <c r="AB602" s="65"/>
      <c r="AC602" s="65"/>
      <c r="AD602" s="65"/>
      <c r="AE602" s="65"/>
      <c r="AF602" s="65"/>
      <c r="AG602" s="65"/>
      <c r="AH602" s="65"/>
      <c r="AI602" s="65"/>
      <c r="AJ602" s="65"/>
      <c r="AK602" s="65"/>
      <c r="AL602" s="65"/>
      <c r="AM602" s="65"/>
      <c r="AN602" s="65"/>
      <c r="AO602" s="65"/>
      <c r="AP602" s="65"/>
      <c r="AQ602" s="65"/>
      <c r="AR602" s="78" t="s">
        <v>2109</v>
      </c>
    </row>
    <row r="603" spans="25:44" x14ac:dyDescent="0.25">
      <c r="Y603" s="65" t="s">
        <v>2110</v>
      </c>
      <c r="Z603" s="65"/>
      <c r="AA603" s="65"/>
      <c r="AB603" s="65"/>
      <c r="AC603" s="65"/>
      <c r="AD603" s="65"/>
      <c r="AE603" s="65"/>
      <c r="AF603" s="65"/>
      <c r="AG603" s="65"/>
      <c r="AH603" s="65"/>
      <c r="AI603" s="65"/>
      <c r="AJ603" s="65"/>
      <c r="AK603" s="65"/>
      <c r="AL603" s="65"/>
      <c r="AM603" s="65"/>
      <c r="AN603" s="65"/>
      <c r="AO603" s="65"/>
      <c r="AP603" s="65"/>
      <c r="AQ603" s="65"/>
      <c r="AR603" s="78" t="s">
        <v>2111</v>
      </c>
    </row>
    <row r="604" spans="25:44" x14ac:dyDescent="0.25">
      <c r="Y604" s="65" t="s">
        <v>2112</v>
      </c>
      <c r="Z604" s="65"/>
      <c r="AA604" s="65"/>
      <c r="AB604" s="65"/>
      <c r="AC604" s="65"/>
      <c r="AD604" s="65"/>
      <c r="AE604" s="65"/>
      <c r="AF604" s="65"/>
      <c r="AG604" s="65"/>
      <c r="AH604" s="65"/>
      <c r="AI604" s="65"/>
      <c r="AJ604" s="65"/>
      <c r="AK604" s="65"/>
      <c r="AL604" s="65"/>
      <c r="AM604" s="65"/>
      <c r="AN604" s="65"/>
      <c r="AO604" s="65"/>
      <c r="AP604" s="65"/>
      <c r="AQ604" s="65"/>
      <c r="AR604" s="78">
        <v>100</v>
      </c>
    </row>
    <row r="605" spans="25:44" x14ac:dyDescent="0.25">
      <c r="Y605" s="65" t="s">
        <v>2113</v>
      </c>
      <c r="Z605" s="65"/>
      <c r="AA605" s="65"/>
      <c r="AB605" s="65"/>
      <c r="AC605" s="65"/>
      <c r="AD605" s="65"/>
      <c r="AE605" s="65"/>
      <c r="AF605" s="65"/>
      <c r="AG605" s="65"/>
      <c r="AH605" s="65"/>
      <c r="AI605" s="65"/>
      <c r="AJ605" s="65"/>
      <c r="AK605" s="65"/>
      <c r="AL605" s="65"/>
      <c r="AM605" s="65"/>
      <c r="AN605" s="65"/>
      <c r="AO605" s="65"/>
      <c r="AP605" s="65"/>
      <c r="AQ605" s="65"/>
      <c r="AR605" s="78">
        <v>110</v>
      </c>
    </row>
    <row r="606" spans="25:44" x14ac:dyDescent="0.25">
      <c r="Y606" s="65" t="s">
        <v>2114</v>
      </c>
      <c r="Z606" s="65"/>
      <c r="AA606" s="65"/>
      <c r="AB606" s="65"/>
      <c r="AC606" s="65"/>
      <c r="AD606" s="65"/>
      <c r="AE606" s="65"/>
      <c r="AF606" s="65"/>
      <c r="AG606" s="65"/>
      <c r="AH606" s="65"/>
      <c r="AI606" s="65"/>
      <c r="AJ606" s="65"/>
      <c r="AK606" s="65"/>
      <c r="AL606" s="65"/>
      <c r="AM606" s="65"/>
      <c r="AN606" s="65"/>
      <c r="AO606" s="65"/>
      <c r="AP606" s="65"/>
      <c r="AQ606" s="65"/>
      <c r="AR606" s="78">
        <v>120</v>
      </c>
    </row>
    <row r="607" spans="25:44" x14ac:dyDescent="0.25">
      <c r="Y607" s="65" t="s">
        <v>2115</v>
      </c>
      <c r="Z607" s="65"/>
      <c r="AA607" s="65"/>
      <c r="AB607" s="65"/>
      <c r="AC607" s="65"/>
      <c r="AD607" s="65"/>
      <c r="AE607" s="65"/>
      <c r="AF607" s="65"/>
      <c r="AG607" s="65"/>
      <c r="AH607" s="65"/>
      <c r="AI607" s="65"/>
      <c r="AJ607" s="65"/>
      <c r="AK607" s="65"/>
      <c r="AL607" s="65"/>
      <c r="AM607" s="65"/>
      <c r="AN607" s="65"/>
      <c r="AO607" s="65"/>
      <c r="AP607" s="65"/>
      <c r="AQ607" s="65"/>
      <c r="AR607" s="78">
        <v>130</v>
      </c>
    </row>
    <row r="608" spans="25:44" x14ac:dyDescent="0.25">
      <c r="Y608" s="65" t="s">
        <v>2116</v>
      </c>
      <c r="Z608" s="65"/>
      <c r="AA608" s="65"/>
      <c r="AB608" s="65"/>
      <c r="AC608" s="65"/>
      <c r="AD608" s="65"/>
      <c r="AE608" s="65"/>
      <c r="AF608" s="65"/>
      <c r="AG608" s="65"/>
      <c r="AH608" s="65"/>
      <c r="AI608" s="65"/>
      <c r="AJ608" s="65"/>
      <c r="AK608" s="65"/>
      <c r="AL608" s="65"/>
      <c r="AM608" s="65"/>
      <c r="AN608" s="65"/>
      <c r="AO608" s="65"/>
      <c r="AP608" s="65"/>
      <c r="AQ608" s="65"/>
      <c r="AR608" s="78">
        <v>140</v>
      </c>
    </row>
    <row r="609" spans="25:44" x14ac:dyDescent="0.25">
      <c r="Y609" s="65" t="s">
        <v>2117</v>
      </c>
      <c r="Z609" s="65"/>
      <c r="AA609" s="65"/>
      <c r="AB609" s="65"/>
      <c r="AC609" s="65"/>
      <c r="AD609" s="65"/>
      <c r="AE609" s="65"/>
      <c r="AF609" s="65"/>
      <c r="AG609" s="65"/>
      <c r="AH609" s="65"/>
      <c r="AI609" s="65"/>
      <c r="AJ609" s="65"/>
      <c r="AK609" s="65"/>
      <c r="AL609" s="65"/>
      <c r="AM609" s="65"/>
      <c r="AN609" s="65"/>
      <c r="AO609" s="65"/>
      <c r="AP609" s="65"/>
      <c r="AQ609" s="65"/>
      <c r="AR609" s="78">
        <v>150</v>
      </c>
    </row>
    <row r="610" spans="25:44" x14ac:dyDescent="0.25">
      <c r="Y610" s="65" t="s">
        <v>2118</v>
      </c>
      <c r="Z610" s="65"/>
      <c r="AA610" s="65"/>
      <c r="AB610" s="65"/>
      <c r="AC610" s="65"/>
      <c r="AD610" s="65"/>
      <c r="AE610" s="65"/>
      <c r="AF610" s="65"/>
      <c r="AG610" s="65"/>
      <c r="AH610" s="65"/>
      <c r="AI610" s="65"/>
      <c r="AJ610" s="65"/>
      <c r="AK610" s="65"/>
      <c r="AL610" s="65"/>
      <c r="AM610" s="65"/>
      <c r="AN610" s="65"/>
      <c r="AO610" s="65"/>
      <c r="AP610" s="65"/>
      <c r="AQ610" s="65"/>
      <c r="AR610" s="78">
        <v>160</v>
      </c>
    </row>
    <row r="611" spans="25:44" x14ac:dyDescent="0.25">
      <c r="Y611" s="65" t="s">
        <v>2119</v>
      </c>
      <c r="Z611" s="65"/>
      <c r="AA611" s="65"/>
      <c r="AB611" s="65"/>
      <c r="AC611" s="65"/>
      <c r="AD611" s="65"/>
      <c r="AE611" s="65"/>
      <c r="AF611" s="65"/>
      <c r="AG611" s="65"/>
      <c r="AH611" s="65"/>
      <c r="AI611" s="65"/>
      <c r="AJ611" s="65"/>
      <c r="AK611" s="65"/>
      <c r="AL611" s="65"/>
      <c r="AM611" s="65"/>
      <c r="AN611" s="65"/>
      <c r="AO611" s="65"/>
      <c r="AP611" s="65"/>
      <c r="AQ611" s="65"/>
      <c r="AR611" s="78">
        <v>170</v>
      </c>
    </row>
    <row r="612" spans="25:44" x14ac:dyDescent="0.25">
      <c r="Y612" s="65" t="s">
        <v>2120</v>
      </c>
      <c r="Z612" s="65"/>
      <c r="AA612" s="65"/>
      <c r="AB612" s="65"/>
      <c r="AC612" s="65"/>
      <c r="AD612" s="65"/>
      <c r="AE612" s="65"/>
      <c r="AF612" s="65"/>
      <c r="AG612" s="65"/>
      <c r="AH612" s="65"/>
      <c r="AI612" s="65"/>
      <c r="AJ612" s="65"/>
      <c r="AK612" s="65"/>
      <c r="AL612" s="65"/>
      <c r="AM612" s="65"/>
      <c r="AN612" s="65"/>
      <c r="AO612" s="65"/>
      <c r="AP612" s="65"/>
      <c r="AQ612" s="65"/>
      <c r="AR612" s="78">
        <v>180</v>
      </c>
    </row>
    <row r="613" spans="25:44" x14ac:dyDescent="0.25">
      <c r="Y613" s="65" t="s">
        <v>2121</v>
      </c>
      <c r="Z613" s="65"/>
      <c r="AA613" s="65"/>
      <c r="AB613" s="65"/>
      <c r="AC613" s="65"/>
      <c r="AD613" s="65"/>
      <c r="AE613" s="65"/>
      <c r="AF613" s="65"/>
      <c r="AG613" s="65"/>
      <c r="AH613" s="65"/>
      <c r="AI613" s="65"/>
      <c r="AJ613" s="65"/>
      <c r="AK613" s="65"/>
      <c r="AL613" s="65"/>
      <c r="AM613" s="65"/>
      <c r="AN613" s="65"/>
      <c r="AO613" s="65"/>
      <c r="AP613" s="65"/>
      <c r="AQ613" s="65"/>
      <c r="AR613" s="78">
        <v>190</v>
      </c>
    </row>
    <row r="614" spans="25:44" x14ac:dyDescent="0.25">
      <c r="Y614" s="65" t="s">
        <v>2122</v>
      </c>
      <c r="Z614" s="65"/>
      <c r="AA614" s="65"/>
      <c r="AB614" s="65"/>
      <c r="AC614" s="65"/>
      <c r="AD614" s="65"/>
      <c r="AE614" s="65"/>
      <c r="AF614" s="65"/>
      <c r="AG614" s="65"/>
      <c r="AH614" s="65"/>
      <c r="AI614" s="65"/>
      <c r="AJ614" s="65"/>
      <c r="AK614" s="65"/>
      <c r="AL614" s="65"/>
      <c r="AM614" s="65"/>
      <c r="AN614" s="65"/>
      <c r="AO614" s="65"/>
      <c r="AP614" s="65"/>
      <c r="AQ614" s="65"/>
      <c r="AR614" s="78">
        <v>200</v>
      </c>
    </row>
    <row r="615" spans="25:44" x14ac:dyDescent="0.25">
      <c r="Y615" s="65" t="s">
        <v>2123</v>
      </c>
      <c r="Z615" s="65"/>
      <c r="AA615" s="65"/>
      <c r="AB615" s="65"/>
      <c r="AC615" s="65"/>
      <c r="AD615" s="65"/>
      <c r="AE615" s="65"/>
      <c r="AF615" s="65"/>
      <c r="AG615" s="65"/>
      <c r="AH615" s="65"/>
      <c r="AI615" s="65"/>
      <c r="AJ615" s="65"/>
      <c r="AK615" s="65"/>
      <c r="AL615" s="65"/>
      <c r="AM615" s="65"/>
      <c r="AN615" s="65"/>
      <c r="AO615" s="65"/>
      <c r="AP615" s="65"/>
      <c r="AQ615" s="65"/>
      <c r="AR615" s="78">
        <v>210</v>
      </c>
    </row>
    <row r="616" spans="25:44" x14ac:dyDescent="0.25">
      <c r="Y616" s="65" t="s">
        <v>2124</v>
      </c>
      <c r="Z616" s="65"/>
      <c r="AA616" s="65"/>
      <c r="AB616" s="65"/>
      <c r="AC616" s="65"/>
      <c r="AD616" s="65"/>
      <c r="AE616" s="65"/>
      <c r="AF616" s="65"/>
      <c r="AG616" s="65"/>
      <c r="AH616" s="65"/>
      <c r="AI616" s="65"/>
      <c r="AJ616" s="65"/>
      <c r="AK616" s="65"/>
      <c r="AL616" s="65"/>
      <c r="AM616" s="65"/>
      <c r="AN616" s="65"/>
      <c r="AO616" s="65"/>
      <c r="AP616" s="65"/>
      <c r="AQ616" s="65"/>
      <c r="AR616" s="78">
        <v>220</v>
      </c>
    </row>
    <row r="617" spans="25:44" x14ac:dyDescent="0.25">
      <c r="Y617" s="65" t="s">
        <v>2125</v>
      </c>
      <c r="Z617" s="65"/>
      <c r="AA617" s="65"/>
      <c r="AB617" s="65"/>
      <c r="AC617" s="65"/>
      <c r="AD617" s="65"/>
      <c r="AE617" s="65"/>
      <c r="AF617" s="65"/>
      <c r="AG617" s="65"/>
      <c r="AH617" s="65"/>
      <c r="AI617" s="65"/>
      <c r="AJ617" s="65"/>
      <c r="AK617" s="65"/>
      <c r="AL617" s="65"/>
      <c r="AM617" s="65"/>
      <c r="AN617" s="65"/>
      <c r="AO617" s="65"/>
      <c r="AP617" s="65"/>
      <c r="AQ617" s="65"/>
      <c r="AR617" s="78">
        <v>230</v>
      </c>
    </row>
    <row r="618" spans="25:44" x14ac:dyDescent="0.25">
      <c r="Y618" s="65" t="s">
        <v>2126</v>
      </c>
      <c r="Z618" s="65"/>
      <c r="AA618" s="65"/>
      <c r="AB618" s="65"/>
      <c r="AC618" s="65"/>
      <c r="AD618" s="65"/>
      <c r="AE618" s="65"/>
      <c r="AF618" s="65"/>
      <c r="AG618" s="65"/>
      <c r="AH618" s="65"/>
      <c r="AI618" s="65"/>
      <c r="AJ618" s="65"/>
      <c r="AK618" s="65"/>
      <c r="AL618" s="65"/>
      <c r="AM618" s="65"/>
      <c r="AN618" s="65"/>
      <c r="AO618" s="65"/>
      <c r="AP618" s="65"/>
      <c r="AQ618" s="65"/>
      <c r="AR618" s="78">
        <v>240</v>
      </c>
    </row>
    <row r="619" spans="25:44" x14ac:dyDescent="0.25">
      <c r="Y619" s="65" t="s">
        <v>2127</v>
      </c>
      <c r="Z619" s="65"/>
      <c r="AA619" s="65"/>
      <c r="AB619" s="65"/>
      <c r="AC619" s="65"/>
      <c r="AD619" s="65"/>
      <c r="AE619" s="65"/>
      <c r="AF619" s="65"/>
      <c r="AG619" s="65"/>
      <c r="AH619" s="65"/>
      <c r="AI619" s="65"/>
      <c r="AJ619" s="65"/>
      <c r="AK619" s="65"/>
      <c r="AL619" s="65"/>
      <c r="AM619" s="65"/>
      <c r="AN619" s="65"/>
      <c r="AO619" s="65"/>
      <c r="AP619" s="65"/>
      <c r="AQ619" s="65"/>
      <c r="AR619" s="78">
        <v>250</v>
      </c>
    </row>
    <row r="620" spans="25:44" x14ac:dyDescent="0.25">
      <c r="Y620" s="65" t="s">
        <v>2128</v>
      </c>
      <c r="Z620" s="65"/>
      <c r="AA620" s="65"/>
      <c r="AB620" s="65"/>
      <c r="AC620" s="65"/>
      <c r="AD620" s="65"/>
      <c r="AE620" s="65"/>
      <c r="AF620" s="65"/>
      <c r="AG620" s="65"/>
      <c r="AH620" s="65"/>
      <c r="AI620" s="65"/>
      <c r="AJ620" s="65"/>
      <c r="AK620" s="65"/>
      <c r="AL620" s="65"/>
      <c r="AM620" s="65"/>
      <c r="AN620" s="65"/>
      <c r="AO620" s="65"/>
      <c r="AP620" s="65"/>
      <c r="AQ620" s="65"/>
      <c r="AR620" s="78">
        <v>260</v>
      </c>
    </row>
    <row r="621" spans="25:44" x14ac:dyDescent="0.25">
      <c r="Y621" s="65" t="s">
        <v>2129</v>
      </c>
      <c r="Z621" s="65"/>
      <c r="AA621" s="65"/>
      <c r="AB621" s="65"/>
      <c r="AC621" s="65"/>
      <c r="AD621" s="65"/>
      <c r="AE621" s="65"/>
      <c r="AF621" s="65"/>
      <c r="AG621" s="65"/>
      <c r="AH621" s="65"/>
      <c r="AI621" s="65"/>
      <c r="AJ621" s="65"/>
      <c r="AK621" s="65"/>
      <c r="AL621" s="65"/>
      <c r="AM621" s="65"/>
      <c r="AN621" s="65"/>
      <c r="AO621" s="65"/>
      <c r="AP621" s="65"/>
      <c r="AQ621" s="65"/>
      <c r="AR621" s="78">
        <v>270</v>
      </c>
    </row>
    <row r="622" spans="25:44" x14ac:dyDescent="0.25">
      <c r="Y622" s="65" t="s">
        <v>2130</v>
      </c>
      <c r="Z622" s="65"/>
      <c r="AA622" s="65"/>
      <c r="AB622" s="65"/>
      <c r="AC622" s="65"/>
      <c r="AD622" s="65"/>
      <c r="AE622" s="65"/>
      <c r="AF622" s="65"/>
      <c r="AG622" s="65"/>
      <c r="AH622" s="65"/>
      <c r="AI622" s="65"/>
      <c r="AJ622" s="65"/>
      <c r="AK622" s="65"/>
      <c r="AL622" s="65"/>
      <c r="AM622" s="65"/>
      <c r="AN622" s="65"/>
      <c r="AO622" s="65"/>
      <c r="AP622" s="65"/>
      <c r="AQ622" s="65"/>
      <c r="AR622" s="78">
        <v>280</v>
      </c>
    </row>
    <row r="623" spans="25:44" x14ac:dyDescent="0.25">
      <c r="Y623" s="65" t="s">
        <v>2131</v>
      </c>
      <c r="Z623" s="65"/>
      <c r="AA623" s="65"/>
      <c r="AB623" s="65"/>
      <c r="AC623" s="65"/>
      <c r="AD623" s="65"/>
      <c r="AE623" s="65"/>
      <c r="AF623" s="65"/>
      <c r="AG623" s="65"/>
      <c r="AH623" s="65"/>
      <c r="AI623" s="65"/>
      <c r="AJ623" s="65"/>
      <c r="AK623" s="65"/>
      <c r="AL623" s="65"/>
      <c r="AM623" s="65"/>
      <c r="AN623" s="65"/>
      <c r="AO623" s="65"/>
      <c r="AP623" s="65"/>
      <c r="AQ623" s="65"/>
      <c r="AR623" s="78">
        <v>290</v>
      </c>
    </row>
    <row r="624" spans="25:44" x14ac:dyDescent="0.25">
      <c r="Y624" s="65" t="s">
        <v>2132</v>
      </c>
      <c r="Z624" s="65"/>
      <c r="AA624" s="65"/>
      <c r="AB624" s="65"/>
      <c r="AC624" s="65"/>
      <c r="AD624" s="65"/>
      <c r="AE624" s="65"/>
      <c r="AF624" s="65"/>
      <c r="AG624" s="65"/>
      <c r="AH624" s="65"/>
      <c r="AI624" s="65"/>
      <c r="AJ624" s="65"/>
      <c r="AK624" s="65"/>
      <c r="AL624" s="65"/>
      <c r="AM624" s="65"/>
      <c r="AN624" s="65"/>
      <c r="AO624" s="65"/>
      <c r="AP624" s="65"/>
      <c r="AQ624" s="65"/>
      <c r="AR624" s="78">
        <v>300</v>
      </c>
    </row>
    <row r="625" spans="25:44" x14ac:dyDescent="0.25">
      <c r="Y625" s="65" t="s">
        <v>2133</v>
      </c>
      <c r="Z625" s="65"/>
      <c r="AA625" s="65"/>
      <c r="AB625" s="65"/>
      <c r="AC625" s="65"/>
      <c r="AD625" s="65"/>
      <c r="AE625" s="65"/>
      <c r="AF625" s="65"/>
      <c r="AG625" s="65"/>
      <c r="AH625" s="65"/>
      <c r="AI625" s="65"/>
      <c r="AJ625" s="65"/>
      <c r="AK625" s="65"/>
      <c r="AL625" s="65"/>
      <c r="AM625" s="65"/>
      <c r="AN625" s="65"/>
      <c r="AO625" s="65"/>
      <c r="AP625" s="65"/>
      <c r="AQ625" s="65"/>
      <c r="AR625" s="78">
        <v>310</v>
      </c>
    </row>
    <row r="626" spans="25:44" x14ac:dyDescent="0.25">
      <c r="Y626" s="65" t="s">
        <v>2134</v>
      </c>
      <c r="Z626" s="65"/>
      <c r="AA626" s="65"/>
      <c r="AB626" s="65"/>
      <c r="AC626" s="65"/>
      <c r="AD626" s="65"/>
      <c r="AE626" s="65"/>
      <c r="AF626" s="65"/>
      <c r="AG626" s="65"/>
      <c r="AH626" s="65"/>
      <c r="AI626" s="65"/>
      <c r="AJ626" s="65"/>
      <c r="AK626" s="65"/>
      <c r="AL626" s="65"/>
      <c r="AM626" s="65"/>
      <c r="AN626" s="65"/>
      <c r="AO626" s="65"/>
      <c r="AP626" s="65"/>
      <c r="AQ626" s="65"/>
      <c r="AR626" s="78" t="s">
        <v>2135</v>
      </c>
    </row>
    <row r="627" spans="25:44" x14ac:dyDescent="0.25">
      <c r="Y627" s="65" t="s">
        <v>2136</v>
      </c>
      <c r="Z627" s="65"/>
      <c r="AA627" s="65"/>
      <c r="AB627" s="65"/>
      <c r="AC627" s="65"/>
      <c r="AD627" s="65"/>
      <c r="AE627" s="65"/>
      <c r="AF627" s="65"/>
      <c r="AG627" s="65"/>
      <c r="AH627" s="65"/>
      <c r="AI627" s="65"/>
      <c r="AJ627" s="65"/>
      <c r="AK627" s="65"/>
      <c r="AL627" s="65"/>
      <c r="AM627" s="65"/>
      <c r="AN627" s="65"/>
      <c r="AO627" s="65"/>
      <c r="AP627" s="65"/>
      <c r="AQ627" s="65"/>
      <c r="AR627" s="78" t="s">
        <v>2006</v>
      </c>
    </row>
    <row r="628" spans="25:44" x14ac:dyDescent="0.25">
      <c r="Y628" s="65" t="s">
        <v>2137</v>
      </c>
      <c r="Z628" s="65"/>
      <c r="AA628" s="65"/>
      <c r="AB628" s="65"/>
      <c r="AC628" s="65"/>
      <c r="AD628" s="65"/>
      <c r="AE628" s="65"/>
      <c r="AF628" s="65"/>
      <c r="AG628" s="65"/>
      <c r="AH628" s="65"/>
      <c r="AI628" s="65"/>
      <c r="AJ628" s="65"/>
      <c r="AK628" s="65"/>
      <c r="AL628" s="65"/>
      <c r="AM628" s="65"/>
      <c r="AN628" s="65"/>
      <c r="AO628" s="65"/>
      <c r="AP628" s="65"/>
      <c r="AQ628" s="65"/>
      <c r="AR628" s="78" t="s">
        <v>2008</v>
      </c>
    </row>
    <row r="629" spans="25:44" x14ac:dyDescent="0.25">
      <c r="Y629" s="65" t="s">
        <v>2138</v>
      </c>
      <c r="Z629" s="65"/>
      <c r="AA629" s="65"/>
      <c r="AB629" s="65"/>
      <c r="AC629" s="65"/>
      <c r="AD629" s="65"/>
      <c r="AE629" s="65"/>
      <c r="AF629" s="65"/>
      <c r="AG629" s="65"/>
      <c r="AH629" s="65"/>
      <c r="AI629" s="65"/>
      <c r="AJ629" s="65"/>
      <c r="AK629" s="65"/>
      <c r="AL629" s="65"/>
      <c r="AM629" s="65"/>
      <c r="AN629" s="65"/>
      <c r="AO629" s="65"/>
      <c r="AP629" s="65"/>
      <c r="AQ629" s="65"/>
      <c r="AR629" s="78" t="s">
        <v>2010</v>
      </c>
    </row>
    <row r="630" spans="25:44" x14ac:dyDescent="0.25">
      <c r="Y630" s="65" t="s">
        <v>2139</v>
      </c>
      <c r="Z630" s="65"/>
      <c r="AA630" s="65"/>
      <c r="AB630" s="65"/>
      <c r="AC630" s="65"/>
      <c r="AD630" s="65"/>
      <c r="AE630" s="65"/>
      <c r="AF630" s="65"/>
      <c r="AG630" s="65"/>
      <c r="AH630" s="65"/>
      <c r="AI630" s="65"/>
      <c r="AJ630" s="65"/>
      <c r="AK630" s="65"/>
      <c r="AL630" s="65"/>
      <c r="AM630" s="65"/>
      <c r="AN630" s="65"/>
      <c r="AO630" s="65"/>
      <c r="AP630" s="65"/>
      <c r="AQ630" s="65"/>
      <c r="AR630" s="78" t="s">
        <v>2012</v>
      </c>
    </row>
    <row r="631" spans="25:44" x14ac:dyDescent="0.25">
      <c r="Y631" s="65" t="s">
        <v>2140</v>
      </c>
      <c r="Z631" s="65"/>
      <c r="AA631" s="65"/>
      <c r="AB631" s="65"/>
      <c r="AC631" s="65"/>
      <c r="AD631" s="65"/>
      <c r="AE631" s="65"/>
      <c r="AF631" s="65"/>
      <c r="AG631" s="65"/>
      <c r="AH631" s="65"/>
      <c r="AI631" s="65"/>
      <c r="AJ631" s="65"/>
      <c r="AK631" s="65"/>
      <c r="AL631" s="65"/>
      <c r="AM631" s="65"/>
      <c r="AN631" s="65"/>
      <c r="AO631" s="65"/>
      <c r="AP631" s="65"/>
      <c r="AQ631" s="65"/>
      <c r="AR631" s="78" t="s">
        <v>2014</v>
      </c>
    </row>
    <row r="632" spans="25:44" x14ac:dyDescent="0.25">
      <c r="Y632" s="65" t="s">
        <v>2141</v>
      </c>
      <c r="Z632" s="65"/>
      <c r="AA632" s="65"/>
      <c r="AB632" s="65"/>
      <c r="AC632" s="65"/>
      <c r="AD632" s="65"/>
      <c r="AE632" s="65"/>
      <c r="AF632" s="65"/>
      <c r="AG632" s="65"/>
      <c r="AH632" s="65"/>
      <c r="AI632" s="65"/>
      <c r="AJ632" s="65"/>
      <c r="AK632" s="65"/>
      <c r="AL632" s="65"/>
      <c r="AM632" s="65"/>
      <c r="AN632" s="65"/>
      <c r="AO632" s="65"/>
      <c r="AP632" s="65"/>
      <c r="AQ632" s="65"/>
      <c r="AR632" s="78" t="s">
        <v>2016</v>
      </c>
    </row>
    <row r="633" spans="25:44" x14ac:dyDescent="0.25">
      <c r="Y633" s="65" t="s">
        <v>2142</v>
      </c>
      <c r="Z633" s="65"/>
      <c r="AA633" s="65"/>
      <c r="AB633" s="65"/>
      <c r="AC633" s="65"/>
      <c r="AD633" s="65"/>
      <c r="AE633" s="65"/>
      <c r="AF633" s="65"/>
      <c r="AG633" s="65"/>
      <c r="AH633" s="65"/>
      <c r="AI633" s="65"/>
      <c r="AJ633" s="65"/>
      <c r="AK633" s="65"/>
      <c r="AL633" s="65"/>
      <c r="AM633" s="65"/>
      <c r="AN633" s="65"/>
      <c r="AO633" s="65"/>
      <c r="AP633" s="65"/>
      <c r="AQ633" s="65"/>
      <c r="AR633" s="78" t="s">
        <v>2018</v>
      </c>
    </row>
    <row r="634" spans="25:44" x14ac:dyDescent="0.25">
      <c r="Y634" s="65" t="s">
        <v>2143</v>
      </c>
      <c r="Z634" s="65"/>
      <c r="AA634" s="65"/>
      <c r="AB634" s="65"/>
      <c r="AC634" s="65"/>
      <c r="AD634" s="65"/>
      <c r="AE634" s="65"/>
      <c r="AF634" s="65"/>
      <c r="AG634" s="65"/>
      <c r="AH634" s="65"/>
      <c r="AI634" s="65"/>
      <c r="AJ634" s="65"/>
      <c r="AK634" s="65"/>
      <c r="AL634" s="65"/>
      <c r="AM634" s="65"/>
      <c r="AN634" s="65"/>
      <c r="AO634" s="65"/>
      <c r="AP634" s="65"/>
      <c r="AQ634" s="65"/>
      <c r="AR634" s="78" t="s">
        <v>2020</v>
      </c>
    </row>
    <row r="635" spans="25:44" x14ac:dyDescent="0.25">
      <c r="Y635" s="65" t="s">
        <v>2144</v>
      </c>
      <c r="Z635" s="65"/>
      <c r="AA635" s="65"/>
      <c r="AB635" s="65"/>
      <c r="AC635" s="65"/>
      <c r="AD635" s="65"/>
      <c r="AE635" s="65"/>
      <c r="AF635" s="65"/>
      <c r="AG635" s="65"/>
      <c r="AH635" s="65"/>
      <c r="AI635" s="65"/>
      <c r="AJ635" s="65"/>
      <c r="AK635" s="65"/>
      <c r="AL635" s="65"/>
      <c r="AM635" s="65"/>
      <c r="AN635" s="65"/>
      <c r="AO635" s="65"/>
      <c r="AP635" s="65"/>
      <c r="AQ635" s="65"/>
      <c r="AR635" s="78" t="s">
        <v>2022</v>
      </c>
    </row>
    <row r="636" spans="25:44" x14ac:dyDescent="0.25">
      <c r="Y636" s="65" t="s">
        <v>2145</v>
      </c>
      <c r="Z636" s="65"/>
      <c r="AA636" s="65"/>
      <c r="AB636" s="65"/>
      <c r="AC636" s="65"/>
      <c r="AD636" s="65"/>
      <c r="AE636" s="65"/>
      <c r="AF636" s="65"/>
      <c r="AG636" s="65"/>
      <c r="AH636" s="65"/>
      <c r="AI636" s="65"/>
      <c r="AJ636" s="65"/>
      <c r="AK636" s="65"/>
      <c r="AL636" s="65"/>
      <c r="AM636" s="65"/>
      <c r="AN636" s="65"/>
      <c r="AO636" s="65"/>
      <c r="AP636" s="65"/>
      <c r="AQ636" s="65"/>
      <c r="AR636" s="78">
        <v>10</v>
      </c>
    </row>
    <row r="637" spans="25:44" x14ac:dyDescent="0.25">
      <c r="Y637" s="65" t="s">
        <v>2146</v>
      </c>
      <c r="Z637" s="65"/>
      <c r="AA637" s="65"/>
      <c r="AB637" s="65"/>
      <c r="AC637" s="65"/>
      <c r="AD637" s="65"/>
      <c r="AE637" s="65"/>
      <c r="AF637" s="65"/>
      <c r="AG637" s="65"/>
      <c r="AH637" s="65"/>
      <c r="AI637" s="65"/>
      <c r="AJ637" s="65"/>
      <c r="AK637" s="65"/>
      <c r="AL637" s="65"/>
      <c r="AM637" s="65"/>
      <c r="AN637" s="65"/>
      <c r="AO637" s="65"/>
      <c r="AP637" s="65"/>
      <c r="AQ637" s="65"/>
      <c r="AR637" s="78">
        <v>11</v>
      </c>
    </row>
    <row r="638" spans="25:44" x14ac:dyDescent="0.25">
      <c r="Y638" s="65" t="s">
        <v>2147</v>
      </c>
      <c r="Z638" s="65"/>
      <c r="AA638" s="65"/>
      <c r="AB638" s="65"/>
      <c r="AC638" s="65"/>
      <c r="AD638" s="65"/>
      <c r="AE638" s="65"/>
      <c r="AF638" s="65"/>
      <c r="AG638" s="65"/>
      <c r="AH638" s="65"/>
      <c r="AI638" s="65"/>
      <c r="AJ638" s="65"/>
      <c r="AK638" s="65"/>
      <c r="AL638" s="65"/>
      <c r="AM638" s="65"/>
      <c r="AN638" s="65"/>
      <c r="AO638" s="65"/>
      <c r="AP638" s="65"/>
      <c r="AQ638" s="65"/>
      <c r="AR638" s="78">
        <v>12</v>
      </c>
    </row>
    <row r="639" spans="25:44" x14ac:dyDescent="0.25">
      <c r="Y639" s="65" t="s">
        <v>2148</v>
      </c>
      <c r="Z639" s="65"/>
      <c r="AA639" s="65"/>
      <c r="AB639" s="65"/>
      <c r="AC639" s="65"/>
      <c r="AD639" s="65"/>
      <c r="AE639" s="65"/>
      <c r="AF639" s="65"/>
      <c r="AG639" s="65"/>
      <c r="AH639" s="65"/>
      <c r="AI639" s="65"/>
      <c r="AJ639" s="65"/>
      <c r="AK639" s="65"/>
      <c r="AL639" s="65"/>
      <c r="AM639" s="65"/>
      <c r="AN639" s="65"/>
      <c r="AO639" s="65"/>
      <c r="AP639" s="65"/>
      <c r="AQ639" s="65"/>
      <c r="AR639" s="78">
        <v>13</v>
      </c>
    </row>
    <row r="640" spans="25:44" x14ac:dyDescent="0.25">
      <c r="Y640" s="65" t="s">
        <v>2149</v>
      </c>
      <c r="Z640" s="65"/>
      <c r="AA640" s="65"/>
      <c r="AB640" s="65"/>
      <c r="AC640" s="65"/>
      <c r="AD640" s="65"/>
      <c r="AE640" s="65"/>
      <c r="AF640" s="65"/>
      <c r="AG640" s="65"/>
      <c r="AH640" s="65"/>
      <c r="AI640" s="65"/>
      <c r="AJ640" s="65"/>
      <c r="AK640" s="65"/>
      <c r="AL640" s="65"/>
      <c r="AM640" s="65"/>
      <c r="AN640" s="65"/>
      <c r="AO640" s="65"/>
      <c r="AP640" s="65"/>
      <c r="AQ640" s="65"/>
      <c r="AR640" s="78">
        <v>14</v>
      </c>
    </row>
    <row r="641" spans="25:44" x14ac:dyDescent="0.25">
      <c r="Y641" s="65" t="s">
        <v>2150</v>
      </c>
      <c r="Z641" s="65"/>
      <c r="AA641" s="65"/>
      <c r="AB641" s="65"/>
      <c r="AC641" s="65"/>
      <c r="AD641" s="65"/>
      <c r="AE641" s="65"/>
      <c r="AF641" s="65"/>
      <c r="AG641" s="65"/>
      <c r="AH641" s="65"/>
      <c r="AI641" s="65"/>
      <c r="AJ641" s="65"/>
      <c r="AK641" s="65"/>
      <c r="AL641" s="65"/>
      <c r="AM641" s="65"/>
      <c r="AN641" s="65"/>
      <c r="AO641" s="65"/>
      <c r="AP641" s="65"/>
      <c r="AQ641" s="65"/>
      <c r="AR641" s="78">
        <v>15</v>
      </c>
    </row>
    <row r="642" spans="25:44" x14ac:dyDescent="0.25">
      <c r="Y642" s="65" t="s">
        <v>2151</v>
      </c>
      <c r="Z642" s="65"/>
      <c r="AA642" s="65"/>
      <c r="AB642" s="65"/>
      <c r="AC642" s="65"/>
      <c r="AD642" s="65"/>
      <c r="AE642" s="65"/>
      <c r="AF642" s="65"/>
      <c r="AG642" s="65"/>
      <c r="AH642" s="65"/>
      <c r="AI642" s="65"/>
      <c r="AJ642" s="65"/>
      <c r="AK642" s="65"/>
      <c r="AL642" s="65"/>
      <c r="AM642" s="65"/>
      <c r="AN642" s="65"/>
      <c r="AO642" s="65"/>
      <c r="AP642" s="65"/>
      <c r="AQ642" s="65"/>
      <c r="AR642" s="78">
        <v>16</v>
      </c>
    </row>
    <row r="643" spans="25:44" x14ac:dyDescent="0.25">
      <c r="Y643" s="65" t="s">
        <v>2152</v>
      </c>
      <c r="Z643" s="65"/>
      <c r="AA643" s="65"/>
      <c r="AB643" s="65"/>
      <c r="AC643" s="65"/>
      <c r="AD643" s="65"/>
      <c r="AE643" s="65"/>
      <c r="AF643" s="65"/>
      <c r="AG643" s="65"/>
      <c r="AH643" s="65"/>
      <c r="AI643" s="65"/>
      <c r="AJ643" s="65"/>
      <c r="AK643" s="65"/>
      <c r="AL643" s="65"/>
      <c r="AM643" s="65"/>
      <c r="AN643" s="65"/>
      <c r="AO643" s="65"/>
      <c r="AP643" s="65"/>
      <c r="AQ643" s="65"/>
      <c r="AR643" s="78">
        <v>17</v>
      </c>
    </row>
    <row r="644" spans="25:44" x14ac:dyDescent="0.25">
      <c r="Y644" s="65" t="s">
        <v>2153</v>
      </c>
      <c r="Z644" s="65"/>
      <c r="AA644" s="65"/>
      <c r="AB644" s="65"/>
      <c r="AC644" s="65"/>
      <c r="AD644" s="65"/>
      <c r="AE644" s="65"/>
      <c r="AF644" s="65"/>
      <c r="AG644" s="65"/>
      <c r="AH644" s="65"/>
      <c r="AI644" s="65"/>
      <c r="AJ644" s="65"/>
      <c r="AK644" s="65"/>
      <c r="AL644" s="65"/>
      <c r="AM644" s="65"/>
      <c r="AN644" s="65"/>
      <c r="AO644" s="65"/>
      <c r="AP644" s="65"/>
      <c r="AQ644" s="65"/>
      <c r="AR644" s="78">
        <v>18</v>
      </c>
    </row>
    <row r="645" spans="25:44" x14ac:dyDescent="0.25">
      <c r="Y645" s="65" t="s">
        <v>2154</v>
      </c>
      <c r="Z645" s="65"/>
      <c r="AA645" s="65"/>
      <c r="AB645" s="65"/>
      <c r="AC645" s="65"/>
      <c r="AD645" s="65"/>
      <c r="AE645" s="65"/>
      <c r="AF645" s="65"/>
      <c r="AG645" s="65"/>
      <c r="AH645" s="65"/>
      <c r="AI645" s="65"/>
      <c r="AJ645" s="65"/>
      <c r="AK645" s="65"/>
      <c r="AL645" s="65"/>
      <c r="AM645" s="65"/>
      <c r="AN645" s="65"/>
      <c r="AO645" s="65"/>
      <c r="AP645" s="65"/>
      <c r="AQ645" s="65"/>
      <c r="AR645" s="78">
        <v>19</v>
      </c>
    </row>
    <row r="646" spans="25:44" x14ac:dyDescent="0.25">
      <c r="Y646" s="65" t="s">
        <v>2155</v>
      </c>
      <c r="Z646" s="65"/>
      <c r="AA646" s="65"/>
      <c r="AB646" s="65"/>
      <c r="AC646" s="65"/>
      <c r="AD646" s="65"/>
      <c r="AE646" s="65"/>
      <c r="AF646" s="65"/>
      <c r="AG646" s="65"/>
      <c r="AH646" s="65"/>
      <c r="AI646" s="65"/>
      <c r="AJ646" s="65"/>
      <c r="AK646" s="65"/>
      <c r="AL646" s="65"/>
      <c r="AM646" s="65"/>
      <c r="AN646" s="65"/>
      <c r="AO646" s="65"/>
      <c r="AP646" s="65"/>
      <c r="AQ646" s="65"/>
      <c r="AR646" s="78">
        <v>21</v>
      </c>
    </row>
    <row r="647" spans="25:44" x14ac:dyDescent="0.25">
      <c r="Y647" s="65" t="s">
        <v>2156</v>
      </c>
      <c r="Z647" s="65"/>
      <c r="AA647" s="65"/>
      <c r="AB647" s="65"/>
      <c r="AC647" s="65"/>
      <c r="AD647" s="65"/>
      <c r="AE647" s="65"/>
      <c r="AF647" s="65"/>
      <c r="AG647" s="65"/>
      <c r="AH647" s="65"/>
      <c r="AI647" s="65"/>
      <c r="AJ647" s="65"/>
      <c r="AK647" s="65"/>
      <c r="AL647" s="65"/>
      <c r="AM647" s="65"/>
      <c r="AN647" s="65"/>
      <c r="AO647" s="65"/>
      <c r="AP647" s="65"/>
      <c r="AQ647" s="65"/>
      <c r="AR647" s="78">
        <v>22</v>
      </c>
    </row>
    <row r="648" spans="25:44" x14ac:dyDescent="0.25">
      <c r="Y648" s="65" t="s">
        <v>2157</v>
      </c>
      <c r="Z648" s="65"/>
      <c r="AA648" s="65"/>
      <c r="AB648" s="65"/>
      <c r="AC648" s="65"/>
      <c r="AD648" s="65"/>
      <c r="AE648" s="65"/>
      <c r="AF648" s="65"/>
      <c r="AG648" s="65"/>
      <c r="AH648" s="65"/>
      <c r="AI648" s="65"/>
      <c r="AJ648" s="65"/>
      <c r="AK648" s="65"/>
      <c r="AL648" s="65"/>
      <c r="AM648" s="65"/>
      <c r="AN648" s="65"/>
      <c r="AO648" s="65"/>
      <c r="AP648" s="65"/>
      <c r="AQ648" s="65"/>
      <c r="AR648" s="78">
        <v>23</v>
      </c>
    </row>
    <row r="649" spans="25:44" x14ac:dyDescent="0.25">
      <c r="Y649" s="65" t="s">
        <v>2158</v>
      </c>
      <c r="Z649" s="65"/>
      <c r="AA649" s="65"/>
      <c r="AB649" s="65"/>
      <c r="AC649" s="65"/>
      <c r="AD649" s="65"/>
      <c r="AE649" s="65"/>
      <c r="AF649" s="65"/>
      <c r="AG649" s="65"/>
      <c r="AH649" s="65"/>
      <c r="AI649" s="65"/>
      <c r="AJ649" s="65"/>
      <c r="AK649" s="65"/>
      <c r="AL649" s="65"/>
      <c r="AM649" s="65"/>
      <c r="AN649" s="65"/>
      <c r="AO649" s="65"/>
      <c r="AP649" s="65"/>
      <c r="AQ649" s="65"/>
      <c r="AR649" s="78">
        <v>24</v>
      </c>
    </row>
    <row r="650" spans="25:44" x14ac:dyDescent="0.25">
      <c r="Y650" s="65" t="s">
        <v>2159</v>
      </c>
      <c r="Z650" s="65"/>
      <c r="AA650" s="65"/>
      <c r="AB650" s="65"/>
      <c r="AC650" s="65"/>
      <c r="AD650" s="65"/>
      <c r="AE650" s="65"/>
      <c r="AF650" s="65"/>
      <c r="AG650" s="65"/>
      <c r="AH650" s="65"/>
      <c r="AI650" s="65"/>
      <c r="AJ650" s="65"/>
      <c r="AK650" s="65"/>
      <c r="AL650" s="65"/>
      <c r="AM650" s="65"/>
      <c r="AN650" s="65"/>
      <c r="AO650" s="65"/>
      <c r="AP650" s="65"/>
      <c r="AQ650" s="65"/>
      <c r="AR650" s="78">
        <v>25</v>
      </c>
    </row>
    <row r="651" spans="25:44" x14ac:dyDescent="0.25">
      <c r="Y651" s="65" t="s">
        <v>2160</v>
      </c>
      <c r="Z651" s="65"/>
      <c r="AA651" s="65"/>
      <c r="AB651" s="65"/>
      <c r="AC651" s="65"/>
      <c r="AD651" s="65"/>
      <c r="AE651" s="65"/>
      <c r="AF651" s="65"/>
      <c r="AG651" s="65"/>
      <c r="AH651" s="65"/>
      <c r="AI651" s="65"/>
      <c r="AJ651" s="65"/>
      <c r="AK651" s="65"/>
      <c r="AL651" s="65"/>
      <c r="AM651" s="65"/>
      <c r="AN651" s="65"/>
      <c r="AO651" s="65"/>
      <c r="AP651" s="65"/>
      <c r="AQ651" s="65"/>
      <c r="AR651" s="78">
        <v>26</v>
      </c>
    </row>
    <row r="652" spans="25:44" x14ac:dyDescent="0.25">
      <c r="Y652" s="65" t="s">
        <v>2161</v>
      </c>
      <c r="Z652" s="65"/>
      <c r="AA652" s="65"/>
      <c r="AB652" s="65"/>
      <c r="AC652" s="65"/>
      <c r="AD652" s="65"/>
      <c r="AE652" s="65"/>
      <c r="AF652" s="65"/>
      <c r="AG652" s="65"/>
      <c r="AH652" s="65"/>
      <c r="AI652" s="65"/>
      <c r="AJ652" s="65"/>
      <c r="AK652" s="65"/>
      <c r="AL652" s="65"/>
      <c r="AM652" s="65"/>
      <c r="AN652" s="65"/>
      <c r="AO652" s="65"/>
      <c r="AP652" s="65"/>
      <c r="AQ652" s="65"/>
      <c r="AR652" s="78">
        <v>27</v>
      </c>
    </row>
    <row r="653" spans="25:44" x14ac:dyDescent="0.25">
      <c r="Y653" s="65" t="s">
        <v>2162</v>
      </c>
      <c r="Z653" s="65"/>
      <c r="AA653" s="65"/>
      <c r="AB653" s="65"/>
      <c r="AC653" s="65"/>
      <c r="AD653" s="65"/>
      <c r="AE653" s="65"/>
      <c r="AF653" s="65"/>
      <c r="AG653" s="65"/>
      <c r="AH653" s="65"/>
      <c r="AI653" s="65"/>
      <c r="AJ653" s="65"/>
      <c r="AK653" s="65"/>
      <c r="AL653" s="65"/>
      <c r="AM653" s="65"/>
      <c r="AN653" s="65"/>
      <c r="AO653" s="65"/>
      <c r="AP653" s="65"/>
      <c r="AQ653" s="65"/>
      <c r="AR653" s="78">
        <v>28</v>
      </c>
    </row>
    <row r="654" spans="25:44" x14ac:dyDescent="0.25">
      <c r="Y654" s="65" t="s">
        <v>2163</v>
      </c>
      <c r="Z654" s="65"/>
      <c r="AA654" s="65"/>
      <c r="AB654" s="65"/>
      <c r="AC654" s="65"/>
      <c r="AD654" s="65"/>
      <c r="AE654" s="65"/>
      <c r="AF654" s="65"/>
      <c r="AG654" s="65"/>
      <c r="AH654" s="65"/>
      <c r="AI654" s="65"/>
      <c r="AJ654" s="65"/>
      <c r="AK654" s="65"/>
      <c r="AL654" s="65"/>
      <c r="AM654" s="65"/>
      <c r="AN654" s="65"/>
      <c r="AO654" s="65"/>
      <c r="AP654" s="65"/>
      <c r="AQ654" s="65"/>
      <c r="AR654" s="78">
        <v>29</v>
      </c>
    </row>
    <row r="655" spans="25:44" x14ac:dyDescent="0.25">
      <c r="Y655" s="65" t="s">
        <v>2164</v>
      </c>
      <c r="Z655" s="65"/>
      <c r="AA655" s="65"/>
      <c r="AB655" s="65"/>
      <c r="AC655" s="65"/>
      <c r="AD655" s="65"/>
      <c r="AE655" s="65"/>
      <c r="AF655" s="65"/>
      <c r="AG655" s="65"/>
      <c r="AH655" s="65"/>
      <c r="AI655" s="65"/>
      <c r="AJ655" s="65"/>
      <c r="AK655" s="65"/>
      <c r="AL655" s="65"/>
      <c r="AM655" s="65"/>
      <c r="AN655" s="65"/>
      <c r="AO655" s="65"/>
      <c r="AP655" s="65"/>
      <c r="AQ655" s="65"/>
      <c r="AR655" s="78" t="s">
        <v>2165</v>
      </c>
    </row>
    <row r="656" spans="25:44" x14ac:dyDescent="0.25">
      <c r="Y656" s="65" t="s">
        <v>2166</v>
      </c>
      <c r="Z656" s="65"/>
      <c r="AA656" s="65"/>
      <c r="AB656" s="65"/>
      <c r="AC656" s="65"/>
      <c r="AD656" s="65"/>
      <c r="AE656" s="65"/>
      <c r="AF656" s="65"/>
      <c r="AG656" s="65"/>
      <c r="AH656" s="65"/>
      <c r="AI656" s="65"/>
      <c r="AJ656" s="65"/>
      <c r="AK656" s="65"/>
      <c r="AL656" s="65"/>
      <c r="AM656" s="65"/>
      <c r="AN656" s="65"/>
      <c r="AO656" s="65"/>
      <c r="AP656" s="65"/>
      <c r="AQ656" s="65"/>
      <c r="AR656" s="78" t="s">
        <v>2167</v>
      </c>
    </row>
    <row r="657" spans="25:44" x14ac:dyDescent="0.25">
      <c r="Y657" s="65" t="s">
        <v>2168</v>
      </c>
      <c r="Z657" s="65"/>
      <c r="AA657" s="65"/>
      <c r="AB657" s="65"/>
      <c r="AC657" s="65"/>
      <c r="AD657" s="65"/>
      <c r="AE657" s="65"/>
      <c r="AF657" s="65"/>
      <c r="AG657" s="65"/>
      <c r="AH657" s="65"/>
      <c r="AI657" s="65"/>
      <c r="AJ657" s="65"/>
      <c r="AK657" s="65"/>
      <c r="AL657" s="65"/>
      <c r="AM657" s="65"/>
      <c r="AN657" s="65"/>
      <c r="AO657" s="65"/>
      <c r="AP657" s="65"/>
      <c r="AQ657" s="65"/>
      <c r="AR657" s="78">
        <v>30</v>
      </c>
    </row>
    <row r="658" spans="25:44" x14ac:dyDescent="0.25">
      <c r="Y658" s="65" t="s">
        <v>2169</v>
      </c>
      <c r="Z658" s="65"/>
      <c r="AA658" s="65"/>
      <c r="AB658" s="65"/>
      <c r="AC658" s="65"/>
      <c r="AD658" s="65"/>
      <c r="AE658" s="65"/>
      <c r="AF658" s="65"/>
      <c r="AG658" s="65"/>
      <c r="AH658" s="65"/>
      <c r="AI658" s="65"/>
      <c r="AJ658" s="65"/>
      <c r="AK658" s="65"/>
      <c r="AL658" s="65"/>
      <c r="AM658" s="65"/>
      <c r="AN658" s="65"/>
      <c r="AO658" s="65"/>
      <c r="AP658" s="65"/>
      <c r="AQ658" s="65"/>
      <c r="AR658" s="78">
        <v>31</v>
      </c>
    </row>
    <row r="659" spans="25:44" x14ac:dyDescent="0.25">
      <c r="Y659" s="65" t="s">
        <v>2170</v>
      </c>
      <c r="Z659" s="65"/>
      <c r="AA659" s="65"/>
      <c r="AB659" s="65"/>
      <c r="AC659" s="65"/>
      <c r="AD659" s="65"/>
      <c r="AE659" s="65"/>
      <c r="AF659" s="65"/>
      <c r="AG659" s="65"/>
      <c r="AH659" s="65"/>
      <c r="AI659" s="65"/>
      <c r="AJ659" s="65"/>
      <c r="AK659" s="65"/>
      <c r="AL659" s="65"/>
      <c r="AM659" s="65"/>
      <c r="AN659" s="65"/>
      <c r="AO659" s="65"/>
      <c r="AP659" s="65"/>
      <c r="AQ659" s="65"/>
      <c r="AR659" s="78">
        <v>32</v>
      </c>
    </row>
    <row r="660" spans="25:44" x14ac:dyDescent="0.25">
      <c r="Y660" s="65" t="s">
        <v>2171</v>
      </c>
      <c r="Z660" s="65"/>
      <c r="AA660" s="65"/>
      <c r="AB660" s="65"/>
      <c r="AC660" s="65"/>
      <c r="AD660" s="65"/>
      <c r="AE660" s="65"/>
      <c r="AF660" s="65"/>
      <c r="AG660" s="65"/>
      <c r="AH660" s="65"/>
      <c r="AI660" s="65"/>
      <c r="AJ660" s="65"/>
      <c r="AK660" s="65"/>
      <c r="AL660" s="65"/>
      <c r="AM660" s="65"/>
      <c r="AN660" s="65"/>
      <c r="AO660" s="65"/>
      <c r="AP660" s="65"/>
      <c r="AQ660" s="65"/>
      <c r="AR660" s="78">
        <v>33</v>
      </c>
    </row>
    <row r="661" spans="25:44" x14ac:dyDescent="0.25">
      <c r="Y661" s="65" t="s">
        <v>2172</v>
      </c>
      <c r="Z661" s="65"/>
      <c r="AA661" s="65"/>
      <c r="AB661" s="65"/>
      <c r="AC661" s="65"/>
      <c r="AD661" s="65"/>
      <c r="AE661" s="65"/>
      <c r="AF661" s="65"/>
      <c r="AG661" s="65"/>
      <c r="AH661" s="65"/>
      <c r="AI661" s="65"/>
      <c r="AJ661" s="65"/>
      <c r="AK661" s="65"/>
      <c r="AL661" s="65"/>
      <c r="AM661" s="65"/>
      <c r="AN661" s="65"/>
      <c r="AO661" s="65"/>
      <c r="AP661" s="65"/>
      <c r="AQ661" s="65"/>
      <c r="AR661" s="78">
        <v>34</v>
      </c>
    </row>
    <row r="662" spans="25:44" x14ac:dyDescent="0.25">
      <c r="Y662" s="65" t="s">
        <v>2173</v>
      </c>
      <c r="Z662" s="65"/>
      <c r="AA662" s="65"/>
      <c r="AB662" s="65"/>
      <c r="AC662" s="65"/>
      <c r="AD662" s="65"/>
      <c r="AE662" s="65"/>
      <c r="AF662" s="65"/>
      <c r="AG662" s="65"/>
      <c r="AH662" s="65"/>
      <c r="AI662" s="65"/>
      <c r="AJ662" s="65"/>
      <c r="AK662" s="65"/>
      <c r="AL662" s="65"/>
      <c r="AM662" s="65"/>
      <c r="AN662" s="65"/>
      <c r="AO662" s="65"/>
      <c r="AP662" s="65"/>
      <c r="AQ662" s="65"/>
      <c r="AR662" s="78">
        <v>35</v>
      </c>
    </row>
    <row r="663" spans="25:44" x14ac:dyDescent="0.25">
      <c r="Y663" s="65" t="s">
        <v>2174</v>
      </c>
      <c r="Z663" s="65"/>
      <c r="AA663" s="65"/>
      <c r="AB663" s="65"/>
      <c r="AC663" s="65"/>
      <c r="AD663" s="65"/>
      <c r="AE663" s="65"/>
      <c r="AF663" s="65"/>
      <c r="AG663" s="65"/>
      <c r="AH663" s="65"/>
      <c r="AI663" s="65"/>
      <c r="AJ663" s="65"/>
      <c r="AK663" s="65"/>
      <c r="AL663" s="65"/>
      <c r="AM663" s="65"/>
      <c r="AN663" s="65"/>
      <c r="AO663" s="65"/>
      <c r="AP663" s="65"/>
      <c r="AQ663" s="65"/>
      <c r="AR663" s="78">
        <v>36</v>
      </c>
    </row>
    <row r="664" spans="25:44" x14ac:dyDescent="0.25">
      <c r="Y664" s="65" t="s">
        <v>2175</v>
      </c>
      <c r="Z664" s="65"/>
      <c r="AA664" s="65"/>
      <c r="AB664" s="65"/>
      <c r="AC664" s="65"/>
      <c r="AD664" s="65"/>
      <c r="AE664" s="65"/>
      <c r="AF664" s="65"/>
      <c r="AG664" s="65"/>
      <c r="AH664" s="65"/>
      <c r="AI664" s="65"/>
      <c r="AJ664" s="65"/>
      <c r="AK664" s="65"/>
      <c r="AL664" s="65"/>
      <c r="AM664" s="65"/>
      <c r="AN664" s="65"/>
      <c r="AO664" s="65"/>
      <c r="AP664" s="65"/>
      <c r="AQ664" s="65"/>
      <c r="AR664" s="78">
        <v>37</v>
      </c>
    </row>
    <row r="665" spans="25:44" x14ac:dyDescent="0.25">
      <c r="Y665" s="65" t="s">
        <v>2176</v>
      </c>
      <c r="Z665" s="65"/>
      <c r="AA665" s="65"/>
      <c r="AB665" s="65"/>
      <c r="AC665" s="65"/>
      <c r="AD665" s="65"/>
      <c r="AE665" s="65"/>
      <c r="AF665" s="65"/>
      <c r="AG665" s="65"/>
      <c r="AH665" s="65"/>
      <c r="AI665" s="65"/>
      <c r="AJ665" s="65"/>
      <c r="AK665" s="65"/>
      <c r="AL665" s="65"/>
      <c r="AM665" s="65"/>
      <c r="AN665" s="65"/>
      <c r="AO665" s="65"/>
      <c r="AP665" s="65"/>
      <c r="AQ665" s="65"/>
      <c r="AR665" s="78">
        <v>38</v>
      </c>
    </row>
    <row r="666" spans="25:44" x14ac:dyDescent="0.25">
      <c r="Y666" s="65" t="s">
        <v>2177</v>
      </c>
      <c r="Z666" s="65"/>
      <c r="AA666" s="65"/>
      <c r="AB666" s="65"/>
      <c r="AC666" s="65"/>
      <c r="AD666" s="65"/>
      <c r="AE666" s="65"/>
      <c r="AF666" s="65"/>
      <c r="AG666" s="65"/>
      <c r="AH666" s="65"/>
      <c r="AI666" s="65"/>
      <c r="AJ666" s="65"/>
      <c r="AK666" s="65"/>
      <c r="AL666" s="65"/>
      <c r="AM666" s="65"/>
      <c r="AN666" s="65"/>
      <c r="AO666" s="65"/>
      <c r="AP666" s="65"/>
      <c r="AQ666" s="65"/>
      <c r="AR666" s="78">
        <v>39</v>
      </c>
    </row>
    <row r="667" spans="25:44" x14ac:dyDescent="0.25">
      <c r="Y667" s="65" t="s">
        <v>2178</v>
      </c>
      <c r="Z667" s="65"/>
      <c r="AA667" s="65"/>
      <c r="AB667" s="65"/>
      <c r="AC667" s="65"/>
      <c r="AD667" s="65"/>
      <c r="AE667" s="65"/>
      <c r="AF667" s="65"/>
      <c r="AG667" s="65"/>
      <c r="AH667" s="65"/>
      <c r="AI667" s="65"/>
      <c r="AJ667" s="65"/>
      <c r="AK667" s="65"/>
      <c r="AL667" s="65"/>
      <c r="AM667" s="65"/>
      <c r="AN667" s="65"/>
      <c r="AO667" s="65"/>
      <c r="AP667" s="65"/>
      <c r="AQ667" s="65"/>
      <c r="AR667" s="78">
        <v>40</v>
      </c>
    </row>
    <row r="668" spans="25:44" x14ac:dyDescent="0.25">
      <c r="Y668" s="65" t="s">
        <v>2179</v>
      </c>
      <c r="Z668" s="65"/>
      <c r="AA668" s="65"/>
      <c r="AB668" s="65"/>
      <c r="AC668" s="65"/>
      <c r="AD668" s="65"/>
      <c r="AE668" s="65"/>
      <c r="AF668" s="65"/>
      <c r="AG668" s="65"/>
      <c r="AH668" s="65"/>
      <c r="AI668" s="65"/>
      <c r="AJ668" s="65"/>
      <c r="AK668" s="65"/>
      <c r="AL668" s="65"/>
      <c r="AM668" s="65"/>
      <c r="AN668" s="65"/>
      <c r="AO668" s="65"/>
      <c r="AP668" s="65"/>
      <c r="AQ668" s="65"/>
      <c r="AR668" s="78">
        <v>41</v>
      </c>
    </row>
    <row r="669" spans="25:44" x14ac:dyDescent="0.25">
      <c r="Y669" s="65" t="s">
        <v>2180</v>
      </c>
      <c r="Z669" s="65"/>
      <c r="AA669" s="65"/>
      <c r="AB669" s="65"/>
      <c r="AC669" s="65"/>
      <c r="AD669" s="65"/>
      <c r="AE669" s="65"/>
      <c r="AF669" s="65"/>
      <c r="AG669" s="65"/>
      <c r="AH669" s="65"/>
      <c r="AI669" s="65"/>
      <c r="AJ669" s="65"/>
      <c r="AK669" s="65"/>
      <c r="AL669" s="65"/>
      <c r="AM669" s="65"/>
      <c r="AN669" s="65"/>
      <c r="AO669" s="65"/>
      <c r="AP669" s="65"/>
      <c r="AQ669" s="65"/>
      <c r="AR669" s="78">
        <v>42</v>
      </c>
    </row>
    <row r="670" spans="25:44" x14ac:dyDescent="0.25">
      <c r="Y670" s="65" t="s">
        <v>2181</v>
      </c>
      <c r="Z670" s="65"/>
      <c r="AA670" s="65"/>
      <c r="AB670" s="65"/>
      <c r="AC670" s="65"/>
      <c r="AD670" s="65"/>
      <c r="AE670" s="65"/>
      <c r="AF670" s="65"/>
      <c r="AG670" s="65"/>
      <c r="AH670" s="65"/>
      <c r="AI670" s="65"/>
      <c r="AJ670" s="65"/>
      <c r="AK670" s="65"/>
      <c r="AL670" s="65"/>
      <c r="AM670" s="65"/>
      <c r="AN670" s="65"/>
      <c r="AO670" s="65"/>
      <c r="AP670" s="65"/>
      <c r="AQ670" s="65"/>
      <c r="AR670" s="78">
        <v>43</v>
      </c>
    </row>
    <row r="671" spans="25:44" x14ac:dyDescent="0.25">
      <c r="Y671" s="65" t="s">
        <v>2182</v>
      </c>
      <c r="Z671" s="65"/>
      <c r="AA671" s="65"/>
      <c r="AB671" s="65"/>
      <c r="AC671" s="65"/>
      <c r="AD671" s="65"/>
      <c r="AE671" s="65"/>
      <c r="AF671" s="65"/>
      <c r="AG671" s="65"/>
      <c r="AH671" s="65"/>
      <c r="AI671" s="65"/>
      <c r="AJ671" s="65"/>
      <c r="AK671" s="65"/>
      <c r="AL671" s="65"/>
      <c r="AM671" s="65"/>
      <c r="AN671" s="65"/>
      <c r="AO671" s="65"/>
      <c r="AP671" s="65"/>
      <c r="AQ671" s="65"/>
      <c r="AR671" s="78">
        <v>44</v>
      </c>
    </row>
    <row r="672" spans="25:44" x14ac:dyDescent="0.25">
      <c r="Y672" s="65" t="s">
        <v>2183</v>
      </c>
      <c r="Z672" s="65"/>
      <c r="AA672" s="65"/>
      <c r="AB672" s="65"/>
      <c r="AC672" s="65"/>
      <c r="AD672" s="65"/>
      <c r="AE672" s="65"/>
      <c r="AF672" s="65"/>
      <c r="AG672" s="65"/>
      <c r="AH672" s="65"/>
      <c r="AI672" s="65"/>
      <c r="AJ672" s="65"/>
      <c r="AK672" s="65"/>
      <c r="AL672" s="65"/>
      <c r="AM672" s="65"/>
      <c r="AN672" s="65"/>
      <c r="AO672" s="65"/>
      <c r="AP672" s="65"/>
      <c r="AQ672" s="65"/>
      <c r="AR672" s="78">
        <v>45</v>
      </c>
    </row>
    <row r="673" spans="25:44" x14ac:dyDescent="0.25">
      <c r="Y673" s="65" t="s">
        <v>2184</v>
      </c>
      <c r="Z673" s="65"/>
      <c r="AA673" s="65"/>
      <c r="AB673" s="65"/>
      <c r="AC673" s="65"/>
      <c r="AD673" s="65"/>
      <c r="AE673" s="65"/>
      <c r="AF673" s="65"/>
      <c r="AG673" s="65"/>
      <c r="AH673" s="65"/>
      <c r="AI673" s="65"/>
      <c r="AJ673" s="65"/>
      <c r="AK673" s="65"/>
      <c r="AL673" s="65"/>
      <c r="AM673" s="65"/>
      <c r="AN673" s="65"/>
      <c r="AO673" s="65"/>
      <c r="AP673" s="65"/>
      <c r="AQ673" s="65"/>
      <c r="AR673" s="78">
        <v>46</v>
      </c>
    </row>
    <row r="674" spans="25:44" x14ac:dyDescent="0.25">
      <c r="Y674" s="65" t="s">
        <v>2185</v>
      </c>
      <c r="Z674" s="65"/>
      <c r="AA674" s="65"/>
      <c r="AB674" s="65"/>
      <c r="AC674" s="65"/>
      <c r="AD674" s="65"/>
      <c r="AE674" s="65"/>
      <c r="AF674" s="65"/>
      <c r="AG674" s="65"/>
      <c r="AH674" s="65"/>
      <c r="AI674" s="65"/>
      <c r="AJ674" s="65"/>
      <c r="AK674" s="65"/>
      <c r="AL674" s="65"/>
      <c r="AM674" s="65"/>
      <c r="AN674" s="65"/>
      <c r="AO674" s="65"/>
      <c r="AP674" s="65"/>
      <c r="AQ674" s="65"/>
      <c r="AR674" s="78">
        <v>47</v>
      </c>
    </row>
    <row r="675" spans="25:44" x14ac:dyDescent="0.25">
      <c r="Y675" s="65" t="s">
        <v>2186</v>
      </c>
      <c r="Z675" s="65"/>
      <c r="AA675" s="65"/>
      <c r="AB675" s="65"/>
      <c r="AC675" s="65"/>
      <c r="AD675" s="65"/>
      <c r="AE675" s="65"/>
      <c r="AF675" s="65"/>
      <c r="AG675" s="65"/>
      <c r="AH675" s="65"/>
      <c r="AI675" s="65"/>
      <c r="AJ675" s="65"/>
      <c r="AK675" s="65"/>
      <c r="AL675" s="65"/>
      <c r="AM675" s="65"/>
      <c r="AN675" s="65"/>
      <c r="AO675" s="65"/>
      <c r="AP675" s="65"/>
      <c r="AQ675" s="65"/>
      <c r="AR675" s="78">
        <v>48</v>
      </c>
    </row>
    <row r="676" spans="25:44" x14ac:dyDescent="0.25">
      <c r="Y676" s="65" t="s">
        <v>2187</v>
      </c>
      <c r="Z676" s="65"/>
      <c r="AA676" s="65"/>
      <c r="AB676" s="65"/>
      <c r="AC676" s="65"/>
      <c r="AD676" s="65"/>
      <c r="AE676" s="65"/>
      <c r="AF676" s="65"/>
      <c r="AG676" s="65"/>
      <c r="AH676" s="65"/>
      <c r="AI676" s="65"/>
      <c r="AJ676" s="65"/>
      <c r="AK676" s="65"/>
      <c r="AL676" s="65"/>
      <c r="AM676" s="65"/>
      <c r="AN676" s="65"/>
      <c r="AO676" s="65"/>
      <c r="AP676" s="65"/>
      <c r="AQ676" s="65"/>
      <c r="AR676" s="78">
        <v>49</v>
      </c>
    </row>
    <row r="677" spans="25:44" x14ac:dyDescent="0.25">
      <c r="Y677" s="65" t="s">
        <v>2188</v>
      </c>
      <c r="Z677" s="65"/>
      <c r="AA677" s="65"/>
      <c r="AB677" s="65"/>
      <c r="AC677" s="65"/>
      <c r="AD677" s="65"/>
      <c r="AE677" s="65"/>
      <c r="AF677" s="65"/>
      <c r="AG677" s="65"/>
      <c r="AH677" s="65"/>
      <c r="AI677" s="65"/>
      <c r="AJ677" s="65"/>
      <c r="AK677" s="65"/>
      <c r="AL677" s="65"/>
      <c r="AM677" s="65"/>
      <c r="AN677" s="65"/>
      <c r="AO677" s="65"/>
      <c r="AP677" s="65"/>
      <c r="AQ677" s="65"/>
      <c r="AR677" s="78">
        <v>50</v>
      </c>
    </row>
    <row r="678" spans="25:44" x14ac:dyDescent="0.25">
      <c r="Y678" s="65" t="s">
        <v>2189</v>
      </c>
      <c r="Z678" s="65"/>
      <c r="AA678" s="65"/>
      <c r="AB678" s="65"/>
      <c r="AC678" s="65"/>
      <c r="AD678" s="65"/>
      <c r="AE678" s="65"/>
      <c r="AF678" s="65"/>
      <c r="AG678" s="65"/>
      <c r="AH678" s="65"/>
      <c r="AI678" s="65"/>
      <c r="AJ678" s="65"/>
      <c r="AK678" s="65"/>
      <c r="AL678" s="65"/>
      <c r="AM678" s="65"/>
      <c r="AN678" s="65"/>
      <c r="AO678" s="65"/>
      <c r="AP678" s="65"/>
      <c r="AQ678" s="65"/>
      <c r="AR678" s="78">
        <v>51</v>
      </c>
    </row>
    <row r="679" spans="25:44" x14ac:dyDescent="0.25">
      <c r="Y679" s="65" t="s">
        <v>2190</v>
      </c>
      <c r="Z679" s="65"/>
      <c r="AA679" s="65"/>
      <c r="AB679" s="65"/>
      <c r="AC679" s="65"/>
      <c r="AD679" s="65"/>
      <c r="AE679" s="65"/>
      <c r="AF679" s="65"/>
      <c r="AG679" s="65"/>
      <c r="AH679" s="65"/>
      <c r="AI679" s="65"/>
      <c r="AJ679" s="65"/>
      <c r="AK679" s="65"/>
      <c r="AL679" s="65"/>
      <c r="AM679" s="65"/>
      <c r="AN679" s="65"/>
      <c r="AO679" s="65"/>
      <c r="AP679" s="65"/>
      <c r="AQ679" s="65"/>
      <c r="AR679" s="78">
        <v>52</v>
      </c>
    </row>
    <row r="680" spans="25:44" x14ac:dyDescent="0.25">
      <c r="Y680" s="65" t="s">
        <v>2191</v>
      </c>
      <c r="Z680" s="65"/>
      <c r="AA680" s="65"/>
      <c r="AB680" s="65"/>
      <c r="AC680" s="65"/>
      <c r="AD680" s="65"/>
      <c r="AE680" s="65"/>
      <c r="AF680" s="65"/>
      <c r="AG680" s="65"/>
      <c r="AH680" s="65"/>
      <c r="AI680" s="65"/>
      <c r="AJ680" s="65"/>
      <c r="AK680" s="65"/>
      <c r="AL680" s="65"/>
      <c r="AM680" s="65"/>
      <c r="AN680" s="65"/>
      <c r="AO680" s="65"/>
      <c r="AP680" s="65"/>
      <c r="AQ680" s="65"/>
      <c r="AR680" s="78">
        <v>53</v>
      </c>
    </row>
    <row r="681" spans="25:44" x14ac:dyDescent="0.25">
      <c r="Y681" s="65" t="s">
        <v>2192</v>
      </c>
      <c r="Z681" s="65"/>
      <c r="AA681" s="65"/>
      <c r="AB681" s="65"/>
      <c r="AC681" s="65"/>
      <c r="AD681" s="65"/>
      <c r="AE681" s="65"/>
      <c r="AF681" s="65"/>
      <c r="AG681" s="65"/>
      <c r="AH681" s="65"/>
      <c r="AI681" s="65"/>
      <c r="AJ681" s="65"/>
      <c r="AK681" s="65"/>
      <c r="AL681" s="65"/>
      <c r="AM681" s="65"/>
      <c r="AN681" s="65"/>
      <c r="AO681" s="65"/>
      <c r="AP681" s="65"/>
      <c r="AQ681" s="65"/>
      <c r="AR681" s="78">
        <v>54</v>
      </c>
    </row>
    <row r="682" spans="25:44" x14ac:dyDescent="0.25">
      <c r="Y682" s="65" t="s">
        <v>2193</v>
      </c>
      <c r="Z682" s="65"/>
      <c r="AA682" s="65"/>
      <c r="AB682" s="65"/>
      <c r="AC682" s="65"/>
      <c r="AD682" s="65"/>
      <c r="AE682" s="65"/>
      <c r="AF682" s="65"/>
      <c r="AG682" s="65"/>
      <c r="AH682" s="65"/>
      <c r="AI682" s="65"/>
      <c r="AJ682" s="65"/>
      <c r="AK682" s="65"/>
      <c r="AL682" s="65"/>
      <c r="AM682" s="65"/>
      <c r="AN682" s="65"/>
      <c r="AO682" s="65"/>
      <c r="AP682" s="65"/>
      <c r="AQ682" s="65"/>
      <c r="AR682" s="78">
        <v>55</v>
      </c>
    </row>
    <row r="683" spans="25:44" x14ac:dyDescent="0.25">
      <c r="Y683" s="65" t="s">
        <v>2194</v>
      </c>
      <c r="Z683" s="65"/>
      <c r="AA683" s="65"/>
      <c r="AB683" s="65"/>
      <c r="AC683" s="65"/>
      <c r="AD683" s="65"/>
      <c r="AE683" s="65"/>
      <c r="AF683" s="65"/>
      <c r="AG683" s="65"/>
      <c r="AH683" s="65"/>
      <c r="AI683" s="65"/>
      <c r="AJ683" s="65"/>
      <c r="AK683" s="65"/>
      <c r="AL683" s="65"/>
      <c r="AM683" s="65"/>
      <c r="AN683" s="65"/>
      <c r="AO683" s="65"/>
      <c r="AP683" s="65"/>
      <c r="AQ683" s="65"/>
      <c r="AR683" s="78">
        <v>56</v>
      </c>
    </row>
    <row r="684" spans="25:44" x14ac:dyDescent="0.25">
      <c r="Y684" s="65" t="s">
        <v>2195</v>
      </c>
      <c r="Z684" s="65"/>
      <c r="AA684" s="65"/>
      <c r="AB684" s="65"/>
      <c r="AC684" s="65"/>
      <c r="AD684" s="65"/>
      <c r="AE684" s="65"/>
      <c r="AF684" s="65"/>
      <c r="AG684" s="65"/>
      <c r="AH684" s="65"/>
      <c r="AI684" s="65"/>
      <c r="AJ684" s="65"/>
      <c r="AK684" s="65"/>
      <c r="AL684" s="65"/>
      <c r="AM684" s="65"/>
      <c r="AN684" s="65"/>
      <c r="AO684" s="65"/>
      <c r="AP684" s="65"/>
      <c r="AQ684" s="65"/>
      <c r="AR684" s="78">
        <v>57</v>
      </c>
    </row>
    <row r="685" spans="25:44" x14ac:dyDescent="0.25">
      <c r="Y685" s="65" t="s">
        <v>2196</v>
      </c>
      <c r="Z685" s="65"/>
      <c r="AA685" s="65"/>
      <c r="AB685" s="65"/>
      <c r="AC685" s="65"/>
      <c r="AD685" s="65"/>
      <c r="AE685" s="65"/>
      <c r="AF685" s="65"/>
      <c r="AG685" s="65"/>
      <c r="AH685" s="65"/>
      <c r="AI685" s="65"/>
      <c r="AJ685" s="65"/>
      <c r="AK685" s="65"/>
      <c r="AL685" s="65"/>
      <c r="AM685" s="65"/>
      <c r="AN685" s="65"/>
      <c r="AO685" s="65"/>
      <c r="AP685" s="65"/>
      <c r="AQ685" s="65"/>
      <c r="AR685" s="78">
        <v>58</v>
      </c>
    </row>
    <row r="686" spans="25:44" x14ac:dyDescent="0.25">
      <c r="Y686" s="65" t="s">
        <v>2197</v>
      </c>
      <c r="Z686" s="65"/>
      <c r="AA686" s="65"/>
      <c r="AB686" s="65"/>
      <c r="AC686" s="65"/>
      <c r="AD686" s="65"/>
      <c r="AE686" s="65"/>
      <c r="AF686" s="65"/>
      <c r="AG686" s="65"/>
      <c r="AH686" s="65"/>
      <c r="AI686" s="65"/>
      <c r="AJ686" s="65"/>
      <c r="AK686" s="65"/>
      <c r="AL686" s="65"/>
      <c r="AM686" s="65"/>
      <c r="AN686" s="65"/>
      <c r="AO686" s="65"/>
      <c r="AP686" s="65"/>
      <c r="AQ686" s="65"/>
      <c r="AR686" s="78">
        <v>59</v>
      </c>
    </row>
    <row r="687" spans="25:44" x14ac:dyDescent="0.25">
      <c r="Y687" s="65" t="s">
        <v>2198</v>
      </c>
      <c r="Z687" s="65"/>
      <c r="AA687" s="65"/>
      <c r="AB687" s="65"/>
      <c r="AC687" s="65"/>
      <c r="AD687" s="65"/>
      <c r="AE687" s="65"/>
      <c r="AF687" s="65"/>
      <c r="AG687" s="65"/>
      <c r="AH687" s="65"/>
      <c r="AI687" s="65"/>
      <c r="AJ687" s="65"/>
      <c r="AK687" s="65"/>
      <c r="AL687" s="65"/>
      <c r="AM687" s="65"/>
      <c r="AN687" s="65"/>
      <c r="AO687" s="65"/>
      <c r="AP687" s="65"/>
      <c r="AQ687" s="65"/>
      <c r="AR687" s="78">
        <v>60</v>
      </c>
    </row>
    <row r="688" spans="25:44" x14ac:dyDescent="0.25">
      <c r="Y688" s="65" t="s">
        <v>2199</v>
      </c>
      <c r="Z688" s="65"/>
      <c r="AA688" s="65"/>
      <c r="AB688" s="65"/>
      <c r="AC688" s="65"/>
      <c r="AD688" s="65"/>
      <c r="AE688" s="65"/>
      <c r="AF688" s="65"/>
      <c r="AG688" s="65"/>
      <c r="AH688" s="65"/>
      <c r="AI688" s="65"/>
      <c r="AJ688" s="65"/>
      <c r="AK688" s="65"/>
      <c r="AL688" s="65"/>
      <c r="AM688" s="65"/>
      <c r="AN688" s="65"/>
      <c r="AO688" s="65"/>
      <c r="AP688" s="65"/>
      <c r="AQ688" s="65"/>
      <c r="AR688" s="78">
        <v>61</v>
      </c>
    </row>
    <row r="689" spans="25:44" x14ac:dyDescent="0.25">
      <c r="Y689" s="65" t="s">
        <v>2200</v>
      </c>
      <c r="Z689" s="65"/>
      <c r="AA689" s="65"/>
      <c r="AB689" s="65"/>
      <c r="AC689" s="65"/>
      <c r="AD689" s="65"/>
      <c r="AE689" s="65"/>
      <c r="AF689" s="65"/>
      <c r="AG689" s="65"/>
      <c r="AH689" s="65"/>
      <c r="AI689" s="65"/>
      <c r="AJ689" s="65"/>
      <c r="AK689" s="65"/>
      <c r="AL689" s="65"/>
      <c r="AM689" s="65"/>
      <c r="AN689" s="65"/>
      <c r="AO689" s="65"/>
      <c r="AP689" s="65"/>
      <c r="AQ689" s="65"/>
      <c r="AR689" s="78">
        <v>62</v>
      </c>
    </row>
    <row r="690" spans="25:44" x14ac:dyDescent="0.25">
      <c r="Y690" s="65" t="s">
        <v>2201</v>
      </c>
      <c r="Z690" s="65"/>
      <c r="AA690" s="65"/>
      <c r="AB690" s="65"/>
      <c r="AC690" s="65"/>
      <c r="AD690" s="65"/>
      <c r="AE690" s="65"/>
      <c r="AF690" s="65"/>
      <c r="AG690" s="65"/>
      <c r="AH690" s="65"/>
      <c r="AI690" s="65"/>
      <c r="AJ690" s="65"/>
      <c r="AK690" s="65"/>
      <c r="AL690" s="65"/>
      <c r="AM690" s="65"/>
      <c r="AN690" s="65"/>
      <c r="AO690" s="65"/>
      <c r="AP690" s="65"/>
      <c r="AQ690" s="65"/>
      <c r="AR690" s="78">
        <v>63</v>
      </c>
    </row>
    <row r="691" spans="25:44" x14ac:dyDescent="0.25">
      <c r="Y691" s="65" t="s">
        <v>2202</v>
      </c>
      <c r="Z691" s="65"/>
      <c r="AA691" s="65"/>
      <c r="AB691" s="65"/>
      <c r="AC691" s="65"/>
      <c r="AD691" s="65"/>
      <c r="AE691" s="65"/>
      <c r="AF691" s="65"/>
      <c r="AG691" s="65"/>
      <c r="AH691" s="65"/>
      <c r="AI691" s="65"/>
      <c r="AJ691" s="65"/>
      <c r="AK691" s="65"/>
      <c r="AL691" s="65"/>
      <c r="AM691" s="65"/>
      <c r="AN691" s="65"/>
      <c r="AO691" s="65"/>
      <c r="AP691" s="65"/>
      <c r="AQ691" s="65"/>
      <c r="AR691" s="78">
        <v>64</v>
      </c>
    </row>
    <row r="692" spans="25:44" x14ac:dyDescent="0.25">
      <c r="Y692" s="65" t="s">
        <v>2203</v>
      </c>
      <c r="Z692" s="65"/>
      <c r="AA692" s="65"/>
      <c r="AB692" s="65"/>
      <c r="AC692" s="65"/>
      <c r="AD692" s="65"/>
      <c r="AE692" s="65"/>
      <c r="AF692" s="65"/>
      <c r="AG692" s="65"/>
      <c r="AH692" s="65"/>
      <c r="AI692" s="65"/>
      <c r="AJ692" s="65"/>
      <c r="AK692" s="65"/>
      <c r="AL692" s="65"/>
      <c r="AM692" s="65"/>
      <c r="AN692" s="65"/>
      <c r="AO692" s="65"/>
      <c r="AP692" s="65"/>
      <c r="AQ692" s="65"/>
      <c r="AR692" s="78">
        <v>65</v>
      </c>
    </row>
    <row r="693" spans="25:44" x14ac:dyDescent="0.25">
      <c r="Y693" s="65" t="s">
        <v>2204</v>
      </c>
      <c r="Z693" s="65"/>
      <c r="AA693" s="65"/>
      <c r="AB693" s="65"/>
      <c r="AC693" s="65"/>
      <c r="AD693" s="65"/>
      <c r="AE693" s="65"/>
      <c r="AF693" s="65"/>
      <c r="AG693" s="65"/>
      <c r="AH693" s="65"/>
      <c r="AI693" s="65"/>
      <c r="AJ693" s="65"/>
      <c r="AK693" s="65"/>
      <c r="AL693" s="65"/>
      <c r="AM693" s="65"/>
      <c r="AN693" s="65"/>
      <c r="AO693" s="65"/>
      <c r="AP693" s="65"/>
      <c r="AQ693" s="65"/>
      <c r="AR693" s="78">
        <v>66</v>
      </c>
    </row>
    <row r="694" spans="25:44" x14ac:dyDescent="0.25">
      <c r="Y694" s="65" t="s">
        <v>2205</v>
      </c>
      <c r="Z694" s="65"/>
      <c r="AA694" s="65"/>
      <c r="AB694" s="65"/>
      <c r="AC694" s="65"/>
      <c r="AD694" s="65"/>
      <c r="AE694" s="65"/>
      <c r="AF694" s="65"/>
      <c r="AG694" s="65"/>
      <c r="AH694" s="65"/>
      <c r="AI694" s="65"/>
      <c r="AJ694" s="65"/>
      <c r="AK694" s="65"/>
      <c r="AL694" s="65"/>
      <c r="AM694" s="65"/>
      <c r="AN694" s="65"/>
      <c r="AO694" s="65"/>
      <c r="AP694" s="65"/>
      <c r="AQ694" s="65"/>
      <c r="AR694" s="78">
        <v>67</v>
      </c>
    </row>
    <row r="695" spans="25:44" x14ac:dyDescent="0.25">
      <c r="Y695" s="65" t="s">
        <v>2206</v>
      </c>
      <c r="Z695" s="65"/>
      <c r="AA695" s="65"/>
      <c r="AB695" s="65"/>
      <c r="AC695" s="65"/>
      <c r="AD695" s="65"/>
      <c r="AE695" s="65"/>
      <c r="AF695" s="65"/>
      <c r="AG695" s="65"/>
      <c r="AH695" s="65"/>
      <c r="AI695" s="65"/>
      <c r="AJ695" s="65"/>
      <c r="AK695" s="65"/>
      <c r="AL695" s="65"/>
      <c r="AM695" s="65"/>
      <c r="AN695" s="65"/>
      <c r="AO695" s="65"/>
      <c r="AP695" s="65"/>
      <c r="AQ695" s="65"/>
      <c r="AR695" s="78">
        <v>68</v>
      </c>
    </row>
    <row r="696" spans="25:44" x14ac:dyDescent="0.25">
      <c r="Y696" s="65" t="s">
        <v>2207</v>
      </c>
      <c r="Z696" s="65"/>
      <c r="AA696" s="65"/>
      <c r="AB696" s="65"/>
      <c r="AC696" s="65"/>
      <c r="AD696" s="65"/>
      <c r="AE696" s="65"/>
      <c r="AF696" s="65"/>
      <c r="AG696" s="65"/>
      <c r="AH696" s="65"/>
      <c r="AI696" s="65"/>
      <c r="AJ696" s="65"/>
      <c r="AK696" s="65"/>
      <c r="AL696" s="65"/>
      <c r="AM696" s="65"/>
      <c r="AN696" s="65"/>
      <c r="AO696" s="65"/>
      <c r="AP696" s="65"/>
      <c r="AQ696" s="65"/>
      <c r="AR696" s="78">
        <v>69</v>
      </c>
    </row>
    <row r="697" spans="25:44" x14ac:dyDescent="0.25">
      <c r="Y697" s="65" t="s">
        <v>2208</v>
      </c>
      <c r="Z697" s="65"/>
      <c r="AA697" s="65"/>
      <c r="AB697" s="65"/>
      <c r="AC697" s="65"/>
      <c r="AD697" s="65"/>
      <c r="AE697" s="65"/>
      <c r="AF697" s="65"/>
      <c r="AG697" s="65"/>
      <c r="AH697" s="65"/>
      <c r="AI697" s="65"/>
      <c r="AJ697" s="65"/>
      <c r="AK697" s="65"/>
      <c r="AL697" s="65"/>
      <c r="AM697" s="65"/>
      <c r="AN697" s="65"/>
      <c r="AO697" s="65"/>
      <c r="AP697" s="65"/>
      <c r="AQ697" s="65"/>
      <c r="AR697" s="78">
        <v>70</v>
      </c>
    </row>
    <row r="698" spans="25:44" x14ac:dyDescent="0.25">
      <c r="Y698" s="65" t="s">
        <v>2209</v>
      </c>
      <c r="Z698" s="65"/>
      <c r="AA698" s="65"/>
      <c r="AB698" s="65"/>
      <c r="AC698" s="65"/>
      <c r="AD698" s="65"/>
      <c r="AE698" s="65"/>
      <c r="AF698" s="65"/>
      <c r="AG698" s="65"/>
      <c r="AH698" s="65"/>
      <c r="AI698" s="65"/>
      <c r="AJ698" s="65"/>
      <c r="AK698" s="65"/>
      <c r="AL698" s="65"/>
      <c r="AM698" s="65"/>
      <c r="AN698" s="65"/>
      <c r="AO698" s="65"/>
      <c r="AP698" s="65"/>
      <c r="AQ698" s="65"/>
      <c r="AR698" s="78">
        <v>71</v>
      </c>
    </row>
    <row r="699" spans="25:44" x14ac:dyDescent="0.25">
      <c r="Y699" s="65" t="s">
        <v>2210</v>
      </c>
      <c r="Z699" s="65"/>
      <c r="AA699" s="65"/>
      <c r="AB699" s="65"/>
      <c r="AC699" s="65"/>
      <c r="AD699" s="65"/>
      <c r="AE699" s="65"/>
      <c r="AF699" s="65"/>
      <c r="AG699" s="65"/>
      <c r="AH699" s="65"/>
      <c r="AI699" s="65"/>
      <c r="AJ699" s="65"/>
      <c r="AK699" s="65"/>
      <c r="AL699" s="65"/>
      <c r="AM699" s="65"/>
      <c r="AN699" s="65"/>
      <c r="AO699" s="65"/>
      <c r="AP699" s="65"/>
      <c r="AQ699" s="65"/>
      <c r="AR699" s="78">
        <v>72</v>
      </c>
    </row>
    <row r="700" spans="25:44" x14ac:dyDescent="0.25">
      <c r="Y700" s="65" t="s">
        <v>2211</v>
      </c>
      <c r="Z700" s="65"/>
      <c r="AA700" s="65"/>
      <c r="AB700" s="65"/>
      <c r="AC700" s="65"/>
      <c r="AD700" s="65"/>
      <c r="AE700" s="65"/>
      <c r="AF700" s="65"/>
      <c r="AG700" s="65"/>
      <c r="AH700" s="65"/>
      <c r="AI700" s="65"/>
      <c r="AJ700" s="65"/>
      <c r="AK700" s="65"/>
      <c r="AL700" s="65"/>
      <c r="AM700" s="65"/>
      <c r="AN700" s="65"/>
      <c r="AO700" s="65"/>
      <c r="AP700" s="65"/>
      <c r="AQ700" s="65"/>
      <c r="AR700" s="78">
        <v>73</v>
      </c>
    </row>
    <row r="701" spans="25:44" x14ac:dyDescent="0.25">
      <c r="Y701" s="65" t="s">
        <v>2212</v>
      </c>
      <c r="Z701" s="65"/>
      <c r="AA701" s="65"/>
      <c r="AB701" s="65"/>
      <c r="AC701" s="65"/>
      <c r="AD701" s="65"/>
      <c r="AE701" s="65"/>
      <c r="AF701" s="65"/>
      <c r="AG701" s="65"/>
      <c r="AH701" s="65"/>
      <c r="AI701" s="65"/>
      <c r="AJ701" s="65"/>
      <c r="AK701" s="65"/>
      <c r="AL701" s="65"/>
      <c r="AM701" s="65"/>
      <c r="AN701" s="65"/>
      <c r="AO701" s="65"/>
      <c r="AP701" s="65"/>
      <c r="AQ701" s="65"/>
      <c r="AR701" s="78">
        <v>74</v>
      </c>
    </row>
    <row r="702" spans="25:44" x14ac:dyDescent="0.25">
      <c r="Y702" s="65" t="s">
        <v>2213</v>
      </c>
      <c r="Z702" s="65"/>
      <c r="AA702" s="65"/>
      <c r="AB702" s="65"/>
      <c r="AC702" s="65"/>
      <c r="AD702" s="65"/>
      <c r="AE702" s="65"/>
      <c r="AF702" s="65"/>
      <c r="AG702" s="65"/>
      <c r="AH702" s="65"/>
      <c r="AI702" s="65"/>
      <c r="AJ702" s="65"/>
      <c r="AK702" s="65"/>
      <c r="AL702" s="65"/>
      <c r="AM702" s="65"/>
      <c r="AN702" s="65"/>
      <c r="AO702" s="65"/>
      <c r="AP702" s="65"/>
      <c r="AQ702" s="65"/>
      <c r="AR702" s="78">
        <v>75</v>
      </c>
    </row>
    <row r="703" spans="25:44" x14ac:dyDescent="0.25">
      <c r="Y703" s="65" t="s">
        <v>2214</v>
      </c>
      <c r="Z703" s="65"/>
      <c r="AA703" s="65"/>
      <c r="AB703" s="65"/>
      <c r="AC703" s="65"/>
      <c r="AD703" s="65"/>
      <c r="AE703" s="65"/>
      <c r="AF703" s="65"/>
      <c r="AG703" s="65"/>
      <c r="AH703" s="65"/>
      <c r="AI703" s="65"/>
      <c r="AJ703" s="65"/>
      <c r="AK703" s="65"/>
      <c r="AL703" s="65"/>
      <c r="AM703" s="65"/>
      <c r="AN703" s="65"/>
      <c r="AO703" s="65"/>
      <c r="AP703" s="65"/>
      <c r="AQ703" s="65"/>
      <c r="AR703" s="78">
        <v>76</v>
      </c>
    </row>
    <row r="704" spans="25:44" x14ac:dyDescent="0.25">
      <c r="Y704" s="65" t="s">
        <v>2215</v>
      </c>
      <c r="Z704" s="65"/>
      <c r="AA704" s="65"/>
      <c r="AB704" s="65"/>
      <c r="AC704" s="65"/>
      <c r="AD704" s="65"/>
      <c r="AE704" s="65"/>
      <c r="AF704" s="65"/>
      <c r="AG704" s="65"/>
      <c r="AH704" s="65"/>
      <c r="AI704" s="65"/>
      <c r="AJ704" s="65"/>
      <c r="AK704" s="65"/>
      <c r="AL704" s="65"/>
      <c r="AM704" s="65"/>
      <c r="AN704" s="65"/>
      <c r="AO704" s="65"/>
      <c r="AP704" s="65"/>
      <c r="AQ704" s="65"/>
      <c r="AR704" s="78">
        <v>77</v>
      </c>
    </row>
    <row r="705" spans="25:44" x14ac:dyDescent="0.25">
      <c r="Y705" s="65" t="s">
        <v>2216</v>
      </c>
      <c r="Z705" s="65"/>
      <c r="AA705" s="65"/>
      <c r="AB705" s="65"/>
      <c r="AC705" s="65"/>
      <c r="AD705" s="65"/>
      <c r="AE705" s="65"/>
      <c r="AF705" s="65"/>
      <c r="AG705" s="65"/>
      <c r="AH705" s="65"/>
      <c r="AI705" s="65"/>
      <c r="AJ705" s="65"/>
      <c r="AK705" s="65"/>
      <c r="AL705" s="65"/>
      <c r="AM705" s="65"/>
      <c r="AN705" s="65"/>
      <c r="AO705" s="65"/>
      <c r="AP705" s="65"/>
      <c r="AQ705" s="65"/>
      <c r="AR705" s="78">
        <v>78</v>
      </c>
    </row>
    <row r="706" spans="25:44" x14ac:dyDescent="0.25">
      <c r="Y706" s="65" t="s">
        <v>2217</v>
      </c>
      <c r="Z706" s="65"/>
      <c r="AA706" s="65"/>
      <c r="AB706" s="65"/>
      <c r="AC706" s="65"/>
      <c r="AD706" s="65"/>
      <c r="AE706" s="65"/>
      <c r="AF706" s="65"/>
      <c r="AG706" s="65"/>
      <c r="AH706" s="65"/>
      <c r="AI706" s="65"/>
      <c r="AJ706" s="65"/>
      <c r="AK706" s="65"/>
      <c r="AL706" s="65"/>
      <c r="AM706" s="65"/>
      <c r="AN706" s="65"/>
      <c r="AO706" s="65"/>
      <c r="AP706" s="65"/>
      <c r="AQ706" s="65"/>
      <c r="AR706" s="78">
        <v>79</v>
      </c>
    </row>
    <row r="707" spans="25:44" x14ac:dyDescent="0.25">
      <c r="Y707" s="65" t="s">
        <v>2218</v>
      </c>
      <c r="Z707" s="65"/>
      <c r="AA707" s="65"/>
      <c r="AB707" s="65"/>
      <c r="AC707" s="65"/>
      <c r="AD707" s="65"/>
      <c r="AE707" s="65"/>
      <c r="AF707" s="65"/>
      <c r="AG707" s="65"/>
      <c r="AH707" s="65"/>
      <c r="AI707" s="65"/>
      <c r="AJ707" s="65"/>
      <c r="AK707" s="65"/>
      <c r="AL707" s="65"/>
      <c r="AM707" s="65"/>
      <c r="AN707" s="65"/>
      <c r="AO707" s="65"/>
      <c r="AP707" s="65"/>
      <c r="AQ707" s="65"/>
      <c r="AR707" s="78">
        <v>80</v>
      </c>
    </row>
    <row r="708" spans="25:44" x14ac:dyDescent="0.25">
      <c r="Y708" s="65" t="s">
        <v>2219</v>
      </c>
      <c r="Z708" s="65"/>
      <c r="AA708" s="65"/>
      <c r="AB708" s="65"/>
      <c r="AC708" s="65"/>
      <c r="AD708" s="65"/>
      <c r="AE708" s="65"/>
      <c r="AF708" s="65"/>
      <c r="AG708" s="65"/>
      <c r="AH708" s="65"/>
      <c r="AI708" s="65"/>
      <c r="AJ708" s="65"/>
      <c r="AK708" s="65"/>
      <c r="AL708" s="65"/>
      <c r="AM708" s="65"/>
      <c r="AN708" s="65"/>
      <c r="AO708" s="65"/>
      <c r="AP708" s="65"/>
      <c r="AQ708" s="65"/>
      <c r="AR708" s="78">
        <v>81</v>
      </c>
    </row>
    <row r="709" spans="25:44" x14ac:dyDescent="0.25">
      <c r="Y709" s="65" t="s">
        <v>2220</v>
      </c>
      <c r="Z709" s="65"/>
      <c r="AA709" s="65"/>
      <c r="AB709" s="65"/>
      <c r="AC709" s="65"/>
      <c r="AD709" s="65"/>
      <c r="AE709" s="65"/>
      <c r="AF709" s="65"/>
      <c r="AG709" s="65"/>
      <c r="AH709" s="65"/>
      <c r="AI709" s="65"/>
      <c r="AJ709" s="65"/>
      <c r="AK709" s="65"/>
      <c r="AL709" s="65"/>
      <c r="AM709" s="65"/>
      <c r="AN709" s="65"/>
      <c r="AO709" s="65"/>
      <c r="AP709" s="65"/>
      <c r="AQ709" s="65"/>
      <c r="AR709" s="78">
        <v>82</v>
      </c>
    </row>
    <row r="710" spans="25:44" x14ac:dyDescent="0.25">
      <c r="Y710" s="65" t="s">
        <v>2221</v>
      </c>
      <c r="Z710" s="65"/>
      <c r="AA710" s="65"/>
      <c r="AB710" s="65"/>
      <c r="AC710" s="65"/>
      <c r="AD710" s="65"/>
      <c r="AE710" s="65"/>
      <c r="AF710" s="65"/>
      <c r="AG710" s="65"/>
      <c r="AH710" s="65"/>
      <c r="AI710" s="65"/>
      <c r="AJ710" s="65"/>
      <c r="AK710" s="65"/>
      <c r="AL710" s="65"/>
      <c r="AM710" s="65"/>
      <c r="AN710" s="65"/>
      <c r="AO710" s="65"/>
      <c r="AP710" s="65"/>
      <c r="AQ710" s="65"/>
      <c r="AR710" s="78">
        <v>83</v>
      </c>
    </row>
    <row r="711" spans="25:44" x14ac:dyDescent="0.25">
      <c r="Y711" s="65" t="s">
        <v>2222</v>
      </c>
      <c r="Z711" s="65"/>
      <c r="AA711" s="65"/>
      <c r="AB711" s="65"/>
      <c r="AC711" s="65"/>
      <c r="AD711" s="65"/>
      <c r="AE711" s="65"/>
      <c r="AF711" s="65"/>
      <c r="AG711" s="65"/>
      <c r="AH711" s="65"/>
      <c r="AI711" s="65"/>
      <c r="AJ711" s="65"/>
      <c r="AK711" s="65"/>
      <c r="AL711" s="65"/>
      <c r="AM711" s="65"/>
      <c r="AN711" s="65"/>
      <c r="AO711" s="65"/>
      <c r="AP711" s="65"/>
      <c r="AQ711" s="65"/>
      <c r="AR711" s="78">
        <v>84</v>
      </c>
    </row>
    <row r="712" spans="25:44" x14ac:dyDescent="0.25">
      <c r="Y712" s="65" t="s">
        <v>2223</v>
      </c>
      <c r="Z712" s="65"/>
      <c r="AA712" s="65"/>
      <c r="AB712" s="65"/>
      <c r="AC712" s="65"/>
      <c r="AD712" s="65"/>
      <c r="AE712" s="65"/>
      <c r="AF712" s="65"/>
      <c r="AG712" s="65"/>
      <c r="AH712" s="65"/>
      <c r="AI712" s="65"/>
      <c r="AJ712" s="65"/>
      <c r="AK712" s="65"/>
      <c r="AL712" s="65"/>
      <c r="AM712" s="65"/>
      <c r="AN712" s="65"/>
      <c r="AO712" s="65"/>
      <c r="AP712" s="65"/>
      <c r="AQ712" s="65"/>
      <c r="AR712" s="78">
        <v>85</v>
      </c>
    </row>
    <row r="713" spans="25:44" x14ac:dyDescent="0.25">
      <c r="Y713" s="65" t="s">
        <v>2224</v>
      </c>
      <c r="Z713" s="65"/>
      <c r="AA713" s="65"/>
      <c r="AB713" s="65"/>
      <c r="AC713" s="65"/>
      <c r="AD713" s="65"/>
      <c r="AE713" s="65"/>
      <c r="AF713" s="65"/>
      <c r="AG713" s="65"/>
      <c r="AH713" s="65"/>
      <c r="AI713" s="65"/>
      <c r="AJ713" s="65"/>
      <c r="AK713" s="65"/>
      <c r="AL713" s="65"/>
      <c r="AM713" s="65"/>
      <c r="AN713" s="65"/>
      <c r="AO713" s="65"/>
      <c r="AP713" s="65"/>
      <c r="AQ713" s="65"/>
      <c r="AR713" s="78">
        <v>86</v>
      </c>
    </row>
    <row r="714" spans="25:44" x14ac:dyDescent="0.25">
      <c r="Y714" s="65" t="s">
        <v>2225</v>
      </c>
      <c r="Z714" s="65"/>
      <c r="AA714" s="65"/>
      <c r="AB714" s="65"/>
      <c r="AC714" s="65"/>
      <c r="AD714" s="65"/>
      <c r="AE714" s="65"/>
      <c r="AF714" s="65"/>
      <c r="AG714" s="65"/>
      <c r="AH714" s="65"/>
      <c r="AI714" s="65"/>
      <c r="AJ714" s="65"/>
      <c r="AK714" s="65"/>
      <c r="AL714" s="65"/>
      <c r="AM714" s="65"/>
      <c r="AN714" s="65"/>
      <c r="AO714" s="65"/>
      <c r="AP714" s="65"/>
      <c r="AQ714" s="65"/>
      <c r="AR714" s="78">
        <v>87</v>
      </c>
    </row>
    <row r="715" spans="25:44" x14ac:dyDescent="0.25">
      <c r="Y715" s="65" t="s">
        <v>2226</v>
      </c>
      <c r="Z715" s="65"/>
      <c r="AA715" s="65"/>
      <c r="AB715" s="65"/>
      <c r="AC715" s="65"/>
      <c r="AD715" s="65"/>
      <c r="AE715" s="65"/>
      <c r="AF715" s="65"/>
      <c r="AG715" s="65"/>
      <c r="AH715" s="65"/>
      <c r="AI715" s="65"/>
      <c r="AJ715" s="65"/>
      <c r="AK715" s="65"/>
      <c r="AL715" s="65"/>
      <c r="AM715" s="65"/>
      <c r="AN715" s="65"/>
      <c r="AO715" s="65"/>
      <c r="AP715" s="65"/>
      <c r="AQ715" s="65"/>
      <c r="AR715" s="78">
        <v>88</v>
      </c>
    </row>
    <row r="716" spans="25:44" x14ac:dyDescent="0.25">
      <c r="Y716" s="65" t="s">
        <v>2227</v>
      </c>
      <c r="Z716" s="65"/>
      <c r="AA716" s="65"/>
      <c r="AB716" s="65"/>
      <c r="AC716" s="65"/>
      <c r="AD716" s="65"/>
      <c r="AE716" s="65"/>
      <c r="AF716" s="65"/>
      <c r="AG716" s="65"/>
      <c r="AH716" s="65"/>
      <c r="AI716" s="65"/>
      <c r="AJ716" s="65"/>
      <c r="AK716" s="65"/>
      <c r="AL716" s="65"/>
      <c r="AM716" s="65"/>
      <c r="AN716" s="65"/>
      <c r="AO716" s="65"/>
      <c r="AP716" s="65"/>
      <c r="AQ716" s="65"/>
      <c r="AR716" s="78">
        <v>89</v>
      </c>
    </row>
    <row r="717" spans="25:44" x14ac:dyDescent="0.25">
      <c r="Y717" s="65" t="s">
        <v>2228</v>
      </c>
      <c r="Z717" s="65"/>
      <c r="AA717" s="65"/>
      <c r="AB717" s="65"/>
      <c r="AC717" s="65"/>
      <c r="AD717" s="65"/>
      <c r="AE717" s="65"/>
      <c r="AF717" s="65"/>
      <c r="AG717" s="65"/>
      <c r="AH717" s="65"/>
      <c r="AI717" s="65"/>
      <c r="AJ717" s="65"/>
      <c r="AK717" s="65"/>
      <c r="AL717" s="65"/>
      <c r="AM717" s="65"/>
      <c r="AN717" s="65"/>
      <c r="AO717" s="65"/>
      <c r="AP717" s="65"/>
      <c r="AQ717" s="65"/>
      <c r="AR717" s="78">
        <v>90</v>
      </c>
    </row>
    <row r="718" spans="25:44" x14ac:dyDescent="0.25">
      <c r="Y718" s="65" t="s">
        <v>2229</v>
      </c>
      <c r="Z718" s="65"/>
      <c r="AA718" s="65"/>
      <c r="AB718" s="65"/>
      <c r="AC718" s="65"/>
      <c r="AD718" s="65"/>
      <c r="AE718" s="65"/>
      <c r="AF718" s="65"/>
      <c r="AG718" s="65"/>
      <c r="AH718" s="65"/>
      <c r="AI718" s="65"/>
      <c r="AJ718" s="65"/>
      <c r="AK718" s="65"/>
      <c r="AL718" s="65"/>
      <c r="AM718" s="65"/>
      <c r="AN718" s="65"/>
      <c r="AO718" s="65"/>
      <c r="AP718" s="65"/>
      <c r="AQ718" s="65"/>
      <c r="AR718" s="78">
        <v>91</v>
      </c>
    </row>
    <row r="719" spans="25:44" x14ac:dyDescent="0.25">
      <c r="Y719" s="65" t="s">
        <v>2230</v>
      </c>
      <c r="Z719" s="65"/>
      <c r="AA719" s="65"/>
      <c r="AB719" s="65"/>
      <c r="AC719" s="65"/>
      <c r="AD719" s="65"/>
      <c r="AE719" s="65"/>
      <c r="AF719" s="65"/>
      <c r="AG719" s="65"/>
      <c r="AH719" s="65"/>
      <c r="AI719" s="65"/>
      <c r="AJ719" s="65"/>
      <c r="AK719" s="65"/>
      <c r="AL719" s="65"/>
      <c r="AM719" s="65"/>
      <c r="AN719" s="65"/>
      <c r="AO719" s="65"/>
      <c r="AP719" s="65"/>
      <c r="AQ719" s="65"/>
      <c r="AR719" s="78">
        <v>92</v>
      </c>
    </row>
    <row r="720" spans="25:44" x14ac:dyDescent="0.25">
      <c r="Y720" s="65" t="s">
        <v>2231</v>
      </c>
      <c r="Z720" s="65"/>
      <c r="AA720" s="65"/>
      <c r="AB720" s="65"/>
      <c r="AC720" s="65"/>
      <c r="AD720" s="65"/>
      <c r="AE720" s="65"/>
      <c r="AF720" s="65"/>
      <c r="AG720" s="65"/>
      <c r="AH720" s="65"/>
      <c r="AI720" s="65"/>
      <c r="AJ720" s="65"/>
      <c r="AK720" s="65"/>
      <c r="AL720" s="65"/>
      <c r="AM720" s="65"/>
      <c r="AN720" s="65"/>
      <c r="AO720" s="65"/>
      <c r="AP720" s="65"/>
      <c r="AQ720" s="65"/>
      <c r="AR720" s="78">
        <v>93</v>
      </c>
    </row>
    <row r="721" spans="25:44" x14ac:dyDescent="0.25">
      <c r="Y721" s="65" t="s">
        <v>2232</v>
      </c>
      <c r="Z721" s="65"/>
      <c r="AA721" s="65"/>
      <c r="AB721" s="65"/>
      <c r="AC721" s="65"/>
      <c r="AD721" s="65"/>
      <c r="AE721" s="65"/>
      <c r="AF721" s="65"/>
      <c r="AG721" s="65"/>
      <c r="AH721" s="65"/>
      <c r="AI721" s="65"/>
      <c r="AJ721" s="65"/>
      <c r="AK721" s="65"/>
      <c r="AL721" s="65"/>
      <c r="AM721" s="65"/>
      <c r="AN721" s="65"/>
      <c r="AO721" s="65"/>
      <c r="AP721" s="65"/>
      <c r="AQ721" s="65"/>
      <c r="AR721" s="78">
        <v>94</v>
      </c>
    </row>
    <row r="722" spans="25:44" x14ac:dyDescent="0.25">
      <c r="Y722" s="65" t="s">
        <v>2233</v>
      </c>
      <c r="Z722" s="65"/>
      <c r="AA722" s="65"/>
      <c r="AB722" s="65"/>
      <c r="AC722" s="65"/>
      <c r="AD722" s="65"/>
      <c r="AE722" s="65"/>
      <c r="AF722" s="65"/>
      <c r="AG722" s="65"/>
      <c r="AH722" s="65"/>
      <c r="AI722" s="65"/>
      <c r="AJ722" s="65"/>
      <c r="AK722" s="65"/>
      <c r="AL722" s="65"/>
      <c r="AM722" s="65"/>
      <c r="AN722" s="65"/>
      <c r="AO722" s="65"/>
      <c r="AP722" s="65"/>
      <c r="AQ722" s="65"/>
      <c r="AR722" s="78">
        <v>95</v>
      </c>
    </row>
    <row r="723" spans="25:44" x14ac:dyDescent="0.25">
      <c r="Y723" s="65" t="s">
        <v>2234</v>
      </c>
      <c r="Z723" s="65"/>
      <c r="AA723" s="65"/>
      <c r="AB723" s="65"/>
      <c r="AC723" s="65"/>
      <c r="AD723" s="65"/>
      <c r="AE723" s="65"/>
      <c r="AF723" s="65"/>
      <c r="AG723" s="65"/>
      <c r="AH723" s="65"/>
      <c r="AI723" s="65"/>
      <c r="AJ723" s="65"/>
      <c r="AK723" s="65"/>
      <c r="AL723" s="65"/>
      <c r="AM723" s="65"/>
      <c r="AN723" s="65"/>
      <c r="AO723" s="65"/>
      <c r="AP723" s="65"/>
      <c r="AQ723" s="65"/>
      <c r="AR723" s="78">
        <v>97</v>
      </c>
    </row>
    <row r="724" spans="25:44" x14ac:dyDescent="0.25">
      <c r="Y724" s="65" t="s">
        <v>2235</v>
      </c>
      <c r="Z724" s="65"/>
      <c r="AA724" s="65"/>
      <c r="AB724" s="65"/>
      <c r="AC724" s="65"/>
      <c r="AD724" s="65"/>
      <c r="AE724" s="65"/>
      <c r="AF724" s="65"/>
      <c r="AG724" s="65"/>
      <c r="AH724" s="65"/>
      <c r="AI724" s="65"/>
      <c r="AJ724" s="65"/>
      <c r="AK724" s="65"/>
      <c r="AL724" s="65"/>
      <c r="AM724" s="65"/>
      <c r="AN724" s="65"/>
      <c r="AO724" s="65"/>
      <c r="AP724" s="65"/>
      <c r="AQ724" s="65"/>
      <c r="AR724" s="78">
        <v>971</v>
      </c>
    </row>
    <row r="725" spans="25:44" x14ac:dyDescent="0.25">
      <c r="Y725" s="65" t="s">
        <v>2236</v>
      </c>
      <c r="Z725" s="65"/>
      <c r="AA725" s="65"/>
      <c r="AB725" s="65"/>
      <c r="AC725" s="65"/>
      <c r="AD725" s="65"/>
      <c r="AE725" s="65"/>
      <c r="AF725" s="65"/>
      <c r="AG725" s="65"/>
      <c r="AH725" s="65"/>
      <c r="AI725" s="65"/>
      <c r="AJ725" s="65"/>
      <c r="AK725" s="65"/>
      <c r="AL725" s="65"/>
      <c r="AM725" s="65"/>
      <c r="AN725" s="65"/>
      <c r="AO725" s="65"/>
      <c r="AP725" s="65"/>
      <c r="AQ725" s="65"/>
      <c r="AR725" s="78">
        <v>972</v>
      </c>
    </row>
    <row r="726" spans="25:44" x14ac:dyDescent="0.25">
      <c r="Y726" s="65" t="s">
        <v>2237</v>
      </c>
      <c r="Z726" s="65"/>
      <c r="AA726" s="65"/>
      <c r="AB726" s="65"/>
      <c r="AC726" s="65"/>
      <c r="AD726" s="65"/>
      <c r="AE726" s="65"/>
      <c r="AF726" s="65"/>
      <c r="AG726" s="65"/>
      <c r="AH726" s="65"/>
      <c r="AI726" s="65"/>
      <c r="AJ726" s="65"/>
      <c r="AK726" s="65"/>
      <c r="AL726" s="65"/>
      <c r="AM726" s="65"/>
      <c r="AN726" s="65"/>
      <c r="AO726" s="65"/>
      <c r="AP726" s="65"/>
      <c r="AQ726" s="65"/>
      <c r="AR726" s="78">
        <v>973</v>
      </c>
    </row>
    <row r="727" spans="25:44" x14ac:dyDescent="0.25">
      <c r="Y727" s="65" t="s">
        <v>2238</v>
      </c>
      <c r="Z727" s="65"/>
      <c r="AA727" s="65"/>
      <c r="AB727" s="65"/>
      <c r="AC727" s="65"/>
      <c r="AD727" s="65"/>
      <c r="AE727" s="65"/>
      <c r="AF727" s="65"/>
      <c r="AG727" s="65"/>
      <c r="AH727" s="65"/>
      <c r="AI727" s="65"/>
      <c r="AJ727" s="65"/>
      <c r="AK727" s="65"/>
      <c r="AL727" s="65"/>
      <c r="AM727" s="65"/>
      <c r="AN727" s="65"/>
      <c r="AO727" s="65"/>
      <c r="AP727" s="65"/>
      <c r="AQ727" s="65"/>
      <c r="AR727" s="78">
        <v>974</v>
      </c>
    </row>
    <row r="728" spans="25:44" x14ac:dyDescent="0.25">
      <c r="Y728" s="65" t="s">
        <v>2239</v>
      </c>
      <c r="Z728" s="65"/>
      <c r="AA728" s="65"/>
      <c r="AB728" s="65"/>
      <c r="AC728" s="65"/>
      <c r="AD728" s="65"/>
      <c r="AE728" s="65"/>
      <c r="AF728" s="65"/>
      <c r="AG728" s="65"/>
      <c r="AH728" s="65"/>
      <c r="AI728" s="65"/>
      <c r="AJ728" s="65"/>
      <c r="AK728" s="65"/>
      <c r="AL728" s="65"/>
      <c r="AM728" s="65"/>
      <c r="AN728" s="65"/>
      <c r="AO728" s="65"/>
      <c r="AP728" s="65"/>
      <c r="AQ728" s="65"/>
      <c r="AR728" s="78">
        <v>975</v>
      </c>
    </row>
    <row r="729" spans="25:44" x14ac:dyDescent="0.25">
      <c r="Y729" s="65" t="s">
        <v>2240</v>
      </c>
      <c r="Z729" s="65"/>
      <c r="AA729" s="65"/>
      <c r="AB729" s="65"/>
      <c r="AC729" s="65"/>
      <c r="AD729" s="65"/>
      <c r="AE729" s="65"/>
      <c r="AF729" s="65"/>
      <c r="AG729" s="65"/>
      <c r="AH729" s="65"/>
      <c r="AI729" s="65"/>
      <c r="AJ729" s="65"/>
      <c r="AK729" s="65"/>
      <c r="AL729" s="65"/>
      <c r="AM729" s="65"/>
      <c r="AN729" s="65"/>
      <c r="AO729" s="65"/>
      <c r="AP729" s="65"/>
      <c r="AQ729" s="65"/>
      <c r="AR729" s="78">
        <v>976</v>
      </c>
    </row>
    <row r="730" spans="25:44" x14ac:dyDescent="0.25">
      <c r="Y730" s="65" t="s">
        <v>2241</v>
      </c>
      <c r="Z730" s="65"/>
      <c r="AA730" s="65"/>
      <c r="AB730" s="65"/>
      <c r="AC730" s="65"/>
      <c r="AD730" s="65"/>
      <c r="AE730" s="65"/>
      <c r="AF730" s="65"/>
      <c r="AG730" s="65"/>
      <c r="AH730" s="65"/>
      <c r="AI730" s="65"/>
      <c r="AJ730" s="65"/>
      <c r="AK730" s="65"/>
      <c r="AL730" s="65"/>
      <c r="AM730" s="65"/>
      <c r="AN730" s="65"/>
      <c r="AO730" s="65"/>
      <c r="AP730" s="65"/>
      <c r="AQ730" s="65"/>
      <c r="AR730" s="78">
        <v>99</v>
      </c>
    </row>
    <row r="731" spans="25:44" x14ac:dyDescent="0.25">
      <c r="Y731" s="65" t="s">
        <v>2242</v>
      </c>
      <c r="Z731" s="65"/>
      <c r="AA731" s="65"/>
      <c r="AB731" s="65"/>
      <c r="AC731" s="65"/>
      <c r="AD731" s="65"/>
      <c r="AE731" s="65"/>
      <c r="AF731" s="65"/>
      <c r="AG731" s="65"/>
      <c r="AH731" s="65"/>
      <c r="AI731" s="65"/>
      <c r="AJ731" s="65"/>
      <c r="AK731" s="65"/>
      <c r="AL731" s="65"/>
      <c r="AM731" s="65"/>
      <c r="AN731" s="65"/>
      <c r="AO731" s="65"/>
      <c r="AP731" s="65"/>
      <c r="AQ731" s="65"/>
      <c r="AR731" s="78" t="s">
        <v>2243</v>
      </c>
    </row>
    <row r="732" spans="25:44" x14ac:dyDescent="0.25">
      <c r="Y732" s="65" t="s">
        <v>2244</v>
      </c>
      <c r="Z732" s="65"/>
      <c r="AA732" s="65"/>
      <c r="AB732" s="65"/>
      <c r="AC732" s="65"/>
      <c r="AD732" s="65"/>
      <c r="AE732" s="65"/>
      <c r="AF732" s="65"/>
      <c r="AG732" s="65"/>
      <c r="AH732" s="65"/>
      <c r="AI732" s="65"/>
      <c r="AJ732" s="65"/>
      <c r="AK732" s="65"/>
      <c r="AL732" s="65"/>
      <c r="AM732" s="65"/>
      <c r="AN732" s="65"/>
      <c r="AO732" s="65"/>
      <c r="AP732" s="65"/>
      <c r="AQ732" s="65"/>
      <c r="AR732" s="78" t="s">
        <v>2245</v>
      </c>
    </row>
    <row r="733" spans="25:44" x14ac:dyDescent="0.25">
      <c r="Y733" s="65" t="s">
        <v>2246</v>
      </c>
      <c r="Z733" s="65"/>
      <c r="AA733" s="65"/>
      <c r="AB733" s="65"/>
      <c r="AC733" s="65"/>
      <c r="AD733" s="65"/>
      <c r="AE733" s="65"/>
      <c r="AF733" s="65"/>
      <c r="AG733" s="65"/>
      <c r="AH733" s="65"/>
      <c r="AI733" s="65"/>
      <c r="AJ733" s="65"/>
      <c r="AK733" s="65"/>
      <c r="AL733" s="65"/>
      <c r="AM733" s="65"/>
      <c r="AN733" s="65"/>
      <c r="AO733" s="65"/>
      <c r="AP733" s="65"/>
      <c r="AQ733" s="65"/>
      <c r="AR733" s="78" t="s">
        <v>2247</v>
      </c>
    </row>
    <row r="734" spans="25:44" x14ac:dyDescent="0.25">
      <c r="Y734" s="65" t="s">
        <v>2248</v>
      </c>
      <c r="Z734" s="65"/>
      <c r="AA734" s="65"/>
      <c r="AB734" s="65"/>
      <c r="AC734" s="65"/>
      <c r="AD734" s="65"/>
      <c r="AE734" s="65"/>
      <c r="AF734" s="65"/>
      <c r="AG734" s="65"/>
      <c r="AH734" s="65"/>
      <c r="AI734" s="65"/>
      <c r="AJ734" s="65"/>
      <c r="AK734" s="65"/>
      <c r="AL734" s="65"/>
      <c r="AM734" s="65"/>
      <c r="AN734" s="65"/>
      <c r="AO734" s="65"/>
      <c r="AP734" s="65"/>
      <c r="AQ734" s="65"/>
      <c r="AR734" s="78" t="s">
        <v>2249</v>
      </c>
    </row>
    <row r="735" spans="25:44" x14ac:dyDescent="0.25">
      <c r="Y735" s="65" t="s">
        <v>2250</v>
      </c>
      <c r="Z735" s="65"/>
      <c r="AA735" s="65"/>
      <c r="AB735" s="65"/>
      <c r="AC735" s="65"/>
      <c r="AD735" s="65"/>
      <c r="AE735" s="65"/>
      <c r="AF735" s="65"/>
      <c r="AG735" s="65"/>
      <c r="AH735" s="65"/>
      <c r="AI735" s="65"/>
      <c r="AJ735" s="65"/>
      <c r="AK735" s="65"/>
      <c r="AL735" s="65"/>
      <c r="AM735" s="65"/>
      <c r="AN735" s="65"/>
      <c r="AO735" s="65"/>
      <c r="AP735" s="65"/>
      <c r="AQ735" s="65"/>
      <c r="AR735" s="78" t="s">
        <v>2251</v>
      </c>
    </row>
    <row r="736" spans="25:44" x14ac:dyDescent="0.25">
      <c r="Y736" s="65" t="s">
        <v>2252</v>
      </c>
      <c r="Z736" s="65"/>
      <c r="AA736" s="65"/>
      <c r="AB736" s="65"/>
      <c r="AC736" s="65"/>
      <c r="AD736" s="65"/>
      <c r="AE736" s="65"/>
      <c r="AF736" s="65"/>
      <c r="AG736" s="65"/>
      <c r="AH736" s="65"/>
      <c r="AI736" s="65"/>
      <c r="AJ736" s="65"/>
      <c r="AK736" s="65"/>
      <c r="AL736" s="65"/>
      <c r="AM736" s="65"/>
      <c r="AN736" s="65"/>
      <c r="AO736" s="65"/>
      <c r="AP736" s="65"/>
      <c r="AQ736" s="65"/>
      <c r="AR736" s="78" t="s">
        <v>2253</v>
      </c>
    </row>
    <row r="737" spans="25:44" x14ac:dyDescent="0.25">
      <c r="Y737" s="65" t="s">
        <v>2254</v>
      </c>
      <c r="Z737" s="65"/>
      <c r="AA737" s="65"/>
      <c r="AB737" s="65"/>
      <c r="AC737" s="65"/>
      <c r="AD737" s="65"/>
      <c r="AE737" s="65"/>
      <c r="AF737" s="65"/>
      <c r="AG737" s="65"/>
      <c r="AH737" s="65"/>
      <c r="AI737" s="65"/>
      <c r="AJ737" s="65"/>
      <c r="AK737" s="65"/>
      <c r="AL737" s="65"/>
      <c r="AM737" s="65"/>
      <c r="AN737" s="65"/>
      <c r="AO737" s="65"/>
      <c r="AP737" s="65"/>
      <c r="AQ737" s="65"/>
      <c r="AR737" s="78" t="s">
        <v>2255</v>
      </c>
    </row>
    <row r="738" spans="25:44" x14ac:dyDescent="0.25">
      <c r="Y738" s="65" t="s">
        <v>2256</v>
      </c>
      <c r="Z738" s="65"/>
      <c r="AA738" s="65"/>
      <c r="AB738" s="65"/>
      <c r="AC738" s="65"/>
      <c r="AD738" s="65"/>
      <c r="AE738" s="65"/>
      <c r="AF738" s="65"/>
      <c r="AG738" s="65"/>
      <c r="AH738" s="65"/>
      <c r="AI738" s="65"/>
      <c r="AJ738" s="65"/>
      <c r="AK738" s="65"/>
      <c r="AL738" s="65"/>
      <c r="AM738" s="65"/>
      <c r="AN738" s="65"/>
      <c r="AO738" s="65"/>
      <c r="AP738" s="65"/>
      <c r="AQ738" s="65"/>
      <c r="AR738" s="78" t="s">
        <v>2257</v>
      </c>
    </row>
    <row r="739" spans="25:44" x14ac:dyDescent="0.25">
      <c r="Y739" s="65" t="s">
        <v>2258</v>
      </c>
      <c r="Z739" s="65"/>
      <c r="AA739" s="65"/>
      <c r="AB739" s="65"/>
      <c r="AC739" s="65"/>
      <c r="AD739" s="65"/>
      <c r="AE739" s="65"/>
      <c r="AF739" s="65"/>
      <c r="AG739" s="65"/>
      <c r="AH739" s="65"/>
      <c r="AI739" s="65"/>
      <c r="AJ739" s="65"/>
      <c r="AK739" s="65"/>
      <c r="AL739" s="65"/>
      <c r="AM739" s="65"/>
      <c r="AN739" s="65"/>
      <c r="AO739" s="65"/>
      <c r="AP739" s="65"/>
      <c r="AQ739" s="65"/>
      <c r="AR739" s="78" t="s">
        <v>2259</v>
      </c>
    </row>
    <row r="740" spans="25:44" x14ac:dyDescent="0.25">
      <c r="Y740" s="65" t="s">
        <v>2260</v>
      </c>
      <c r="Z740" s="65"/>
      <c r="AA740" s="65"/>
      <c r="AB740" s="65"/>
      <c r="AC740" s="65"/>
      <c r="AD740" s="65"/>
      <c r="AE740" s="65"/>
      <c r="AF740" s="65"/>
      <c r="AG740" s="65"/>
      <c r="AH740" s="65"/>
      <c r="AI740" s="65"/>
      <c r="AJ740" s="65"/>
      <c r="AK740" s="65"/>
      <c r="AL740" s="65"/>
      <c r="AM740" s="65"/>
      <c r="AN740" s="65"/>
      <c r="AO740" s="65"/>
      <c r="AP740" s="65"/>
      <c r="AQ740" s="65"/>
      <c r="AR740" s="78" t="s">
        <v>2261</v>
      </c>
    </row>
    <row r="741" spans="25:44" x14ac:dyDescent="0.25">
      <c r="Y741" s="65" t="s">
        <v>2262</v>
      </c>
      <c r="Z741" s="65"/>
      <c r="AA741" s="65"/>
      <c r="AB741" s="65"/>
      <c r="AC741" s="65"/>
      <c r="AD741" s="65"/>
      <c r="AE741" s="65"/>
      <c r="AF741" s="65"/>
      <c r="AG741" s="65"/>
      <c r="AH741" s="65"/>
      <c r="AI741" s="65"/>
      <c r="AJ741" s="65"/>
      <c r="AK741" s="65"/>
      <c r="AL741" s="65"/>
      <c r="AM741" s="65"/>
      <c r="AN741" s="65"/>
      <c r="AO741" s="65"/>
      <c r="AP741" s="65"/>
      <c r="AQ741" s="65"/>
      <c r="AR741" s="78" t="s">
        <v>2263</v>
      </c>
    </row>
    <row r="742" spans="25:44" x14ac:dyDescent="0.25">
      <c r="Y742" s="65" t="s">
        <v>2264</v>
      </c>
      <c r="Z742" s="65"/>
      <c r="AA742" s="65"/>
      <c r="AB742" s="65"/>
      <c r="AC742" s="65"/>
      <c r="AD742" s="65"/>
      <c r="AE742" s="65"/>
      <c r="AF742" s="65"/>
      <c r="AG742" s="65"/>
      <c r="AH742" s="65"/>
      <c r="AI742" s="65"/>
      <c r="AJ742" s="65"/>
      <c r="AK742" s="65"/>
      <c r="AL742" s="65"/>
      <c r="AM742" s="65"/>
      <c r="AN742" s="65"/>
      <c r="AO742" s="65"/>
      <c r="AP742" s="65"/>
      <c r="AQ742" s="65"/>
      <c r="AR742" s="78" t="s">
        <v>2265</v>
      </c>
    </row>
    <row r="743" spans="25:44" x14ac:dyDescent="0.25">
      <c r="Y743" s="65" t="s">
        <v>2266</v>
      </c>
      <c r="Z743" s="65"/>
      <c r="AA743" s="65"/>
      <c r="AB743" s="65"/>
      <c r="AC743" s="65"/>
      <c r="AD743" s="65"/>
      <c r="AE743" s="65"/>
      <c r="AF743" s="65"/>
      <c r="AG743" s="65"/>
      <c r="AH743" s="65"/>
      <c r="AI743" s="65"/>
      <c r="AJ743" s="65"/>
      <c r="AK743" s="65"/>
      <c r="AL743" s="65"/>
      <c r="AM743" s="65"/>
      <c r="AN743" s="65"/>
      <c r="AO743" s="65"/>
      <c r="AP743" s="65"/>
      <c r="AQ743" s="65"/>
      <c r="AR743" s="78" t="s">
        <v>2267</v>
      </c>
    </row>
    <row r="744" spans="25:44" x14ac:dyDescent="0.25">
      <c r="Y744" s="65" t="s">
        <v>2268</v>
      </c>
      <c r="Z744" s="65"/>
      <c r="AA744" s="65"/>
      <c r="AB744" s="65"/>
      <c r="AC744" s="65"/>
      <c r="AD744" s="65"/>
      <c r="AE744" s="65"/>
      <c r="AF744" s="65"/>
      <c r="AG744" s="65"/>
      <c r="AH744" s="65"/>
      <c r="AI744" s="65"/>
      <c r="AJ744" s="65"/>
      <c r="AK744" s="65"/>
      <c r="AL744" s="65"/>
      <c r="AM744" s="65"/>
      <c r="AN744" s="65"/>
      <c r="AO744" s="65"/>
      <c r="AP744" s="65"/>
      <c r="AQ744" s="65"/>
      <c r="AR744" s="78" t="s">
        <v>2269</v>
      </c>
    </row>
    <row r="745" spans="25:44" x14ac:dyDescent="0.25">
      <c r="Y745" s="65" t="s">
        <v>2270</v>
      </c>
      <c r="Z745" s="65"/>
      <c r="AA745" s="65"/>
      <c r="AB745" s="65"/>
      <c r="AC745" s="65"/>
      <c r="AD745" s="65"/>
      <c r="AE745" s="65"/>
      <c r="AF745" s="65"/>
      <c r="AG745" s="65"/>
      <c r="AH745" s="65"/>
      <c r="AI745" s="65"/>
      <c r="AJ745" s="65"/>
      <c r="AK745" s="65"/>
      <c r="AL745" s="65"/>
      <c r="AM745" s="65"/>
      <c r="AN745" s="65"/>
      <c r="AO745" s="65"/>
      <c r="AP745" s="65"/>
      <c r="AQ745" s="65"/>
      <c r="AR745" s="78" t="s">
        <v>2271</v>
      </c>
    </row>
    <row r="746" spans="25:44" x14ac:dyDescent="0.25">
      <c r="Y746" s="65" t="s">
        <v>2272</v>
      </c>
      <c r="Z746" s="65"/>
      <c r="AA746" s="65"/>
      <c r="AB746" s="65"/>
      <c r="AC746" s="65"/>
      <c r="AD746" s="65"/>
      <c r="AE746" s="65"/>
      <c r="AF746" s="65"/>
      <c r="AG746" s="65"/>
      <c r="AH746" s="65"/>
      <c r="AI746" s="65"/>
      <c r="AJ746" s="65"/>
      <c r="AK746" s="65"/>
      <c r="AL746" s="65"/>
      <c r="AM746" s="65"/>
      <c r="AN746" s="65"/>
      <c r="AO746" s="65"/>
      <c r="AP746" s="65"/>
      <c r="AQ746" s="65"/>
      <c r="AR746" s="78" t="s">
        <v>2273</v>
      </c>
    </row>
    <row r="747" spans="25:44" x14ac:dyDescent="0.25">
      <c r="Y747" s="65" t="s">
        <v>2274</v>
      </c>
      <c r="Z747" s="65"/>
      <c r="AA747" s="65"/>
      <c r="AB747" s="65"/>
      <c r="AC747" s="65"/>
      <c r="AD747" s="65"/>
      <c r="AE747" s="65"/>
      <c r="AF747" s="65"/>
      <c r="AG747" s="65"/>
      <c r="AH747" s="65"/>
      <c r="AI747" s="65"/>
      <c r="AJ747" s="65"/>
      <c r="AK747" s="65"/>
      <c r="AL747" s="65"/>
      <c r="AM747" s="65"/>
      <c r="AN747" s="65"/>
      <c r="AO747" s="65"/>
      <c r="AP747" s="65"/>
      <c r="AQ747" s="65"/>
      <c r="AR747" s="78" t="s">
        <v>2275</v>
      </c>
    </row>
    <row r="748" spans="25:44" x14ac:dyDescent="0.25">
      <c r="Y748" s="65" t="s">
        <v>2276</v>
      </c>
      <c r="Z748" s="65"/>
      <c r="AA748" s="65"/>
      <c r="AB748" s="65"/>
      <c r="AC748" s="65"/>
      <c r="AD748" s="65"/>
      <c r="AE748" s="65"/>
      <c r="AF748" s="65"/>
      <c r="AG748" s="65"/>
      <c r="AH748" s="65"/>
      <c r="AI748" s="65"/>
      <c r="AJ748" s="65"/>
      <c r="AK748" s="65"/>
      <c r="AL748" s="65"/>
      <c r="AM748" s="65"/>
      <c r="AN748" s="65"/>
      <c r="AO748" s="65"/>
      <c r="AP748" s="65"/>
      <c r="AQ748" s="65"/>
      <c r="AR748" s="78" t="s">
        <v>2277</v>
      </c>
    </row>
    <row r="749" spans="25:44" x14ac:dyDescent="0.25">
      <c r="Y749" s="65" t="s">
        <v>2278</v>
      </c>
      <c r="Z749" s="65"/>
      <c r="AA749" s="65"/>
      <c r="AB749" s="65"/>
      <c r="AC749" s="65"/>
      <c r="AD749" s="65"/>
      <c r="AE749" s="65"/>
      <c r="AF749" s="65"/>
      <c r="AG749" s="65"/>
      <c r="AH749" s="65"/>
      <c r="AI749" s="65"/>
      <c r="AJ749" s="65"/>
      <c r="AK749" s="65"/>
      <c r="AL749" s="65"/>
      <c r="AM749" s="65"/>
      <c r="AN749" s="65"/>
      <c r="AO749" s="65"/>
      <c r="AP749" s="65"/>
      <c r="AQ749" s="65"/>
      <c r="AR749" s="78" t="s">
        <v>2279</v>
      </c>
    </row>
    <row r="750" spans="25:44" x14ac:dyDescent="0.25">
      <c r="Y750" s="65" t="s">
        <v>2280</v>
      </c>
      <c r="Z750" s="65"/>
      <c r="AA750" s="65"/>
      <c r="AB750" s="65"/>
      <c r="AC750" s="65"/>
      <c r="AD750" s="65"/>
      <c r="AE750" s="65"/>
      <c r="AF750" s="65"/>
      <c r="AG750" s="65"/>
      <c r="AH750" s="65"/>
      <c r="AI750" s="65"/>
      <c r="AJ750" s="65"/>
      <c r="AK750" s="65"/>
      <c r="AL750" s="65"/>
      <c r="AM750" s="65"/>
      <c r="AN750" s="65"/>
      <c r="AO750" s="65"/>
      <c r="AP750" s="65"/>
      <c r="AQ750" s="65"/>
      <c r="AR750" s="78" t="s">
        <v>2281</v>
      </c>
    </row>
    <row r="751" spans="25:44" x14ac:dyDescent="0.25">
      <c r="Y751" s="65" t="s">
        <v>2282</v>
      </c>
      <c r="Z751" s="65"/>
      <c r="AA751" s="65"/>
      <c r="AB751" s="65"/>
      <c r="AC751" s="65"/>
      <c r="AD751" s="65"/>
      <c r="AE751" s="65"/>
      <c r="AF751" s="65"/>
      <c r="AG751" s="65"/>
      <c r="AH751" s="65"/>
      <c r="AI751" s="65"/>
      <c r="AJ751" s="65"/>
      <c r="AK751" s="65"/>
      <c r="AL751" s="65"/>
      <c r="AM751" s="65"/>
      <c r="AN751" s="65"/>
      <c r="AO751" s="65"/>
      <c r="AP751" s="65"/>
      <c r="AQ751" s="65"/>
      <c r="AR751" s="78" t="s">
        <v>2283</v>
      </c>
    </row>
    <row r="752" spans="25:44" x14ac:dyDescent="0.25">
      <c r="Y752" s="65" t="s">
        <v>2284</v>
      </c>
      <c r="Z752" s="65"/>
      <c r="AA752" s="65"/>
      <c r="AB752" s="65"/>
      <c r="AC752" s="65"/>
      <c r="AD752" s="65"/>
      <c r="AE752" s="65"/>
      <c r="AF752" s="65"/>
      <c r="AG752" s="65"/>
      <c r="AH752" s="65"/>
      <c r="AI752" s="65"/>
      <c r="AJ752" s="65"/>
      <c r="AK752" s="65"/>
      <c r="AL752" s="65"/>
      <c r="AM752" s="65"/>
      <c r="AN752" s="65"/>
      <c r="AO752" s="65"/>
      <c r="AP752" s="65"/>
      <c r="AQ752" s="65"/>
      <c r="AR752" s="78" t="s">
        <v>2285</v>
      </c>
    </row>
    <row r="753" spans="25:44" x14ac:dyDescent="0.25">
      <c r="Y753" s="65" t="s">
        <v>2286</v>
      </c>
      <c r="Z753" s="65"/>
      <c r="AA753" s="65"/>
      <c r="AB753" s="65"/>
      <c r="AC753" s="65"/>
      <c r="AD753" s="65"/>
      <c r="AE753" s="65"/>
      <c r="AF753" s="65"/>
      <c r="AG753" s="65"/>
      <c r="AH753" s="65"/>
      <c r="AI753" s="65"/>
      <c r="AJ753" s="65"/>
      <c r="AK753" s="65"/>
      <c r="AL753" s="65"/>
      <c r="AM753" s="65"/>
      <c r="AN753" s="65"/>
      <c r="AO753" s="65"/>
      <c r="AP753" s="65"/>
      <c r="AQ753" s="65"/>
      <c r="AR753" s="78" t="s">
        <v>2287</v>
      </c>
    </row>
    <row r="754" spans="25:44" x14ac:dyDescent="0.25">
      <c r="Y754" s="65" t="s">
        <v>2288</v>
      </c>
      <c r="Z754" s="65"/>
      <c r="AA754" s="65"/>
      <c r="AB754" s="65"/>
      <c r="AC754" s="65"/>
      <c r="AD754" s="65"/>
      <c r="AE754" s="65"/>
      <c r="AF754" s="65"/>
      <c r="AG754" s="65"/>
      <c r="AH754" s="65"/>
      <c r="AI754" s="65"/>
      <c r="AJ754" s="65"/>
      <c r="AK754" s="65"/>
      <c r="AL754" s="65"/>
      <c r="AM754" s="65"/>
      <c r="AN754" s="65"/>
      <c r="AO754" s="65"/>
      <c r="AP754" s="65"/>
      <c r="AQ754" s="65"/>
      <c r="AR754" s="78" t="s">
        <v>2289</v>
      </c>
    </row>
    <row r="755" spans="25:44" x14ac:dyDescent="0.25">
      <c r="Y755" s="65" t="s">
        <v>2290</v>
      </c>
      <c r="Z755" s="65"/>
      <c r="AA755" s="65"/>
      <c r="AB755" s="65"/>
      <c r="AC755" s="65"/>
      <c r="AD755" s="65"/>
      <c r="AE755" s="65"/>
      <c r="AF755" s="65"/>
      <c r="AG755" s="65"/>
      <c r="AH755" s="65"/>
      <c r="AI755" s="65"/>
      <c r="AJ755" s="65"/>
      <c r="AK755" s="65"/>
      <c r="AL755" s="65"/>
      <c r="AM755" s="65"/>
      <c r="AN755" s="65"/>
      <c r="AO755" s="65"/>
      <c r="AP755" s="65"/>
      <c r="AQ755" s="65"/>
      <c r="AR755" s="78" t="s">
        <v>2291</v>
      </c>
    </row>
    <row r="756" spans="25:44" x14ac:dyDescent="0.25">
      <c r="Y756" s="65" t="s">
        <v>2292</v>
      </c>
      <c r="Z756" s="65"/>
      <c r="AA756" s="65"/>
      <c r="AB756" s="65"/>
      <c r="AC756" s="65"/>
      <c r="AD756" s="65"/>
      <c r="AE756" s="65"/>
      <c r="AF756" s="65"/>
      <c r="AG756" s="65"/>
      <c r="AH756" s="65"/>
      <c r="AI756" s="65"/>
      <c r="AJ756" s="65"/>
      <c r="AK756" s="65"/>
      <c r="AL756" s="65"/>
      <c r="AM756" s="65"/>
      <c r="AN756" s="65"/>
      <c r="AO756" s="65"/>
      <c r="AP756" s="65"/>
      <c r="AQ756" s="65"/>
      <c r="AR756" s="78" t="s">
        <v>2293</v>
      </c>
    </row>
    <row r="757" spans="25:44" x14ac:dyDescent="0.25">
      <c r="Y757" s="65" t="s">
        <v>2294</v>
      </c>
      <c r="Z757" s="65"/>
      <c r="AA757" s="65"/>
      <c r="AB757" s="65"/>
      <c r="AC757" s="65"/>
      <c r="AD757" s="65"/>
      <c r="AE757" s="65"/>
      <c r="AF757" s="65"/>
      <c r="AG757" s="65"/>
      <c r="AH757" s="65"/>
      <c r="AI757" s="65"/>
      <c r="AJ757" s="65"/>
      <c r="AK757" s="65"/>
      <c r="AL757" s="65"/>
      <c r="AM757" s="65"/>
      <c r="AN757" s="65"/>
      <c r="AO757" s="65"/>
      <c r="AP757" s="65"/>
      <c r="AQ757" s="65"/>
      <c r="AR757" s="78" t="s">
        <v>2295</v>
      </c>
    </row>
    <row r="758" spans="25:44" x14ac:dyDescent="0.25">
      <c r="Y758" s="65" t="s">
        <v>2296</v>
      </c>
      <c r="Z758" s="65"/>
      <c r="AA758" s="65"/>
      <c r="AB758" s="65"/>
      <c r="AC758" s="65"/>
      <c r="AD758" s="65"/>
      <c r="AE758" s="65"/>
      <c r="AF758" s="65"/>
      <c r="AG758" s="65"/>
      <c r="AH758" s="65"/>
      <c r="AI758" s="65"/>
      <c r="AJ758" s="65"/>
      <c r="AK758" s="65"/>
      <c r="AL758" s="65"/>
      <c r="AM758" s="65"/>
      <c r="AN758" s="65"/>
      <c r="AO758" s="65"/>
      <c r="AP758" s="65"/>
      <c r="AQ758" s="65"/>
      <c r="AR758" s="78" t="s">
        <v>2297</v>
      </c>
    </row>
    <row r="759" spans="25:44" x14ac:dyDescent="0.25">
      <c r="Y759" s="65" t="s">
        <v>2298</v>
      </c>
      <c r="Z759" s="65"/>
      <c r="AA759" s="65"/>
      <c r="AB759" s="65"/>
      <c r="AC759" s="65"/>
      <c r="AD759" s="65"/>
      <c r="AE759" s="65"/>
      <c r="AF759" s="65"/>
      <c r="AG759" s="65"/>
      <c r="AH759" s="65"/>
      <c r="AI759" s="65"/>
      <c r="AJ759" s="65"/>
      <c r="AK759" s="65"/>
      <c r="AL759" s="65"/>
      <c r="AM759" s="65"/>
      <c r="AN759" s="65"/>
      <c r="AO759" s="65"/>
      <c r="AP759" s="65"/>
      <c r="AQ759" s="65"/>
      <c r="AR759" s="78" t="s">
        <v>2299</v>
      </c>
    </row>
    <row r="760" spans="25:44" x14ac:dyDescent="0.25">
      <c r="Y760" s="65" t="s">
        <v>2300</v>
      </c>
      <c r="Z760" s="65"/>
      <c r="AA760" s="65"/>
      <c r="AB760" s="65"/>
      <c r="AC760" s="65"/>
      <c r="AD760" s="65"/>
      <c r="AE760" s="65"/>
      <c r="AF760" s="65"/>
      <c r="AG760" s="65"/>
      <c r="AH760" s="65"/>
      <c r="AI760" s="65"/>
      <c r="AJ760" s="65"/>
      <c r="AK760" s="65"/>
      <c r="AL760" s="65"/>
      <c r="AM760" s="65"/>
      <c r="AN760" s="65"/>
      <c r="AO760" s="65"/>
      <c r="AP760" s="65"/>
      <c r="AQ760" s="65"/>
      <c r="AR760" s="78" t="s">
        <v>2301</v>
      </c>
    </row>
    <row r="761" spans="25:44" x14ac:dyDescent="0.25">
      <c r="Y761" s="65" t="s">
        <v>2302</v>
      </c>
      <c r="Z761" s="65"/>
      <c r="AA761" s="65"/>
      <c r="AB761" s="65"/>
      <c r="AC761" s="65"/>
      <c r="AD761" s="65"/>
      <c r="AE761" s="65"/>
      <c r="AF761" s="65"/>
      <c r="AG761" s="65"/>
      <c r="AH761" s="65"/>
      <c r="AI761" s="65"/>
      <c r="AJ761" s="65"/>
      <c r="AK761" s="65"/>
      <c r="AL761" s="65"/>
      <c r="AM761" s="65"/>
      <c r="AN761" s="65"/>
      <c r="AO761" s="65"/>
      <c r="AP761" s="65"/>
      <c r="AQ761" s="65"/>
      <c r="AR761" s="78" t="s">
        <v>2303</v>
      </c>
    </row>
    <row r="762" spans="25:44" x14ac:dyDescent="0.25">
      <c r="Y762" s="65" t="s">
        <v>2304</v>
      </c>
      <c r="Z762" s="65"/>
      <c r="AA762" s="65"/>
      <c r="AB762" s="65"/>
      <c r="AC762" s="65"/>
      <c r="AD762" s="65"/>
      <c r="AE762" s="65"/>
      <c r="AF762" s="65"/>
      <c r="AG762" s="65"/>
      <c r="AH762" s="65"/>
      <c r="AI762" s="65"/>
      <c r="AJ762" s="65"/>
      <c r="AK762" s="65"/>
      <c r="AL762" s="65"/>
      <c r="AM762" s="65"/>
      <c r="AN762" s="65"/>
      <c r="AO762" s="65"/>
      <c r="AP762" s="65"/>
      <c r="AQ762" s="65"/>
      <c r="AR762" s="78" t="s">
        <v>2305</v>
      </c>
    </row>
    <row r="763" spans="25:44" x14ac:dyDescent="0.25">
      <c r="Y763" s="65" t="s">
        <v>2306</v>
      </c>
      <c r="Z763" s="65"/>
      <c r="AA763" s="65"/>
      <c r="AB763" s="65"/>
      <c r="AC763" s="65"/>
      <c r="AD763" s="65"/>
      <c r="AE763" s="65"/>
      <c r="AF763" s="65"/>
      <c r="AG763" s="65"/>
      <c r="AH763" s="65"/>
      <c r="AI763" s="65"/>
      <c r="AJ763" s="65"/>
      <c r="AK763" s="65"/>
      <c r="AL763" s="65"/>
      <c r="AM763" s="65"/>
      <c r="AN763" s="65"/>
      <c r="AO763" s="65"/>
      <c r="AP763" s="65"/>
      <c r="AQ763" s="65"/>
      <c r="AR763" s="78" t="s">
        <v>2307</v>
      </c>
    </row>
    <row r="764" spans="25:44" x14ac:dyDescent="0.25">
      <c r="Y764" s="65" t="s">
        <v>2308</v>
      </c>
      <c r="Z764" s="65"/>
      <c r="AA764" s="65"/>
      <c r="AB764" s="65"/>
      <c r="AC764" s="65"/>
      <c r="AD764" s="65"/>
      <c r="AE764" s="65"/>
      <c r="AF764" s="65"/>
      <c r="AG764" s="65"/>
      <c r="AH764" s="65"/>
      <c r="AI764" s="65"/>
      <c r="AJ764" s="65"/>
      <c r="AK764" s="65"/>
      <c r="AL764" s="65"/>
      <c r="AM764" s="65"/>
      <c r="AN764" s="65"/>
      <c r="AO764" s="65"/>
      <c r="AP764" s="65"/>
      <c r="AQ764" s="65"/>
      <c r="AR764" s="78" t="s">
        <v>2309</v>
      </c>
    </row>
    <row r="765" spans="25:44" x14ac:dyDescent="0.25">
      <c r="Y765" s="65" t="s">
        <v>2310</v>
      </c>
      <c r="Z765" s="65"/>
      <c r="AA765" s="65"/>
      <c r="AB765" s="65"/>
      <c r="AC765" s="65"/>
      <c r="AD765" s="65"/>
      <c r="AE765" s="65"/>
      <c r="AF765" s="65"/>
      <c r="AG765" s="65"/>
      <c r="AH765" s="65"/>
      <c r="AI765" s="65"/>
      <c r="AJ765" s="65"/>
      <c r="AK765" s="65"/>
      <c r="AL765" s="65"/>
      <c r="AM765" s="65"/>
      <c r="AN765" s="65"/>
      <c r="AO765" s="65"/>
      <c r="AP765" s="65"/>
      <c r="AQ765" s="65"/>
      <c r="AR765" s="78" t="s">
        <v>2311</v>
      </c>
    </row>
    <row r="766" spans="25:44" x14ac:dyDescent="0.25">
      <c r="Y766" s="65" t="s">
        <v>2312</v>
      </c>
      <c r="Z766" s="65"/>
      <c r="AA766" s="65"/>
      <c r="AB766" s="65"/>
      <c r="AC766" s="65"/>
      <c r="AD766" s="65"/>
      <c r="AE766" s="65"/>
      <c r="AF766" s="65"/>
      <c r="AG766" s="65"/>
      <c r="AH766" s="65"/>
      <c r="AI766" s="65"/>
      <c r="AJ766" s="65"/>
      <c r="AK766" s="65"/>
      <c r="AL766" s="65"/>
      <c r="AM766" s="65"/>
      <c r="AN766" s="65"/>
      <c r="AO766" s="65"/>
      <c r="AP766" s="65"/>
      <c r="AQ766" s="65"/>
      <c r="AR766" s="78" t="s">
        <v>2313</v>
      </c>
    </row>
    <row r="767" spans="25:44" x14ac:dyDescent="0.25">
      <c r="Y767" s="65" t="s">
        <v>2314</v>
      </c>
      <c r="Z767" s="65"/>
      <c r="AA767" s="65"/>
      <c r="AB767" s="65"/>
      <c r="AC767" s="65"/>
      <c r="AD767" s="65"/>
      <c r="AE767" s="65"/>
      <c r="AF767" s="65"/>
      <c r="AG767" s="65"/>
      <c r="AH767" s="65"/>
      <c r="AI767" s="65"/>
      <c r="AJ767" s="65"/>
      <c r="AK767" s="65"/>
      <c r="AL767" s="65"/>
      <c r="AM767" s="65"/>
      <c r="AN767" s="65"/>
      <c r="AO767" s="65"/>
      <c r="AP767" s="65"/>
      <c r="AQ767" s="65"/>
      <c r="AR767" s="78" t="s">
        <v>2315</v>
      </c>
    </row>
    <row r="768" spans="25:44" x14ac:dyDescent="0.25">
      <c r="Y768" s="65" t="s">
        <v>2316</v>
      </c>
      <c r="Z768" s="65"/>
      <c r="AA768" s="65"/>
      <c r="AB768" s="65"/>
      <c r="AC768" s="65"/>
      <c r="AD768" s="65"/>
      <c r="AE768" s="65"/>
      <c r="AF768" s="65"/>
      <c r="AG768" s="65"/>
      <c r="AH768" s="65"/>
      <c r="AI768" s="65"/>
      <c r="AJ768" s="65"/>
      <c r="AK768" s="65"/>
      <c r="AL768" s="65"/>
      <c r="AM768" s="65"/>
      <c r="AN768" s="65"/>
      <c r="AO768" s="65"/>
      <c r="AP768" s="65"/>
      <c r="AQ768" s="65"/>
      <c r="AR768" s="78" t="s">
        <v>2317</v>
      </c>
    </row>
    <row r="769" spans="25:44" x14ac:dyDescent="0.25">
      <c r="Y769" s="65" t="s">
        <v>2318</v>
      </c>
      <c r="Z769" s="65"/>
      <c r="AA769" s="65"/>
      <c r="AB769" s="65"/>
      <c r="AC769" s="65"/>
      <c r="AD769" s="65"/>
      <c r="AE769" s="65"/>
      <c r="AF769" s="65"/>
      <c r="AG769" s="65"/>
      <c r="AH769" s="65"/>
      <c r="AI769" s="65"/>
      <c r="AJ769" s="65"/>
      <c r="AK769" s="65"/>
      <c r="AL769" s="65"/>
      <c r="AM769" s="65"/>
      <c r="AN769" s="65"/>
      <c r="AO769" s="65"/>
      <c r="AP769" s="65"/>
      <c r="AQ769" s="65"/>
      <c r="AR769" s="78" t="s">
        <v>2319</v>
      </c>
    </row>
    <row r="770" spans="25:44" x14ac:dyDescent="0.25">
      <c r="Y770" s="65" t="s">
        <v>2320</v>
      </c>
      <c r="Z770" s="65"/>
      <c r="AA770" s="65"/>
      <c r="AB770" s="65"/>
      <c r="AC770" s="65"/>
      <c r="AD770" s="65"/>
      <c r="AE770" s="65"/>
      <c r="AF770" s="65"/>
      <c r="AG770" s="65"/>
      <c r="AH770" s="65"/>
      <c r="AI770" s="65"/>
      <c r="AJ770" s="65"/>
      <c r="AK770" s="65"/>
      <c r="AL770" s="65"/>
      <c r="AM770" s="65"/>
      <c r="AN770" s="65"/>
      <c r="AO770" s="65"/>
      <c r="AP770" s="65"/>
      <c r="AQ770" s="65"/>
      <c r="AR770" s="78" t="s">
        <v>2321</v>
      </c>
    </row>
    <row r="771" spans="25:44" x14ac:dyDescent="0.25">
      <c r="Y771" s="65" t="s">
        <v>2322</v>
      </c>
      <c r="Z771" s="65"/>
      <c r="AA771" s="65"/>
      <c r="AB771" s="65"/>
      <c r="AC771" s="65"/>
      <c r="AD771" s="65"/>
      <c r="AE771" s="65"/>
      <c r="AF771" s="65"/>
      <c r="AG771" s="65"/>
      <c r="AH771" s="65"/>
      <c r="AI771" s="65"/>
      <c r="AJ771" s="65"/>
      <c r="AK771" s="65"/>
      <c r="AL771" s="65"/>
      <c r="AM771" s="65"/>
      <c r="AN771" s="65"/>
      <c r="AO771" s="65"/>
      <c r="AP771" s="65"/>
      <c r="AQ771" s="65"/>
      <c r="AR771" s="78" t="s">
        <v>2323</v>
      </c>
    </row>
    <row r="772" spans="25:44" x14ac:dyDescent="0.25">
      <c r="Y772" s="65" t="s">
        <v>2324</v>
      </c>
      <c r="Z772" s="65"/>
      <c r="AA772" s="65"/>
      <c r="AB772" s="65"/>
      <c r="AC772" s="65"/>
      <c r="AD772" s="65"/>
      <c r="AE772" s="65"/>
      <c r="AF772" s="65"/>
      <c r="AG772" s="65"/>
      <c r="AH772" s="65"/>
      <c r="AI772" s="65"/>
      <c r="AJ772" s="65"/>
      <c r="AK772" s="65"/>
      <c r="AL772" s="65"/>
      <c r="AM772" s="65"/>
      <c r="AN772" s="65"/>
      <c r="AO772" s="65"/>
      <c r="AP772" s="65"/>
      <c r="AQ772" s="65"/>
      <c r="AR772" s="78" t="s">
        <v>2325</v>
      </c>
    </row>
    <row r="773" spans="25:44" x14ac:dyDescent="0.25">
      <c r="Y773" s="65" t="s">
        <v>2326</v>
      </c>
      <c r="Z773" s="65"/>
      <c r="AA773" s="65"/>
      <c r="AB773" s="65"/>
      <c r="AC773" s="65"/>
      <c r="AD773" s="65"/>
      <c r="AE773" s="65"/>
      <c r="AF773" s="65"/>
      <c r="AG773" s="65"/>
      <c r="AH773" s="65"/>
      <c r="AI773" s="65"/>
      <c r="AJ773" s="65"/>
      <c r="AK773" s="65"/>
      <c r="AL773" s="65"/>
      <c r="AM773" s="65"/>
      <c r="AN773" s="65"/>
      <c r="AO773" s="65"/>
      <c r="AP773" s="65"/>
      <c r="AQ773" s="65"/>
      <c r="AR773" s="78" t="s">
        <v>2327</v>
      </c>
    </row>
    <row r="774" spans="25:44" x14ac:dyDescent="0.25">
      <c r="Y774" s="65" t="s">
        <v>2328</v>
      </c>
      <c r="Z774" s="65"/>
      <c r="AA774" s="65"/>
      <c r="AB774" s="65"/>
      <c r="AC774" s="65"/>
      <c r="AD774" s="65"/>
      <c r="AE774" s="65"/>
      <c r="AF774" s="65"/>
      <c r="AG774" s="65"/>
      <c r="AH774" s="65"/>
      <c r="AI774" s="65"/>
      <c r="AJ774" s="65"/>
      <c r="AK774" s="65"/>
      <c r="AL774" s="65"/>
      <c r="AM774" s="65"/>
      <c r="AN774" s="65"/>
      <c r="AO774" s="65"/>
      <c r="AP774" s="65"/>
      <c r="AQ774" s="65"/>
      <c r="AR774" s="78" t="s">
        <v>2329</v>
      </c>
    </row>
    <row r="775" spans="25:44" x14ac:dyDescent="0.25">
      <c r="Y775" s="65" t="s">
        <v>2330</v>
      </c>
      <c r="Z775" s="65"/>
      <c r="AA775" s="65"/>
      <c r="AB775" s="65"/>
      <c r="AC775" s="65"/>
      <c r="AD775" s="65"/>
      <c r="AE775" s="65"/>
      <c r="AF775" s="65"/>
      <c r="AG775" s="65"/>
      <c r="AH775" s="65"/>
      <c r="AI775" s="65"/>
      <c r="AJ775" s="65"/>
      <c r="AK775" s="65"/>
      <c r="AL775" s="65"/>
      <c r="AM775" s="65"/>
      <c r="AN775" s="65"/>
      <c r="AO775" s="65"/>
      <c r="AP775" s="65"/>
      <c r="AQ775" s="65"/>
      <c r="AR775" s="78" t="s">
        <v>2331</v>
      </c>
    </row>
    <row r="776" spans="25:44" x14ac:dyDescent="0.25">
      <c r="Y776" s="65" t="s">
        <v>2332</v>
      </c>
      <c r="Z776" s="65"/>
      <c r="AA776" s="65"/>
      <c r="AB776" s="65"/>
      <c r="AC776" s="65"/>
      <c r="AD776" s="65"/>
      <c r="AE776" s="65"/>
      <c r="AF776" s="65"/>
      <c r="AG776" s="65"/>
      <c r="AH776" s="65"/>
      <c r="AI776" s="65"/>
      <c r="AJ776" s="65"/>
      <c r="AK776" s="65"/>
      <c r="AL776" s="65"/>
      <c r="AM776" s="65"/>
      <c r="AN776" s="65"/>
      <c r="AO776" s="65"/>
      <c r="AP776" s="65"/>
      <c r="AQ776" s="65"/>
      <c r="AR776" s="78" t="s">
        <v>2333</v>
      </c>
    </row>
    <row r="777" spans="25:44" x14ac:dyDescent="0.25">
      <c r="Y777" s="65" t="s">
        <v>2334</v>
      </c>
      <c r="Z777" s="65"/>
      <c r="AA777" s="65"/>
      <c r="AB777" s="65"/>
      <c r="AC777" s="65"/>
      <c r="AD777" s="65"/>
      <c r="AE777" s="65"/>
      <c r="AF777" s="65"/>
      <c r="AG777" s="65"/>
      <c r="AH777" s="65"/>
      <c r="AI777" s="65"/>
      <c r="AJ777" s="65"/>
      <c r="AK777" s="65"/>
      <c r="AL777" s="65"/>
      <c r="AM777" s="65"/>
      <c r="AN777" s="65"/>
      <c r="AO777" s="65"/>
      <c r="AP777" s="65"/>
      <c r="AQ777" s="65"/>
      <c r="AR777" s="78" t="s">
        <v>2335</v>
      </c>
    </row>
    <row r="778" spans="25:44" x14ac:dyDescent="0.25">
      <c r="Y778" s="65" t="s">
        <v>2336</v>
      </c>
      <c r="Z778" s="65"/>
      <c r="AA778" s="65"/>
      <c r="AB778" s="65"/>
      <c r="AC778" s="65"/>
      <c r="AD778" s="65"/>
      <c r="AE778" s="65"/>
      <c r="AF778" s="65"/>
      <c r="AG778" s="65"/>
      <c r="AH778" s="65"/>
      <c r="AI778" s="65"/>
      <c r="AJ778" s="65"/>
      <c r="AK778" s="65"/>
      <c r="AL778" s="65"/>
      <c r="AM778" s="65"/>
      <c r="AN778" s="65"/>
      <c r="AO778" s="65"/>
      <c r="AP778" s="65"/>
      <c r="AQ778" s="65"/>
      <c r="AR778" s="78" t="s">
        <v>2245</v>
      </c>
    </row>
    <row r="779" spans="25:44" x14ac:dyDescent="0.25">
      <c r="Y779" s="65" t="s">
        <v>2337</v>
      </c>
      <c r="Z779" s="65"/>
      <c r="AA779" s="65"/>
      <c r="AB779" s="65"/>
      <c r="AC779" s="65"/>
      <c r="AD779" s="65"/>
      <c r="AE779" s="65"/>
      <c r="AF779" s="65"/>
      <c r="AG779" s="65"/>
      <c r="AH779" s="65"/>
      <c r="AI779" s="65"/>
      <c r="AJ779" s="65"/>
      <c r="AK779" s="65"/>
      <c r="AL779" s="65"/>
      <c r="AM779" s="65"/>
      <c r="AN779" s="65"/>
      <c r="AO779" s="65"/>
      <c r="AP779" s="65"/>
      <c r="AQ779" s="65"/>
      <c r="AR779" s="78" t="s">
        <v>2338</v>
      </c>
    </row>
    <row r="780" spans="25:44" x14ac:dyDescent="0.25">
      <c r="Y780" s="65" t="s">
        <v>2339</v>
      </c>
      <c r="Z780" s="65"/>
      <c r="AA780" s="65"/>
      <c r="AB780" s="65"/>
      <c r="AC780" s="65"/>
      <c r="AD780" s="65"/>
      <c r="AE780" s="65"/>
      <c r="AF780" s="65"/>
      <c r="AG780" s="65"/>
      <c r="AH780" s="65"/>
      <c r="AI780" s="65"/>
      <c r="AJ780" s="65"/>
      <c r="AK780" s="65"/>
      <c r="AL780" s="65"/>
      <c r="AM780" s="65"/>
      <c r="AN780" s="65"/>
      <c r="AO780" s="65"/>
      <c r="AP780" s="65"/>
      <c r="AQ780" s="65"/>
      <c r="AR780" s="78" t="s">
        <v>2340</v>
      </c>
    </row>
    <row r="781" spans="25:44" x14ac:dyDescent="0.25">
      <c r="Y781" s="65" t="s">
        <v>2341</v>
      </c>
      <c r="Z781" s="65"/>
      <c r="AA781" s="65"/>
      <c r="AB781" s="65"/>
      <c r="AC781" s="65"/>
      <c r="AD781" s="65"/>
      <c r="AE781" s="65"/>
      <c r="AF781" s="65"/>
      <c r="AG781" s="65"/>
      <c r="AH781" s="65"/>
      <c r="AI781" s="65"/>
      <c r="AJ781" s="65"/>
      <c r="AK781" s="65"/>
      <c r="AL781" s="65"/>
      <c r="AM781" s="65"/>
      <c r="AN781" s="65"/>
      <c r="AO781" s="65"/>
      <c r="AP781" s="65"/>
      <c r="AQ781" s="65"/>
      <c r="AR781" s="78" t="s">
        <v>2342</v>
      </c>
    </row>
    <row r="782" spans="25:44" x14ac:dyDescent="0.25">
      <c r="Y782" s="65" t="s">
        <v>2343</v>
      </c>
      <c r="Z782" s="65"/>
      <c r="AA782" s="65"/>
      <c r="AB782" s="65"/>
      <c r="AC782" s="65"/>
      <c r="AD782" s="65"/>
      <c r="AE782" s="65"/>
      <c r="AF782" s="65"/>
      <c r="AG782" s="65"/>
      <c r="AH782" s="65"/>
      <c r="AI782" s="65"/>
      <c r="AJ782" s="65"/>
      <c r="AK782" s="65"/>
      <c r="AL782" s="65"/>
      <c r="AM782" s="65"/>
      <c r="AN782" s="65"/>
      <c r="AO782" s="65"/>
      <c r="AP782" s="65"/>
      <c r="AQ782" s="65"/>
      <c r="AR782" s="78" t="s">
        <v>2344</v>
      </c>
    </row>
    <row r="783" spans="25:44" x14ac:dyDescent="0.25">
      <c r="Y783" s="65" t="s">
        <v>2345</v>
      </c>
      <c r="Z783" s="65"/>
      <c r="AA783" s="65"/>
      <c r="AB783" s="65"/>
      <c r="AC783" s="65"/>
      <c r="AD783" s="65"/>
      <c r="AE783" s="65"/>
      <c r="AF783" s="65"/>
      <c r="AG783" s="65"/>
      <c r="AH783" s="65"/>
      <c r="AI783" s="65"/>
      <c r="AJ783" s="65"/>
      <c r="AK783" s="65"/>
      <c r="AL783" s="65"/>
      <c r="AM783" s="65"/>
      <c r="AN783" s="65"/>
      <c r="AO783" s="65"/>
      <c r="AP783" s="65"/>
      <c r="AQ783" s="65"/>
      <c r="AR783" s="78" t="s">
        <v>2346</v>
      </c>
    </row>
    <row r="784" spans="25:44" x14ac:dyDescent="0.25">
      <c r="Y784" s="65" t="s">
        <v>2347</v>
      </c>
      <c r="Z784" s="65"/>
      <c r="AA784" s="65"/>
      <c r="AB784" s="65"/>
      <c r="AC784" s="65"/>
      <c r="AD784" s="65"/>
      <c r="AE784" s="65"/>
      <c r="AF784" s="65"/>
      <c r="AG784" s="65"/>
      <c r="AH784" s="65"/>
      <c r="AI784" s="65"/>
      <c r="AJ784" s="65"/>
      <c r="AK784" s="65"/>
      <c r="AL784" s="65"/>
      <c r="AM784" s="65"/>
      <c r="AN784" s="65"/>
      <c r="AO784" s="65"/>
      <c r="AP784" s="65"/>
      <c r="AQ784" s="65"/>
      <c r="AR784" s="78" t="s">
        <v>2348</v>
      </c>
    </row>
    <row r="785" spans="25:44" x14ac:dyDescent="0.25">
      <c r="Y785" s="65" t="s">
        <v>2349</v>
      </c>
      <c r="Z785" s="65"/>
      <c r="AA785" s="65"/>
      <c r="AB785" s="65"/>
      <c r="AC785" s="65"/>
      <c r="AD785" s="65"/>
      <c r="AE785" s="65"/>
      <c r="AF785" s="65"/>
      <c r="AG785" s="65"/>
      <c r="AH785" s="65"/>
      <c r="AI785" s="65"/>
      <c r="AJ785" s="65"/>
      <c r="AK785" s="65"/>
      <c r="AL785" s="65"/>
      <c r="AM785" s="65"/>
      <c r="AN785" s="65"/>
      <c r="AO785" s="65"/>
      <c r="AP785" s="65"/>
      <c r="AQ785" s="65"/>
      <c r="AR785" s="78" t="s">
        <v>2350</v>
      </c>
    </row>
    <row r="786" spans="25:44" x14ac:dyDescent="0.25">
      <c r="Y786" s="65" t="s">
        <v>2351</v>
      </c>
      <c r="Z786" s="65"/>
      <c r="AA786" s="65"/>
      <c r="AB786" s="65"/>
      <c r="AC786" s="65"/>
      <c r="AD786" s="65"/>
      <c r="AE786" s="65"/>
      <c r="AF786" s="65"/>
      <c r="AG786" s="65"/>
      <c r="AH786" s="65"/>
      <c r="AI786" s="65"/>
      <c r="AJ786" s="65"/>
      <c r="AK786" s="65"/>
      <c r="AL786" s="65"/>
      <c r="AM786" s="65"/>
      <c r="AN786" s="65"/>
      <c r="AO786" s="65"/>
      <c r="AP786" s="65"/>
      <c r="AQ786" s="65"/>
      <c r="AR786" s="78" t="s">
        <v>2352</v>
      </c>
    </row>
    <row r="787" spans="25:44" x14ac:dyDescent="0.25">
      <c r="Y787" s="65" t="s">
        <v>2353</v>
      </c>
      <c r="Z787" s="65"/>
      <c r="AA787" s="65"/>
      <c r="AB787" s="65"/>
      <c r="AC787" s="65"/>
      <c r="AD787" s="65"/>
      <c r="AE787" s="65"/>
      <c r="AF787" s="65"/>
      <c r="AG787" s="65"/>
      <c r="AH787" s="65"/>
      <c r="AI787" s="65"/>
      <c r="AJ787" s="65"/>
      <c r="AK787" s="65"/>
      <c r="AL787" s="65"/>
      <c r="AM787" s="65"/>
      <c r="AN787" s="65"/>
      <c r="AO787" s="65"/>
      <c r="AP787" s="65"/>
      <c r="AQ787" s="65"/>
      <c r="AR787" s="78" t="s">
        <v>2354</v>
      </c>
    </row>
    <row r="788" spans="25:44" x14ac:dyDescent="0.25">
      <c r="Y788" s="65" t="s">
        <v>2355</v>
      </c>
      <c r="Z788" s="65"/>
      <c r="AA788" s="65"/>
      <c r="AB788" s="65"/>
      <c r="AC788" s="65"/>
      <c r="AD788" s="65"/>
      <c r="AE788" s="65"/>
      <c r="AF788" s="65"/>
      <c r="AG788" s="65"/>
      <c r="AH788" s="65"/>
      <c r="AI788" s="65"/>
      <c r="AJ788" s="65"/>
      <c r="AK788" s="65"/>
      <c r="AL788" s="65"/>
      <c r="AM788" s="65"/>
      <c r="AN788" s="65"/>
      <c r="AO788" s="65"/>
      <c r="AP788" s="65"/>
      <c r="AQ788" s="65"/>
      <c r="AR788" s="78" t="s">
        <v>2356</v>
      </c>
    </row>
    <row r="789" spans="25:44" x14ac:dyDescent="0.25">
      <c r="Y789" s="65" t="s">
        <v>2357</v>
      </c>
      <c r="Z789" s="65"/>
      <c r="AA789" s="65"/>
      <c r="AB789" s="65"/>
      <c r="AC789" s="65"/>
      <c r="AD789" s="65"/>
      <c r="AE789" s="65"/>
      <c r="AF789" s="65"/>
      <c r="AG789" s="65"/>
      <c r="AH789" s="65"/>
      <c r="AI789" s="65"/>
      <c r="AJ789" s="65"/>
      <c r="AK789" s="65"/>
      <c r="AL789" s="65"/>
      <c r="AM789" s="65"/>
      <c r="AN789" s="65"/>
      <c r="AO789" s="65"/>
      <c r="AP789" s="65"/>
      <c r="AQ789" s="65"/>
      <c r="AR789" s="78" t="s">
        <v>2358</v>
      </c>
    </row>
    <row r="790" spans="25:44" x14ac:dyDescent="0.25">
      <c r="Y790" s="65" t="s">
        <v>2359</v>
      </c>
      <c r="Z790" s="65"/>
      <c r="AA790" s="65"/>
      <c r="AB790" s="65"/>
      <c r="AC790" s="65"/>
      <c r="AD790" s="65"/>
      <c r="AE790" s="65"/>
      <c r="AF790" s="65"/>
      <c r="AG790" s="65"/>
      <c r="AH790" s="65"/>
      <c r="AI790" s="65"/>
      <c r="AJ790" s="65"/>
      <c r="AK790" s="65"/>
      <c r="AL790" s="65"/>
      <c r="AM790" s="65"/>
      <c r="AN790" s="65"/>
      <c r="AO790" s="65"/>
      <c r="AP790" s="65"/>
      <c r="AQ790" s="65"/>
      <c r="AR790" s="78" t="s">
        <v>2360</v>
      </c>
    </row>
    <row r="791" spans="25:44" x14ac:dyDescent="0.25">
      <c r="Y791" s="65" t="s">
        <v>2361</v>
      </c>
      <c r="Z791" s="65"/>
      <c r="AA791" s="65"/>
      <c r="AB791" s="65"/>
      <c r="AC791" s="65"/>
      <c r="AD791" s="65"/>
      <c r="AE791" s="65"/>
      <c r="AF791" s="65"/>
      <c r="AG791" s="65"/>
      <c r="AH791" s="65"/>
      <c r="AI791" s="65"/>
      <c r="AJ791" s="65"/>
      <c r="AK791" s="65"/>
      <c r="AL791" s="65"/>
      <c r="AM791" s="65"/>
      <c r="AN791" s="65"/>
      <c r="AO791" s="65"/>
      <c r="AP791" s="65"/>
      <c r="AQ791" s="65"/>
      <c r="AR791" s="78" t="s">
        <v>2362</v>
      </c>
    </row>
    <row r="792" spans="25:44" x14ac:dyDescent="0.25">
      <c r="Y792" s="65" t="s">
        <v>2363</v>
      </c>
      <c r="Z792" s="65"/>
      <c r="AA792" s="65"/>
      <c r="AB792" s="65"/>
      <c r="AC792" s="65"/>
      <c r="AD792" s="65"/>
      <c r="AE792" s="65"/>
      <c r="AF792" s="65"/>
      <c r="AG792" s="65"/>
      <c r="AH792" s="65"/>
      <c r="AI792" s="65"/>
      <c r="AJ792" s="65"/>
      <c r="AK792" s="65"/>
      <c r="AL792" s="65"/>
      <c r="AM792" s="65"/>
      <c r="AN792" s="65"/>
      <c r="AO792" s="65"/>
      <c r="AP792" s="65"/>
      <c r="AQ792" s="65"/>
      <c r="AR792" s="78" t="s">
        <v>2364</v>
      </c>
    </row>
    <row r="793" spans="25:44" x14ac:dyDescent="0.25">
      <c r="Y793" s="65" t="s">
        <v>2365</v>
      </c>
      <c r="Z793" s="65"/>
      <c r="AA793" s="65"/>
      <c r="AB793" s="65"/>
      <c r="AC793" s="65"/>
      <c r="AD793" s="65"/>
      <c r="AE793" s="65"/>
      <c r="AF793" s="65"/>
      <c r="AG793" s="65"/>
      <c r="AH793" s="65"/>
      <c r="AI793" s="65"/>
      <c r="AJ793" s="65"/>
      <c r="AK793" s="65"/>
      <c r="AL793" s="65"/>
      <c r="AM793" s="65"/>
      <c r="AN793" s="65"/>
      <c r="AO793" s="65"/>
      <c r="AP793" s="65"/>
      <c r="AQ793" s="65"/>
      <c r="AR793" s="78" t="s">
        <v>2366</v>
      </c>
    </row>
    <row r="794" spans="25:44" x14ac:dyDescent="0.25">
      <c r="Y794" s="65" t="s">
        <v>2367</v>
      </c>
      <c r="Z794" s="65"/>
      <c r="AA794" s="65"/>
      <c r="AB794" s="65"/>
      <c r="AC794" s="65"/>
      <c r="AD794" s="65"/>
      <c r="AE794" s="65"/>
      <c r="AF794" s="65"/>
      <c r="AG794" s="65"/>
      <c r="AH794" s="65"/>
      <c r="AI794" s="65"/>
      <c r="AJ794" s="65"/>
      <c r="AK794" s="65"/>
      <c r="AL794" s="65"/>
      <c r="AM794" s="65"/>
      <c r="AN794" s="65"/>
      <c r="AO794" s="65"/>
      <c r="AP794" s="65"/>
      <c r="AQ794" s="65"/>
      <c r="AR794" s="78" t="s">
        <v>2368</v>
      </c>
    </row>
    <row r="795" spans="25:44" x14ac:dyDescent="0.25">
      <c r="Y795" s="65" t="s">
        <v>2369</v>
      </c>
      <c r="Z795" s="65"/>
      <c r="AA795" s="65"/>
      <c r="AB795" s="65"/>
      <c r="AC795" s="65"/>
      <c r="AD795" s="65"/>
      <c r="AE795" s="65"/>
      <c r="AF795" s="65"/>
      <c r="AG795" s="65"/>
      <c r="AH795" s="65"/>
      <c r="AI795" s="65"/>
      <c r="AJ795" s="65"/>
      <c r="AK795" s="65"/>
      <c r="AL795" s="65"/>
      <c r="AM795" s="65"/>
      <c r="AN795" s="65"/>
      <c r="AO795" s="65"/>
      <c r="AP795" s="65"/>
      <c r="AQ795" s="65"/>
      <c r="AR795" s="78" t="s">
        <v>2370</v>
      </c>
    </row>
    <row r="796" spans="25:44" x14ac:dyDescent="0.25">
      <c r="Y796" s="65" t="s">
        <v>2371</v>
      </c>
      <c r="Z796" s="65"/>
      <c r="AA796" s="65"/>
      <c r="AB796" s="65"/>
      <c r="AC796" s="65"/>
      <c r="AD796" s="65"/>
      <c r="AE796" s="65"/>
      <c r="AF796" s="65"/>
      <c r="AG796" s="65"/>
      <c r="AH796" s="65"/>
      <c r="AI796" s="65"/>
      <c r="AJ796" s="65"/>
      <c r="AK796" s="65"/>
      <c r="AL796" s="65"/>
      <c r="AM796" s="65"/>
      <c r="AN796" s="65"/>
      <c r="AO796" s="65"/>
      <c r="AP796" s="65"/>
      <c r="AQ796" s="65"/>
      <c r="AR796" s="78" t="s">
        <v>2372</v>
      </c>
    </row>
    <row r="797" spans="25:44" x14ac:dyDescent="0.25">
      <c r="Y797" s="65" t="s">
        <v>2373</v>
      </c>
      <c r="Z797" s="65"/>
      <c r="AA797" s="65"/>
      <c r="AB797" s="65"/>
      <c r="AC797" s="65"/>
      <c r="AD797" s="65"/>
      <c r="AE797" s="65"/>
      <c r="AF797" s="65"/>
      <c r="AG797" s="65"/>
      <c r="AH797" s="65"/>
      <c r="AI797" s="65"/>
      <c r="AJ797" s="65"/>
      <c r="AK797" s="65"/>
      <c r="AL797" s="65"/>
      <c r="AM797" s="65"/>
      <c r="AN797" s="65"/>
      <c r="AO797" s="65"/>
      <c r="AP797" s="65"/>
      <c r="AQ797" s="65"/>
      <c r="AR797" s="78" t="s">
        <v>2374</v>
      </c>
    </row>
    <row r="798" spans="25:44" x14ac:dyDescent="0.25">
      <c r="Y798" s="65" t="s">
        <v>2375</v>
      </c>
      <c r="Z798" s="65"/>
      <c r="AA798" s="65"/>
      <c r="AB798" s="65"/>
      <c r="AC798" s="65"/>
      <c r="AD798" s="65"/>
      <c r="AE798" s="65"/>
      <c r="AF798" s="65"/>
      <c r="AG798" s="65"/>
      <c r="AH798" s="65"/>
      <c r="AI798" s="65"/>
      <c r="AJ798" s="65"/>
      <c r="AK798" s="65"/>
      <c r="AL798" s="65"/>
      <c r="AM798" s="65"/>
      <c r="AN798" s="65"/>
      <c r="AO798" s="65"/>
      <c r="AP798" s="65"/>
      <c r="AQ798" s="65"/>
      <c r="AR798" s="78" t="s">
        <v>2376</v>
      </c>
    </row>
    <row r="799" spans="25:44" x14ac:dyDescent="0.25">
      <c r="Y799" s="65" t="s">
        <v>2377</v>
      </c>
      <c r="Z799" s="65"/>
      <c r="AA799" s="65"/>
      <c r="AB799" s="65"/>
      <c r="AC799" s="65"/>
      <c r="AD799" s="65"/>
      <c r="AE799" s="65"/>
      <c r="AF799" s="65"/>
      <c r="AG799" s="65"/>
      <c r="AH799" s="65"/>
      <c r="AI799" s="65"/>
      <c r="AJ799" s="65"/>
      <c r="AK799" s="65"/>
      <c r="AL799" s="65"/>
      <c r="AM799" s="65"/>
      <c r="AN799" s="65"/>
      <c r="AO799" s="65"/>
      <c r="AP799" s="65"/>
      <c r="AQ799" s="65"/>
      <c r="AR799" s="78" t="s">
        <v>2265</v>
      </c>
    </row>
    <row r="800" spans="25:44" x14ac:dyDescent="0.25">
      <c r="Y800" s="65" t="s">
        <v>2378</v>
      </c>
      <c r="Z800" s="65"/>
      <c r="AA800" s="65"/>
      <c r="AB800" s="65"/>
      <c r="AC800" s="65"/>
      <c r="AD800" s="65"/>
      <c r="AE800" s="65"/>
      <c r="AF800" s="65"/>
      <c r="AG800" s="65"/>
      <c r="AH800" s="65"/>
      <c r="AI800" s="65"/>
      <c r="AJ800" s="65"/>
      <c r="AK800" s="65"/>
      <c r="AL800" s="65"/>
      <c r="AM800" s="65"/>
      <c r="AN800" s="65"/>
      <c r="AO800" s="65"/>
      <c r="AP800" s="65"/>
      <c r="AQ800" s="65"/>
      <c r="AR800" s="78" t="s">
        <v>2379</v>
      </c>
    </row>
    <row r="801" spans="25:44" x14ac:dyDescent="0.25">
      <c r="Y801" s="65" t="s">
        <v>2380</v>
      </c>
      <c r="Z801" s="65"/>
      <c r="AA801" s="65"/>
      <c r="AB801" s="65"/>
      <c r="AC801" s="65"/>
      <c r="AD801" s="65"/>
      <c r="AE801" s="65"/>
      <c r="AF801" s="65"/>
      <c r="AG801" s="65"/>
      <c r="AH801" s="65"/>
      <c r="AI801" s="65"/>
      <c r="AJ801" s="65"/>
      <c r="AK801" s="65"/>
      <c r="AL801" s="65"/>
      <c r="AM801" s="65"/>
      <c r="AN801" s="65"/>
      <c r="AO801" s="65"/>
      <c r="AP801" s="65"/>
      <c r="AQ801" s="65"/>
      <c r="AR801" s="78" t="s">
        <v>2271</v>
      </c>
    </row>
    <row r="802" spans="25:44" x14ac:dyDescent="0.25">
      <c r="Y802" s="65" t="s">
        <v>2381</v>
      </c>
      <c r="Z802" s="65"/>
      <c r="AA802" s="65"/>
      <c r="AB802" s="65"/>
      <c r="AC802" s="65"/>
      <c r="AD802" s="65"/>
      <c r="AE802" s="65"/>
      <c r="AF802" s="65"/>
      <c r="AG802" s="65"/>
      <c r="AH802" s="65"/>
      <c r="AI802" s="65"/>
      <c r="AJ802" s="65"/>
      <c r="AK802" s="65"/>
      <c r="AL802" s="65"/>
      <c r="AM802" s="65"/>
      <c r="AN802" s="65"/>
      <c r="AO802" s="65"/>
      <c r="AP802" s="65"/>
      <c r="AQ802" s="65"/>
      <c r="AR802" s="78" t="s">
        <v>2382</v>
      </c>
    </row>
    <row r="803" spans="25:44" x14ac:dyDescent="0.25">
      <c r="Y803" s="65" t="s">
        <v>2383</v>
      </c>
      <c r="Z803" s="65"/>
      <c r="AA803" s="65"/>
      <c r="AB803" s="65"/>
      <c r="AC803" s="65"/>
      <c r="AD803" s="65"/>
      <c r="AE803" s="65"/>
      <c r="AF803" s="65"/>
      <c r="AG803" s="65"/>
      <c r="AH803" s="65"/>
      <c r="AI803" s="65"/>
      <c r="AJ803" s="65"/>
      <c r="AK803" s="65"/>
      <c r="AL803" s="65"/>
      <c r="AM803" s="65"/>
      <c r="AN803" s="65"/>
      <c r="AO803" s="65"/>
      <c r="AP803" s="65"/>
      <c r="AQ803" s="65"/>
      <c r="AR803" s="78" t="s">
        <v>2384</v>
      </c>
    </row>
    <row r="804" spans="25:44" x14ac:dyDescent="0.25">
      <c r="Y804" s="65" t="s">
        <v>2385</v>
      </c>
      <c r="Z804" s="65"/>
      <c r="AA804" s="65"/>
      <c r="AB804" s="65"/>
      <c r="AC804" s="65"/>
      <c r="AD804" s="65"/>
      <c r="AE804" s="65"/>
      <c r="AF804" s="65"/>
      <c r="AG804" s="65"/>
      <c r="AH804" s="65"/>
      <c r="AI804" s="65"/>
      <c r="AJ804" s="65"/>
      <c r="AK804" s="65"/>
      <c r="AL804" s="65"/>
      <c r="AM804" s="65"/>
      <c r="AN804" s="65"/>
      <c r="AO804" s="65"/>
      <c r="AP804" s="65"/>
      <c r="AQ804" s="65"/>
      <c r="AR804" s="78" t="s">
        <v>2386</v>
      </c>
    </row>
    <row r="805" spans="25:44" x14ac:dyDescent="0.25">
      <c r="Y805" s="65" t="s">
        <v>2387</v>
      </c>
      <c r="Z805" s="65"/>
      <c r="AA805" s="65"/>
      <c r="AB805" s="65"/>
      <c r="AC805" s="65"/>
      <c r="AD805" s="65"/>
      <c r="AE805" s="65"/>
      <c r="AF805" s="65"/>
      <c r="AG805" s="65"/>
      <c r="AH805" s="65"/>
      <c r="AI805" s="65"/>
      <c r="AJ805" s="65"/>
      <c r="AK805" s="65"/>
      <c r="AL805" s="65"/>
      <c r="AM805" s="65"/>
      <c r="AN805" s="65"/>
      <c r="AO805" s="65"/>
      <c r="AP805" s="65"/>
      <c r="AQ805" s="65"/>
      <c r="AR805" s="78" t="s">
        <v>2388</v>
      </c>
    </row>
    <row r="806" spans="25:44" x14ac:dyDescent="0.25">
      <c r="Y806" s="65"/>
      <c r="Z806" s="65"/>
      <c r="AA806" s="65"/>
      <c r="AB806" s="65"/>
      <c r="AC806" s="65"/>
      <c r="AD806" s="65"/>
      <c r="AE806" s="65"/>
      <c r="AF806" s="65"/>
      <c r="AG806" s="65"/>
      <c r="AH806" s="65"/>
      <c r="AI806" s="65"/>
      <c r="AJ806" s="65"/>
      <c r="AK806" s="65"/>
      <c r="AL806" s="65"/>
      <c r="AM806" s="65"/>
      <c r="AN806" s="65"/>
      <c r="AO806" s="65"/>
      <c r="AP806" s="65"/>
      <c r="AQ806" s="65"/>
      <c r="AR806" s="78" t="s">
        <v>2389</v>
      </c>
    </row>
    <row r="807" spans="25:44" x14ac:dyDescent="0.25">
      <c r="Y807" s="65"/>
      <c r="Z807" s="65"/>
      <c r="AA807" s="65"/>
      <c r="AB807" s="65"/>
      <c r="AC807" s="65"/>
      <c r="AD807" s="65"/>
      <c r="AE807" s="65"/>
      <c r="AF807" s="65"/>
      <c r="AG807" s="65"/>
      <c r="AH807" s="65"/>
      <c r="AI807" s="65"/>
      <c r="AJ807" s="65"/>
      <c r="AK807" s="65"/>
      <c r="AL807" s="65"/>
      <c r="AM807" s="65"/>
      <c r="AN807" s="65"/>
      <c r="AO807" s="65"/>
      <c r="AP807" s="65"/>
      <c r="AQ807" s="65"/>
      <c r="AR807" s="78" t="s">
        <v>2390</v>
      </c>
    </row>
    <row r="808" spans="25:44" x14ac:dyDescent="0.25">
      <c r="Y808" s="65"/>
      <c r="Z808" s="65"/>
      <c r="AA808" s="65"/>
      <c r="AB808" s="65"/>
      <c r="AC808" s="65"/>
      <c r="AD808" s="65"/>
      <c r="AE808" s="65"/>
      <c r="AF808" s="65"/>
      <c r="AG808" s="65"/>
      <c r="AH808" s="65"/>
      <c r="AI808" s="65"/>
      <c r="AJ808" s="65"/>
      <c r="AK808" s="65"/>
      <c r="AL808" s="65"/>
      <c r="AM808" s="65"/>
      <c r="AN808" s="65"/>
      <c r="AO808" s="65"/>
      <c r="AP808" s="65"/>
      <c r="AQ808" s="65"/>
      <c r="AR808" s="78" t="s">
        <v>2391</v>
      </c>
    </row>
    <row r="809" spans="25:44" x14ac:dyDescent="0.25">
      <c r="Y809" s="65"/>
      <c r="Z809" s="65"/>
      <c r="AA809" s="65"/>
      <c r="AB809" s="65"/>
      <c r="AC809" s="65"/>
      <c r="AD809" s="65"/>
      <c r="AE809" s="65"/>
      <c r="AF809" s="65"/>
      <c r="AG809" s="65"/>
      <c r="AH809" s="65"/>
      <c r="AI809" s="65"/>
      <c r="AJ809" s="65"/>
      <c r="AK809" s="65"/>
      <c r="AL809" s="65"/>
      <c r="AM809" s="65"/>
      <c r="AN809" s="65"/>
      <c r="AO809" s="65"/>
      <c r="AP809" s="65"/>
      <c r="AQ809" s="65"/>
      <c r="AR809" s="78" t="s">
        <v>2275</v>
      </c>
    </row>
    <row r="810" spans="25:44" x14ac:dyDescent="0.25">
      <c r="Y810" s="65"/>
      <c r="Z810" s="65"/>
      <c r="AA810" s="65"/>
      <c r="AB810" s="65"/>
      <c r="AC810" s="65"/>
      <c r="AD810" s="65"/>
      <c r="AE810" s="65"/>
      <c r="AF810" s="65"/>
      <c r="AG810" s="65"/>
      <c r="AH810" s="65"/>
      <c r="AI810" s="65"/>
      <c r="AJ810" s="65"/>
      <c r="AK810" s="65"/>
      <c r="AL810" s="65"/>
      <c r="AM810" s="65"/>
      <c r="AN810" s="65"/>
      <c r="AO810" s="65"/>
      <c r="AP810" s="65"/>
      <c r="AQ810" s="65"/>
      <c r="AR810" s="78" t="s">
        <v>2392</v>
      </c>
    </row>
    <row r="811" spans="25:44" x14ac:dyDescent="0.25">
      <c r="Y811" s="65"/>
      <c r="Z811" s="65"/>
      <c r="AA811" s="65"/>
      <c r="AB811" s="65"/>
      <c r="AC811" s="65"/>
      <c r="AD811" s="65"/>
      <c r="AE811" s="65"/>
      <c r="AF811" s="65"/>
      <c r="AG811" s="65"/>
      <c r="AH811" s="65"/>
      <c r="AI811" s="65"/>
      <c r="AJ811" s="65"/>
      <c r="AK811" s="65"/>
      <c r="AL811" s="65"/>
      <c r="AM811" s="65"/>
      <c r="AN811" s="65"/>
      <c r="AO811" s="65"/>
      <c r="AP811" s="65"/>
      <c r="AQ811" s="65"/>
      <c r="AR811" s="78" t="s">
        <v>2393</v>
      </c>
    </row>
    <row r="812" spans="25:44" x14ac:dyDescent="0.25">
      <c r="Y812" s="65"/>
      <c r="Z812" s="65"/>
      <c r="AA812" s="65"/>
      <c r="AB812" s="65"/>
      <c r="AC812" s="65"/>
      <c r="AD812" s="65"/>
      <c r="AE812" s="65"/>
      <c r="AF812" s="65"/>
      <c r="AG812" s="65"/>
      <c r="AH812" s="65"/>
      <c r="AI812" s="65"/>
      <c r="AJ812" s="65"/>
      <c r="AK812" s="65"/>
      <c r="AL812" s="65"/>
      <c r="AM812" s="65"/>
      <c r="AN812" s="65"/>
      <c r="AO812" s="65"/>
      <c r="AP812" s="65"/>
      <c r="AQ812" s="65"/>
      <c r="AR812" s="78" t="s">
        <v>2394</v>
      </c>
    </row>
    <row r="813" spans="25:44" x14ac:dyDescent="0.25">
      <c r="Y813" s="65"/>
      <c r="Z813" s="65"/>
      <c r="AA813" s="65"/>
      <c r="AB813" s="65"/>
      <c r="AC813" s="65"/>
      <c r="AD813" s="65"/>
      <c r="AE813" s="65"/>
      <c r="AF813" s="65"/>
      <c r="AG813" s="65"/>
      <c r="AH813" s="65"/>
      <c r="AI813" s="65"/>
      <c r="AJ813" s="65"/>
      <c r="AK813" s="65"/>
      <c r="AL813" s="65"/>
      <c r="AM813" s="65"/>
      <c r="AN813" s="65"/>
      <c r="AO813" s="65"/>
      <c r="AP813" s="65"/>
      <c r="AQ813" s="65"/>
      <c r="AR813" s="78" t="s">
        <v>2395</v>
      </c>
    </row>
    <row r="814" spans="25:44" x14ac:dyDescent="0.25">
      <c r="Y814" s="65"/>
      <c r="Z814" s="65"/>
      <c r="AA814" s="65"/>
      <c r="AB814" s="65"/>
      <c r="AC814" s="65"/>
      <c r="AD814" s="65"/>
      <c r="AE814" s="65"/>
      <c r="AF814" s="65"/>
      <c r="AG814" s="65"/>
      <c r="AH814" s="65"/>
      <c r="AI814" s="65"/>
      <c r="AJ814" s="65"/>
      <c r="AK814" s="65"/>
      <c r="AL814" s="65"/>
      <c r="AM814" s="65"/>
      <c r="AN814" s="65"/>
      <c r="AO814" s="65"/>
      <c r="AP814" s="65"/>
      <c r="AQ814" s="65"/>
      <c r="AR814" s="78" t="s">
        <v>2396</v>
      </c>
    </row>
    <row r="815" spans="25:44" x14ac:dyDescent="0.25">
      <c r="Y815" s="65"/>
      <c r="Z815" s="65"/>
      <c r="AA815" s="65"/>
      <c r="AB815" s="65"/>
      <c r="AC815" s="65"/>
      <c r="AD815" s="65"/>
      <c r="AE815" s="65"/>
      <c r="AF815" s="65"/>
      <c r="AG815" s="65"/>
      <c r="AH815" s="65"/>
      <c r="AI815" s="65"/>
      <c r="AJ815" s="65"/>
      <c r="AK815" s="65"/>
      <c r="AL815" s="65"/>
      <c r="AM815" s="65"/>
      <c r="AN815" s="65"/>
      <c r="AO815" s="65"/>
      <c r="AP815" s="65"/>
      <c r="AQ815" s="65"/>
      <c r="AR815" s="78" t="s">
        <v>2397</v>
      </c>
    </row>
    <row r="816" spans="25:44" x14ac:dyDescent="0.25">
      <c r="Y816" s="65"/>
      <c r="Z816" s="65"/>
      <c r="AA816" s="65"/>
      <c r="AB816" s="65"/>
      <c r="AC816" s="65"/>
      <c r="AD816" s="65"/>
      <c r="AE816" s="65"/>
      <c r="AF816" s="65"/>
      <c r="AG816" s="65"/>
      <c r="AH816" s="65"/>
      <c r="AI816" s="65"/>
      <c r="AJ816" s="65"/>
      <c r="AK816" s="65"/>
      <c r="AL816" s="65"/>
      <c r="AM816" s="65"/>
      <c r="AN816" s="65"/>
      <c r="AO816" s="65"/>
      <c r="AP816" s="65"/>
      <c r="AQ816" s="65"/>
      <c r="AR816" s="78" t="s">
        <v>2398</v>
      </c>
    </row>
    <row r="817" spans="44:44" x14ac:dyDescent="0.25">
      <c r="AR817" s="78" t="s">
        <v>2087</v>
      </c>
    </row>
    <row r="818" spans="44:44" x14ac:dyDescent="0.25">
      <c r="AR818" s="78" t="s">
        <v>2399</v>
      </c>
    </row>
    <row r="819" spans="44:44" x14ac:dyDescent="0.25">
      <c r="AR819" s="78" t="s">
        <v>2400</v>
      </c>
    </row>
    <row r="820" spans="44:44" x14ac:dyDescent="0.25">
      <c r="AR820" s="78" t="s">
        <v>2401</v>
      </c>
    </row>
    <row r="821" spans="44:44" x14ac:dyDescent="0.25">
      <c r="AR821" s="78" t="s">
        <v>2402</v>
      </c>
    </row>
    <row r="822" spans="44:44" x14ac:dyDescent="0.25">
      <c r="AR822" s="78" t="s">
        <v>2403</v>
      </c>
    </row>
    <row r="823" spans="44:44" x14ac:dyDescent="0.25">
      <c r="AR823" s="78" t="s">
        <v>2404</v>
      </c>
    </row>
    <row r="824" spans="44:44" x14ac:dyDescent="0.25">
      <c r="AR824" s="78" t="s">
        <v>2405</v>
      </c>
    </row>
    <row r="825" spans="44:44" x14ac:dyDescent="0.25">
      <c r="AR825" s="78" t="s">
        <v>2406</v>
      </c>
    </row>
    <row r="826" spans="44:44" x14ac:dyDescent="0.25">
      <c r="AR826" s="78" t="s">
        <v>2407</v>
      </c>
    </row>
    <row r="827" spans="44:44" x14ac:dyDescent="0.25">
      <c r="AR827" s="78" t="s">
        <v>2408</v>
      </c>
    </row>
    <row r="828" spans="44:44" x14ac:dyDescent="0.25">
      <c r="AR828" s="78" t="s">
        <v>2281</v>
      </c>
    </row>
    <row r="829" spans="44:44" x14ac:dyDescent="0.25">
      <c r="AR829" s="78" t="s">
        <v>2409</v>
      </c>
    </row>
    <row r="830" spans="44:44" x14ac:dyDescent="0.25">
      <c r="AR830" s="78" t="s">
        <v>2410</v>
      </c>
    </row>
    <row r="831" spans="44:44" x14ac:dyDescent="0.25">
      <c r="AR831" s="78" t="s">
        <v>2411</v>
      </c>
    </row>
    <row r="832" spans="44:44" x14ac:dyDescent="0.25">
      <c r="AR832" s="78" t="s">
        <v>2412</v>
      </c>
    </row>
    <row r="833" spans="44:44" x14ac:dyDescent="0.25">
      <c r="AR833" s="78" t="s">
        <v>2413</v>
      </c>
    </row>
    <row r="834" spans="44:44" x14ac:dyDescent="0.25">
      <c r="AR834" s="78" t="s">
        <v>2414</v>
      </c>
    </row>
    <row r="835" spans="44:44" x14ac:dyDescent="0.25">
      <c r="AR835" s="78" t="s">
        <v>2415</v>
      </c>
    </row>
    <row r="836" spans="44:44" x14ac:dyDescent="0.25">
      <c r="AR836" s="78" t="s">
        <v>2046</v>
      </c>
    </row>
    <row r="837" spans="44:44" x14ac:dyDescent="0.25">
      <c r="AR837" s="78" t="s">
        <v>2416</v>
      </c>
    </row>
    <row r="838" spans="44:44" x14ac:dyDescent="0.25">
      <c r="AR838" s="78" t="s">
        <v>2417</v>
      </c>
    </row>
    <row r="839" spans="44:44" x14ac:dyDescent="0.25">
      <c r="AR839" s="78" t="s">
        <v>2418</v>
      </c>
    </row>
    <row r="840" spans="44:44" x14ac:dyDescent="0.25">
      <c r="AR840" s="78" t="s">
        <v>2419</v>
      </c>
    </row>
    <row r="841" spans="44:44" x14ac:dyDescent="0.25">
      <c r="AR841" s="78" t="s">
        <v>2420</v>
      </c>
    </row>
    <row r="842" spans="44:44" x14ac:dyDescent="0.25">
      <c r="AR842" s="78" t="s">
        <v>2421</v>
      </c>
    </row>
    <row r="843" spans="44:44" x14ac:dyDescent="0.25">
      <c r="AR843" s="78" t="s">
        <v>2422</v>
      </c>
    </row>
    <row r="844" spans="44:44" x14ac:dyDescent="0.25">
      <c r="AR844" s="78" t="s">
        <v>2423</v>
      </c>
    </row>
    <row r="845" spans="44:44" x14ac:dyDescent="0.25">
      <c r="AR845" s="78" t="s">
        <v>2424</v>
      </c>
    </row>
    <row r="846" spans="44:44" x14ac:dyDescent="0.25">
      <c r="AR846" s="78" t="s">
        <v>2425</v>
      </c>
    </row>
    <row r="847" spans="44:44" x14ac:dyDescent="0.25">
      <c r="AR847" s="78" t="s">
        <v>2285</v>
      </c>
    </row>
    <row r="848" spans="44:44" x14ac:dyDescent="0.25">
      <c r="AR848" s="78" t="s">
        <v>2426</v>
      </c>
    </row>
    <row r="849" spans="44:44" x14ac:dyDescent="0.25">
      <c r="AR849" s="78" t="s">
        <v>2427</v>
      </c>
    </row>
    <row r="850" spans="44:44" x14ac:dyDescent="0.25">
      <c r="AR850" s="78" t="s">
        <v>2428</v>
      </c>
    </row>
    <row r="851" spans="44:44" x14ac:dyDescent="0.25">
      <c r="AR851" s="78" t="s">
        <v>2429</v>
      </c>
    </row>
    <row r="852" spans="44:44" x14ac:dyDescent="0.25">
      <c r="AR852" s="78" t="s">
        <v>2430</v>
      </c>
    </row>
    <row r="853" spans="44:44" x14ac:dyDescent="0.25">
      <c r="AR853" s="78" t="s">
        <v>2431</v>
      </c>
    </row>
    <row r="854" spans="44:44" x14ac:dyDescent="0.25">
      <c r="AR854" s="78" t="s">
        <v>2432</v>
      </c>
    </row>
    <row r="855" spans="44:44" x14ac:dyDescent="0.25">
      <c r="AR855" s="78" t="s">
        <v>2433</v>
      </c>
    </row>
    <row r="856" spans="44:44" x14ac:dyDescent="0.25">
      <c r="AR856" s="78" t="s">
        <v>2434</v>
      </c>
    </row>
    <row r="857" spans="44:44" x14ac:dyDescent="0.25">
      <c r="AR857" s="78" t="s">
        <v>2435</v>
      </c>
    </row>
    <row r="858" spans="44:44" x14ac:dyDescent="0.25">
      <c r="AR858" s="78" t="s">
        <v>2436</v>
      </c>
    </row>
    <row r="859" spans="44:44" x14ac:dyDescent="0.25">
      <c r="AR859" s="78" t="s">
        <v>2006</v>
      </c>
    </row>
    <row r="860" spans="44:44" x14ac:dyDescent="0.25">
      <c r="AR860" s="78" t="s">
        <v>2008</v>
      </c>
    </row>
    <row r="861" spans="44:44" x14ac:dyDescent="0.25">
      <c r="AR861" s="78" t="s">
        <v>2010</v>
      </c>
    </row>
    <row r="862" spans="44:44" x14ac:dyDescent="0.25">
      <c r="AR862" s="78" t="s">
        <v>2012</v>
      </c>
    </row>
    <row r="863" spans="44:44" x14ac:dyDescent="0.25">
      <c r="AR863" s="78" t="s">
        <v>2014</v>
      </c>
    </row>
    <row r="864" spans="44:44" x14ac:dyDescent="0.25">
      <c r="AR864" s="78" t="s">
        <v>2016</v>
      </c>
    </row>
    <row r="865" spans="44:44" x14ac:dyDescent="0.25">
      <c r="AR865" s="78" t="s">
        <v>2018</v>
      </c>
    </row>
    <row r="866" spans="44:44" x14ac:dyDescent="0.25">
      <c r="AR866" s="78" t="s">
        <v>2020</v>
      </c>
    </row>
    <row r="867" spans="44:44" x14ac:dyDescent="0.25">
      <c r="AR867" s="78" t="s">
        <v>2022</v>
      </c>
    </row>
    <row r="868" spans="44:44" x14ac:dyDescent="0.25">
      <c r="AR868" s="78">
        <v>10</v>
      </c>
    </row>
    <row r="869" spans="44:44" x14ac:dyDescent="0.25">
      <c r="AR869" s="78">
        <v>11</v>
      </c>
    </row>
    <row r="870" spans="44:44" x14ac:dyDescent="0.25">
      <c r="AR870" s="78">
        <v>12</v>
      </c>
    </row>
    <row r="871" spans="44:44" x14ac:dyDescent="0.25">
      <c r="AR871" s="78">
        <v>13</v>
      </c>
    </row>
    <row r="872" spans="44:44" x14ac:dyDescent="0.25">
      <c r="AR872" s="78">
        <v>14</v>
      </c>
    </row>
    <row r="873" spans="44:44" x14ac:dyDescent="0.25">
      <c r="AR873" s="78">
        <v>15</v>
      </c>
    </row>
    <row r="874" spans="44:44" x14ac:dyDescent="0.25">
      <c r="AR874" s="78">
        <v>16</v>
      </c>
    </row>
    <row r="875" spans="44:44" x14ac:dyDescent="0.25">
      <c r="AR875" s="78">
        <v>17</v>
      </c>
    </row>
    <row r="876" spans="44:44" x14ac:dyDescent="0.25">
      <c r="AR876" s="78">
        <v>18</v>
      </c>
    </row>
    <row r="877" spans="44:44" x14ac:dyDescent="0.25">
      <c r="AR877" s="78">
        <v>19</v>
      </c>
    </row>
    <row r="878" spans="44:44" x14ac:dyDescent="0.25">
      <c r="AR878" s="78">
        <v>20</v>
      </c>
    </row>
    <row r="879" spans="44:44" x14ac:dyDescent="0.25">
      <c r="AR879" s="78">
        <v>21</v>
      </c>
    </row>
    <row r="880" spans="44:44" x14ac:dyDescent="0.25">
      <c r="AR880" s="78">
        <v>22</v>
      </c>
    </row>
    <row r="881" spans="44:44" x14ac:dyDescent="0.25">
      <c r="AR881" s="78">
        <v>23</v>
      </c>
    </row>
    <row r="882" spans="44:44" x14ac:dyDescent="0.25">
      <c r="AR882" s="78">
        <v>24</v>
      </c>
    </row>
    <row r="883" spans="44:44" x14ac:dyDescent="0.25">
      <c r="AR883" s="78">
        <v>25</v>
      </c>
    </row>
    <row r="884" spans="44:44" x14ac:dyDescent="0.25">
      <c r="AR884" s="78">
        <v>26</v>
      </c>
    </row>
    <row r="885" spans="44:44" x14ac:dyDescent="0.25">
      <c r="AR885" s="78">
        <v>27</v>
      </c>
    </row>
    <row r="886" spans="44:44" x14ac:dyDescent="0.25">
      <c r="AR886" s="78">
        <v>28</v>
      </c>
    </row>
    <row r="887" spans="44:44" x14ac:dyDescent="0.25">
      <c r="AR887" s="78">
        <v>29</v>
      </c>
    </row>
    <row r="888" spans="44:44" x14ac:dyDescent="0.25">
      <c r="AR888" s="78">
        <v>30</v>
      </c>
    </row>
    <row r="889" spans="44:44" x14ac:dyDescent="0.25">
      <c r="AR889" s="78">
        <v>31</v>
      </c>
    </row>
    <row r="890" spans="44:44" x14ac:dyDescent="0.25">
      <c r="AR890" s="78">
        <v>32</v>
      </c>
    </row>
    <row r="891" spans="44:44" x14ac:dyDescent="0.25">
      <c r="AR891" s="78">
        <v>33</v>
      </c>
    </row>
    <row r="892" spans="44:44" x14ac:dyDescent="0.25">
      <c r="AR892" s="78">
        <v>34</v>
      </c>
    </row>
    <row r="893" spans="44:44" x14ac:dyDescent="0.25">
      <c r="AR893" s="78">
        <v>35</v>
      </c>
    </row>
    <row r="894" spans="44:44" x14ac:dyDescent="0.25">
      <c r="AR894" s="78">
        <v>36</v>
      </c>
    </row>
    <row r="895" spans="44:44" x14ac:dyDescent="0.25">
      <c r="AR895" s="78">
        <v>37</v>
      </c>
    </row>
    <row r="896" spans="44:44" x14ac:dyDescent="0.25">
      <c r="AR896" s="78">
        <v>38</v>
      </c>
    </row>
    <row r="897" spans="44:44" x14ac:dyDescent="0.25">
      <c r="AR897" s="78">
        <v>39</v>
      </c>
    </row>
    <row r="898" spans="44:44" x14ac:dyDescent="0.25">
      <c r="AR898" s="78">
        <v>40</v>
      </c>
    </row>
    <row r="899" spans="44:44" x14ac:dyDescent="0.25">
      <c r="AR899" s="78">
        <v>41</v>
      </c>
    </row>
    <row r="900" spans="44:44" x14ac:dyDescent="0.25">
      <c r="AR900" s="78">
        <v>42</v>
      </c>
    </row>
    <row r="901" spans="44:44" x14ac:dyDescent="0.25">
      <c r="AR901" s="78">
        <v>43</v>
      </c>
    </row>
    <row r="902" spans="44:44" x14ac:dyDescent="0.25">
      <c r="AR902" s="78">
        <v>44</v>
      </c>
    </row>
    <row r="903" spans="44:44" x14ac:dyDescent="0.25">
      <c r="AR903" s="78">
        <v>45</v>
      </c>
    </row>
    <row r="904" spans="44:44" x14ac:dyDescent="0.25">
      <c r="AR904" s="78">
        <v>46</v>
      </c>
    </row>
    <row r="905" spans="44:44" x14ac:dyDescent="0.25">
      <c r="AR905" s="78">
        <v>47</v>
      </c>
    </row>
    <row r="906" spans="44:44" x14ac:dyDescent="0.25">
      <c r="AR906" s="78" t="s">
        <v>2437</v>
      </c>
    </row>
    <row r="907" spans="44:44" x14ac:dyDescent="0.25">
      <c r="AR907" s="78" t="s">
        <v>2438</v>
      </c>
    </row>
    <row r="908" spans="44:44" x14ac:dyDescent="0.25">
      <c r="AR908" s="78" t="s">
        <v>2439</v>
      </c>
    </row>
    <row r="909" spans="44:44" x14ac:dyDescent="0.25">
      <c r="AR909" s="78" t="s">
        <v>2440</v>
      </c>
    </row>
    <row r="910" spans="44:44" x14ac:dyDescent="0.25">
      <c r="AR910" s="78" t="s">
        <v>2441</v>
      </c>
    </row>
    <row r="911" spans="44:44" x14ac:dyDescent="0.25">
      <c r="AR911" s="78" t="s">
        <v>2442</v>
      </c>
    </row>
    <row r="912" spans="44:44" x14ac:dyDescent="0.25">
      <c r="AR912" s="78" t="s">
        <v>2443</v>
      </c>
    </row>
    <row r="913" spans="44:44" x14ac:dyDescent="0.25">
      <c r="AR913" s="78" t="s">
        <v>2444</v>
      </c>
    </row>
    <row r="914" spans="44:44" x14ac:dyDescent="0.25">
      <c r="AR914" s="78" t="s">
        <v>2445</v>
      </c>
    </row>
    <row r="915" spans="44:44" x14ac:dyDescent="0.25">
      <c r="AR915" s="78" t="s">
        <v>2446</v>
      </c>
    </row>
    <row r="916" spans="44:44" x14ac:dyDescent="0.25">
      <c r="AR916" s="78" t="s">
        <v>2447</v>
      </c>
    </row>
    <row r="917" spans="44:44" x14ac:dyDescent="0.25">
      <c r="AR917" s="78" t="s">
        <v>2448</v>
      </c>
    </row>
    <row r="918" spans="44:44" x14ac:dyDescent="0.25">
      <c r="AR918" s="78" t="s">
        <v>2449</v>
      </c>
    </row>
    <row r="919" spans="44:44" x14ac:dyDescent="0.25">
      <c r="AR919" s="78" t="s">
        <v>2450</v>
      </c>
    </row>
    <row r="920" spans="44:44" x14ac:dyDescent="0.25">
      <c r="AR920" s="78" t="s">
        <v>2451</v>
      </c>
    </row>
    <row r="921" spans="44:44" x14ac:dyDescent="0.25">
      <c r="AR921" s="78" t="s">
        <v>2452</v>
      </c>
    </row>
    <row r="922" spans="44:44" x14ac:dyDescent="0.25">
      <c r="AR922" s="78" t="s">
        <v>2453</v>
      </c>
    </row>
    <row r="923" spans="44:44" x14ac:dyDescent="0.25">
      <c r="AR923" s="78" t="s">
        <v>2454</v>
      </c>
    </row>
    <row r="924" spans="44:44" x14ac:dyDescent="0.25">
      <c r="AR924" s="78" t="s">
        <v>2455</v>
      </c>
    </row>
    <row r="925" spans="44:44" x14ac:dyDescent="0.25">
      <c r="AR925" s="78" t="s">
        <v>2456</v>
      </c>
    </row>
    <row r="926" spans="44:44" x14ac:dyDescent="0.25">
      <c r="AR926" s="78" t="s">
        <v>2457</v>
      </c>
    </row>
    <row r="927" spans="44:44" x14ac:dyDescent="0.25">
      <c r="AR927" s="78" t="s">
        <v>2458</v>
      </c>
    </row>
    <row r="928" spans="44:44" x14ac:dyDescent="0.25">
      <c r="AR928" s="78" t="s">
        <v>2459</v>
      </c>
    </row>
    <row r="929" spans="44:44" x14ac:dyDescent="0.25">
      <c r="AR929" s="78" t="s">
        <v>2460</v>
      </c>
    </row>
    <row r="930" spans="44:44" x14ac:dyDescent="0.25">
      <c r="AR930" s="78" t="s">
        <v>2461</v>
      </c>
    </row>
    <row r="931" spans="44:44" x14ac:dyDescent="0.25">
      <c r="AR931" s="78" t="s">
        <v>2462</v>
      </c>
    </row>
    <row r="932" spans="44:44" x14ac:dyDescent="0.25">
      <c r="AR932" s="78" t="s">
        <v>2463</v>
      </c>
    </row>
    <row r="933" spans="44:44" x14ac:dyDescent="0.25">
      <c r="AR933" s="78" t="s">
        <v>2464</v>
      </c>
    </row>
    <row r="934" spans="44:44" x14ac:dyDescent="0.25">
      <c r="AR934" s="78" t="s">
        <v>2465</v>
      </c>
    </row>
    <row r="935" spans="44:44" x14ac:dyDescent="0.25">
      <c r="AR935" s="78" t="s">
        <v>2466</v>
      </c>
    </row>
    <row r="936" spans="44:44" x14ac:dyDescent="0.25">
      <c r="AR936" s="78" t="s">
        <v>2467</v>
      </c>
    </row>
    <row r="937" spans="44:44" x14ac:dyDescent="0.25">
      <c r="AR937" s="78" t="s">
        <v>2468</v>
      </c>
    </row>
    <row r="938" spans="44:44" x14ac:dyDescent="0.25">
      <c r="AR938" s="78" t="s">
        <v>2469</v>
      </c>
    </row>
    <row r="939" spans="44:44" x14ac:dyDescent="0.25">
      <c r="AR939" s="78" t="s">
        <v>2470</v>
      </c>
    </row>
    <row r="940" spans="44:44" x14ac:dyDescent="0.25">
      <c r="AR940" s="78" t="s">
        <v>2471</v>
      </c>
    </row>
    <row r="941" spans="44:44" x14ac:dyDescent="0.25">
      <c r="AR941" s="78" t="s">
        <v>2472</v>
      </c>
    </row>
    <row r="942" spans="44:44" x14ac:dyDescent="0.25">
      <c r="AR942" s="78" t="s">
        <v>2473</v>
      </c>
    </row>
    <row r="943" spans="44:44" x14ac:dyDescent="0.25">
      <c r="AR943" s="78" t="s">
        <v>2474</v>
      </c>
    </row>
    <row r="944" spans="44:44" x14ac:dyDescent="0.25">
      <c r="AR944" s="78" t="s">
        <v>2475</v>
      </c>
    </row>
    <row r="945" spans="44:44" x14ac:dyDescent="0.25">
      <c r="AR945" s="78" t="s">
        <v>2476</v>
      </c>
    </row>
    <row r="946" spans="44:44" x14ac:dyDescent="0.25">
      <c r="AR946" s="78" t="s">
        <v>2477</v>
      </c>
    </row>
    <row r="947" spans="44:44" x14ac:dyDescent="0.25">
      <c r="AR947" s="78" t="s">
        <v>2478</v>
      </c>
    </row>
    <row r="948" spans="44:44" x14ac:dyDescent="0.25">
      <c r="AR948" s="78" t="s">
        <v>2479</v>
      </c>
    </row>
    <row r="949" spans="44:44" x14ac:dyDescent="0.25">
      <c r="AR949" s="78" t="s">
        <v>2480</v>
      </c>
    </row>
    <row r="950" spans="44:44" x14ac:dyDescent="0.25">
      <c r="AR950" s="78" t="s">
        <v>2481</v>
      </c>
    </row>
    <row r="951" spans="44:44" x14ac:dyDescent="0.25">
      <c r="AR951" s="78" t="s">
        <v>2482</v>
      </c>
    </row>
    <row r="952" spans="44:44" x14ac:dyDescent="0.25">
      <c r="AR952" s="78" t="s">
        <v>2483</v>
      </c>
    </row>
    <row r="953" spans="44:44" x14ac:dyDescent="0.25">
      <c r="AR953" s="78" t="s">
        <v>2484</v>
      </c>
    </row>
    <row r="954" spans="44:44" x14ac:dyDescent="0.25">
      <c r="AR954" s="78" t="s">
        <v>2360</v>
      </c>
    </row>
    <row r="955" spans="44:44" x14ac:dyDescent="0.25">
      <c r="AR955" s="78" t="s">
        <v>2362</v>
      </c>
    </row>
    <row r="956" spans="44:44" x14ac:dyDescent="0.25">
      <c r="AR956" s="78" t="s">
        <v>2366</v>
      </c>
    </row>
    <row r="957" spans="44:44" x14ac:dyDescent="0.25">
      <c r="AR957" s="78" t="s">
        <v>2265</v>
      </c>
    </row>
    <row r="958" spans="44:44" x14ac:dyDescent="0.25">
      <c r="AR958" s="78" t="s">
        <v>2078</v>
      </c>
    </row>
    <row r="959" spans="44:44" x14ac:dyDescent="0.25">
      <c r="AR959" s="78" t="s">
        <v>2485</v>
      </c>
    </row>
    <row r="960" spans="44:44" x14ac:dyDescent="0.25">
      <c r="AR960" s="78" t="s">
        <v>2486</v>
      </c>
    </row>
    <row r="961" spans="44:44" x14ac:dyDescent="0.25">
      <c r="AR961" s="78" t="s">
        <v>2487</v>
      </c>
    </row>
    <row r="962" spans="44:44" x14ac:dyDescent="0.25">
      <c r="AR962" s="78" t="s">
        <v>2488</v>
      </c>
    </row>
    <row r="963" spans="44:44" x14ac:dyDescent="0.25">
      <c r="AR963" s="78" t="s">
        <v>2489</v>
      </c>
    </row>
    <row r="964" spans="44:44" x14ac:dyDescent="0.25">
      <c r="AR964" s="78" t="s">
        <v>2490</v>
      </c>
    </row>
    <row r="965" spans="44:44" x14ac:dyDescent="0.25">
      <c r="AR965" s="78" t="s">
        <v>2416</v>
      </c>
    </row>
    <row r="966" spans="44:44" x14ac:dyDescent="0.25">
      <c r="AR966" s="78" t="s">
        <v>2006</v>
      </c>
    </row>
    <row r="967" spans="44:44" x14ac:dyDescent="0.25">
      <c r="AR967" s="78" t="s">
        <v>2008</v>
      </c>
    </row>
    <row r="968" spans="44:44" x14ac:dyDescent="0.25">
      <c r="AR968" s="78" t="s">
        <v>2010</v>
      </c>
    </row>
    <row r="969" spans="44:44" x14ac:dyDescent="0.25">
      <c r="AR969" s="78" t="s">
        <v>2012</v>
      </c>
    </row>
    <row r="970" spans="44:44" x14ac:dyDescent="0.25">
      <c r="AR970" s="78" t="s">
        <v>2014</v>
      </c>
    </row>
    <row r="971" spans="44:44" x14ac:dyDescent="0.25">
      <c r="AR971" s="78" t="s">
        <v>2016</v>
      </c>
    </row>
    <row r="972" spans="44:44" x14ac:dyDescent="0.25">
      <c r="AR972" s="78" t="s">
        <v>2018</v>
      </c>
    </row>
    <row r="973" spans="44:44" x14ac:dyDescent="0.25">
      <c r="AR973" s="78" t="s">
        <v>2020</v>
      </c>
    </row>
    <row r="974" spans="44:44" x14ac:dyDescent="0.25">
      <c r="AR974" s="78" t="s">
        <v>2022</v>
      </c>
    </row>
    <row r="975" spans="44:44" x14ac:dyDescent="0.25">
      <c r="AR975" s="78">
        <v>10</v>
      </c>
    </row>
    <row r="976" spans="44:44" x14ac:dyDescent="0.25">
      <c r="AR976" s="78">
        <v>11</v>
      </c>
    </row>
    <row r="977" spans="44:44" x14ac:dyDescent="0.25">
      <c r="AR977" s="78">
        <v>12</v>
      </c>
    </row>
    <row r="978" spans="44:44" x14ac:dyDescent="0.25">
      <c r="AR978" s="78">
        <v>14</v>
      </c>
    </row>
    <row r="979" spans="44:44" x14ac:dyDescent="0.25">
      <c r="AR979" s="78">
        <v>15</v>
      </c>
    </row>
    <row r="980" spans="44:44" x14ac:dyDescent="0.25">
      <c r="AR980" s="78">
        <v>16</v>
      </c>
    </row>
    <row r="981" spans="44:44" x14ac:dyDescent="0.25">
      <c r="AR981" s="78">
        <v>17</v>
      </c>
    </row>
    <row r="982" spans="44:44" x14ac:dyDescent="0.25">
      <c r="AR982" s="78">
        <v>18</v>
      </c>
    </row>
    <row r="983" spans="44:44" x14ac:dyDescent="0.25">
      <c r="AR983" s="78">
        <v>19</v>
      </c>
    </row>
    <row r="984" spans="44:44" x14ac:dyDescent="0.25">
      <c r="AR984" s="78">
        <v>20</v>
      </c>
    </row>
    <row r="985" spans="44:44" x14ac:dyDescent="0.25">
      <c r="AR985" s="78">
        <v>21</v>
      </c>
    </row>
    <row r="986" spans="44:44" x14ac:dyDescent="0.25">
      <c r="AR986" s="78">
        <v>10</v>
      </c>
    </row>
    <row r="987" spans="44:44" x14ac:dyDescent="0.25">
      <c r="AR987" s="78">
        <v>11</v>
      </c>
    </row>
    <row r="988" spans="44:44" x14ac:dyDescent="0.25">
      <c r="AR988" s="78">
        <v>12</v>
      </c>
    </row>
    <row r="989" spans="44:44" x14ac:dyDescent="0.25">
      <c r="AR989" s="78">
        <v>13</v>
      </c>
    </row>
    <row r="990" spans="44:44" x14ac:dyDescent="0.25">
      <c r="AR990" s="78">
        <v>14</v>
      </c>
    </row>
    <row r="991" spans="44:44" x14ac:dyDescent="0.25">
      <c r="AR991" s="78">
        <v>15</v>
      </c>
    </row>
    <row r="992" spans="44:44" x14ac:dyDescent="0.25">
      <c r="AR992" s="78">
        <v>16</v>
      </c>
    </row>
    <row r="993" spans="44:44" x14ac:dyDescent="0.25">
      <c r="AR993" s="78">
        <v>17</v>
      </c>
    </row>
    <row r="994" spans="44:44" x14ac:dyDescent="0.25">
      <c r="AR994" s="78">
        <v>20</v>
      </c>
    </row>
    <row r="995" spans="44:44" x14ac:dyDescent="0.25">
      <c r="AR995" s="78">
        <v>21</v>
      </c>
    </row>
    <row r="996" spans="44:44" x14ac:dyDescent="0.25">
      <c r="AR996" s="78">
        <v>22</v>
      </c>
    </row>
    <row r="997" spans="44:44" x14ac:dyDescent="0.25">
      <c r="AR997" s="78">
        <v>23</v>
      </c>
    </row>
    <row r="998" spans="44:44" x14ac:dyDescent="0.25">
      <c r="AR998" s="78">
        <v>24</v>
      </c>
    </row>
    <row r="999" spans="44:44" x14ac:dyDescent="0.25">
      <c r="AR999" s="78">
        <v>25</v>
      </c>
    </row>
    <row r="1000" spans="44:44" x14ac:dyDescent="0.25">
      <c r="AR1000" s="78">
        <v>26</v>
      </c>
    </row>
    <row r="1001" spans="44:44" x14ac:dyDescent="0.25">
      <c r="AR1001" s="78">
        <v>27</v>
      </c>
    </row>
    <row r="1002" spans="44:44" x14ac:dyDescent="0.25">
      <c r="AR1002" s="78">
        <v>28</v>
      </c>
    </row>
    <row r="1003" spans="44:44" x14ac:dyDescent="0.25">
      <c r="AR1003" s="78">
        <v>29</v>
      </c>
    </row>
    <row r="1004" spans="44:44" x14ac:dyDescent="0.25">
      <c r="AR1004" s="78">
        <v>30</v>
      </c>
    </row>
    <row r="1005" spans="44:44" x14ac:dyDescent="0.25">
      <c r="AR1005" s="78">
        <v>31</v>
      </c>
    </row>
    <row r="1006" spans="44:44" x14ac:dyDescent="0.25">
      <c r="AR1006" s="78">
        <v>32</v>
      </c>
    </row>
    <row r="1007" spans="44:44" x14ac:dyDescent="0.25">
      <c r="AR1007" s="78">
        <v>33</v>
      </c>
    </row>
    <row r="1008" spans="44:44" x14ac:dyDescent="0.25">
      <c r="AR1008" s="78">
        <v>34</v>
      </c>
    </row>
    <row r="1009" spans="44:44" x14ac:dyDescent="0.25">
      <c r="AR1009" s="78">
        <v>40</v>
      </c>
    </row>
    <row r="1010" spans="44:44" x14ac:dyDescent="0.25">
      <c r="AR1010" s="78">
        <v>41</v>
      </c>
    </row>
    <row r="1011" spans="44:44" x14ac:dyDescent="0.25">
      <c r="AR1011" s="78">
        <v>42</v>
      </c>
    </row>
    <row r="1012" spans="44:44" x14ac:dyDescent="0.25">
      <c r="AR1012" s="78">
        <v>43</v>
      </c>
    </row>
    <row r="1013" spans="44:44" x14ac:dyDescent="0.25">
      <c r="AR1013" s="78">
        <v>50</v>
      </c>
    </row>
    <row r="1014" spans="44:44" x14ac:dyDescent="0.25">
      <c r="AR1014" s="78">
        <v>60</v>
      </c>
    </row>
    <row r="1015" spans="44:44" x14ac:dyDescent="0.25">
      <c r="AR1015" s="78">
        <v>70</v>
      </c>
    </row>
    <row r="1016" spans="44:44" x14ac:dyDescent="0.25">
      <c r="AR1016" s="78" t="s">
        <v>2491</v>
      </c>
    </row>
    <row r="1017" spans="44:44" x14ac:dyDescent="0.25">
      <c r="AR1017" s="78" t="s">
        <v>2492</v>
      </c>
    </row>
    <row r="1018" spans="44:44" x14ac:dyDescent="0.25">
      <c r="AR1018" s="78" t="s">
        <v>2420</v>
      </c>
    </row>
    <row r="1019" spans="44:44" x14ac:dyDescent="0.25">
      <c r="AR1019" s="78" t="s">
        <v>2493</v>
      </c>
    </row>
    <row r="1020" spans="44:44" x14ac:dyDescent="0.25">
      <c r="AR1020" s="78" t="s">
        <v>2006</v>
      </c>
    </row>
    <row r="1021" spans="44:44" x14ac:dyDescent="0.25">
      <c r="AR1021" s="78" t="s">
        <v>2008</v>
      </c>
    </row>
    <row r="1022" spans="44:44" x14ac:dyDescent="0.25">
      <c r="AR1022" s="78" t="s">
        <v>2010</v>
      </c>
    </row>
    <row r="1023" spans="44:44" x14ac:dyDescent="0.25">
      <c r="AR1023" s="78" t="s">
        <v>2012</v>
      </c>
    </row>
    <row r="1024" spans="44:44" x14ac:dyDescent="0.25">
      <c r="AR1024" s="78" t="s">
        <v>2014</v>
      </c>
    </row>
    <row r="1025" spans="44:44" x14ac:dyDescent="0.25">
      <c r="AR1025" s="78" t="s">
        <v>2016</v>
      </c>
    </row>
    <row r="1026" spans="44:44" x14ac:dyDescent="0.25">
      <c r="AR1026" s="78" t="s">
        <v>2018</v>
      </c>
    </row>
    <row r="1027" spans="44:44" x14ac:dyDescent="0.25">
      <c r="AR1027" s="78" t="s">
        <v>2020</v>
      </c>
    </row>
    <row r="1028" spans="44:44" x14ac:dyDescent="0.25">
      <c r="AR1028" s="78" t="s">
        <v>2022</v>
      </c>
    </row>
    <row r="1029" spans="44:44" x14ac:dyDescent="0.25">
      <c r="AR1029" s="78">
        <v>10</v>
      </c>
    </row>
    <row r="1030" spans="44:44" x14ac:dyDescent="0.25">
      <c r="AR1030" s="78">
        <v>11</v>
      </c>
    </row>
    <row r="1031" spans="44:44" x14ac:dyDescent="0.25">
      <c r="AR1031" s="78">
        <v>12</v>
      </c>
    </row>
    <row r="1032" spans="44:44" x14ac:dyDescent="0.25">
      <c r="AR1032" s="78">
        <v>13</v>
      </c>
    </row>
    <row r="1033" spans="44:44" x14ac:dyDescent="0.25">
      <c r="AR1033" s="78">
        <v>14</v>
      </c>
    </row>
    <row r="1034" spans="44:44" x14ac:dyDescent="0.25">
      <c r="AR1034" s="78">
        <v>15</v>
      </c>
    </row>
    <row r="1035" spans="44:44" x14ac:dyDescent="0.25">
      <c r="AR1035" s="78">
        <v>16</v>
      </c>
    </row>
    <row r="1036" spans="44:44" x14ac:dyDescent="0.25">
      <c r="AR1036" s="78">
        <v>17</v>
      </c>
    </row>
    <row r="1037" spans="44:44" x14ac:dyDescent="0.25">
      <c r="AR1037" s="78">
        <v>18</v>
      </c>
    </row>
    <row r="1038" spans="44:44" x14ac:dyDescent="0.25">
      <c r="AR1038" s="78">
        <v>19</v>
      </c>
    </row>
    <row r="1039" spans="44:44" x14ac:dyDescent="0.25">
      <c r="AR1039" s="78">
        <v>20</v>
      </c>
    </row>
    <row r="1040" spans="44:44" x14ac:dyDescent="0.25">
      <c r="AR1040" s="78">
        <v>21</v>
      </c>
    </row>
    <row r="1041" spans="44:44" x14ac:dyDescent="0.25">
      <c r="AR1041" s="78">
        <v>22</v>
      </c>
    </row>
    <row r="1042" spans="44:44" x14ac:dyDescent="0.25">
      <c r="AR1042" s="78">
        <v>23</v>
      </c>
    </row>
    <row r="1043" spans="44:44" x14ac:dyDescent="0.25">
      <c r="AR1043" s="78">
        <v>24</v>
      </c>
    </row>
    <row r="1044" spans="44:44" x14ac:dyDescent="0.25">
      <c r="AR1044" s="78">
        <v>25</v>
      </c>
    </row>
    <row r="1045" spans="44:44" x14ac:dyDescent="0.25">
      <c r="AR1045" s="78">
        <v>26</v>
      </c>
    </row>
    <row r="1046" spans="44:44" x14ac:dyDescent="0.25">
      <c r="AR1046" s="78">
        <v>27</v>
      </c>
    </row>
    <row r="1047" spans="44:44" x14ac:dyDescent="0.25">
      <c r="AR1047" s="78">
        <v>28</v>
      </c>
    </row>
    <row r="1048" spans="44:44" x14ac:dyDescent="0.25">
      <c r="AR1048" s="78">
        <v>29</v>
      </c>
    </row>
    <row r="1049" spans="44:44" x14ac:dyDescent="0.25">
      <c r="AR1049" s="78">
        <v>30</v>
      </c>
    </row>
    <row r="1050" spans="44:44" x14ac:dyDescent="0.25">
      <c r="AR1050" s="78">
        <v>31</v>
      </c>
    </row>
    <row r="1051" spans="44:44" x14ac:dyDescent="0.25">
      <c r="AR1051" s="78">
        <v>32</v>
      </c>
    </row>
    <row r="1052" spans="44:44" x14ac:dyDescent="0.25">
      <c r="AR1052" s="78">
        <v>33</v>
      </c>
    </row>
    <row r="1053" spans="44:44" x14ac:dyDescent="0.25">
      <c r="AR1053" s="78">
        <v>34</v>
      </c>
    </row>
    <row r="1054" spans="44:44" x14ac:dyDescent="0.25">
      <c r="AR1054" s="78">
        <v>35</v>
      </c>
    </row>
    <row r="1055" spans="44:44" x14ac:dyDescent="0.25">
      <c r="AR1055" s="78">
        <v>36</v>
      </c>
    </row>
    <row r="1056" spans="44:44" x14ac:dyDescent="0.25">
      <c r="AR1056" s="78">
        <v>37</v>
      </c>
    </row>
    <row r="1057" spans="44:44" x14ac:dyDescent="0.25">
      <c r="AR1057" s="78">
        <v>38</v>
      </c>
    </row>
    <row r="1058" spans="44:44" x14ac:dyDescent="0.25">
      <c r="AR1058" s="78">
        <v>39</v>
      </c>
    </row>
    <row r="1059" spans="44:44" x14ac:dyDescent="0.25">
      <c r="AR1059" s="78">
        <v>40</v>
      </c>
    </row>
    <row r="1060" spans="44:44" x14ac:dyDescent="0.25">
      <c r="AR1060" s="78">
        <v>41</v>
      </c>
    </row>
    <row r="1061" spans="44:44" x14ac:dyDescent="0.25">
      <c r="AR1061" s="78">
        <v>42</v>
      </c>
    </row>
    <row r="1062" spans="44:44" x14ac:dyDescent="0.25">
      <c r="AR1062" s="78">
        <v>43</v>
      </c>
    </row>
    <row r="1063" spans="44:44" x14ac:dyDescent="0.25">
      <c r="AR1063" s="78">
        <v>44</v>
      </c>
    </row>
    <row r="1064" spans="44:44" x14ac:dyDescent="0.25">
      <c r="AR1064" s="78">
        <v>45</v>
      </c>
    </row>
    <row r="1065" spans="44:44" x14ac:dyDescent="0.25">
      <c r="AR1065" s="78">
        <v>46</v>
      </c>
    </row>
    <row r="1066" spans="44:44" x14ac:dyDescent="0.25">
      <c r="AR1066" s="78">
        <v>47</v>
      </c>
    </row>
    <row r="1067" spans="44:44" x14ac:dyDescent="0.25">
      <c r="AR1067" s="78">
        <v>48</v>
      </c>
    </row>
    <row r="1068" spans="44:44" x14ac:dyDescent="0.25">
      <c r="AR1068" s="78">
        <v>49</v>
      </c>
    </row>
    <row r="1069" spans="44:44" x14ac:dyDescent="0.25">
      <c r="AR1069" s="78">
        <v>50</v>
      </c>
    </row>
    <row r="1070" spans="44:44" x14ac:dyDescent="0.25">
      <c r="AR1070" s="78" t="s">
        <v>2494</v>
      </c>
    </row>
    <row r="1071" spans="44:44" x14ac:dyDescent="0.25">
      <c r="AR1071" s="78" t="s">
        <v>2309</v>
      </c>
    </row>
    <row r="1072" spans="44:44" x14ac:dyDescent="0.25">
      <c r="AR1072" s="78" t="s">
        <v>2311</v>
      </c>
    </row>
    <row r="1073" spans="44:44" x14ac:dyDescent="0.25">
      <c r="AR1073" s="78" t="s">
        <v>2495</v>
      </c>
    </row>
    <row r="1074" spans="44:44" x14ac:dyDescent="0.25">
      <c r="AR1074" s="78" t="s">
        <v>2496</v>
      </c>
    </row>
    <row r="1075" spans="44:44" x14ac:dyDescent="0.25">
      <c r="AR1075" s="78" t="s">
        <v>2323</v>
      </c>
    </row>
    <row r="1076" spans="44:44" x14ac:dyDescent="0.25">
      <c r="AR1076" s="78" t="s">
        <v>2497</v>
      </c>
    </row>
    <row r="1077" spans="44:44" x14ac:dyDescent="0.25">
      <c r="AR1077" s="78" t="s">
        <v>2329</v>
      </c>
    </row>
    <row r="1078" spans="44:44" x14ac:dyDescent="0.25">
      <c r="AR1078" s="78" t="s">
        <v>2333</v>
      </c>
    </row>
    <row r="1079" spans="44:44" x14ac:dyDescent="0.25">
      <c r="AR1079" s="78" t="s">
        <v>2335</v>
      </c>
    </row>
    <row r="1080" spans="44:44" x14ac:dyDescent="0.25">
      <c r="AR1080" s="78" t="s">
        <v>2245</v>
      </c>
    </row>
    <row r="1081" spans="44:44" x14ac:dyDescent="0.25">
      <c r="AR1081" s="78" t="s">
        <v>2340</v>
      </c>
    </row>
    <row r="1082" spans="44:44" x14ac:dyDescent="0.25">
      <c r="AR1082" s="78" t="s">
        <v>2498</v>
      </c>
    </row>
    <row r="1083" spans="44:44" x14ac:dyDescent="0.25">
      <c r="AR1083" s="78" t="s">
        <v>2499</v>
      </c>
    </row>
    <row r="1084" spans="44:44" x14ac:dyDescent="0.25">
      <c r="AR1084" s="78" t="s">
        <v>2249</v>
      </c>
    </row>
    <row r="1085" spans="44:44" x14ac:dyDescent="0.25">
      <c r="AR1085" s="78" t="s">
        <v>2460</v>
      </c>
    </row>
    <row r="1086" spans="44:44" x14ac:dyDescent="0.25">
      <c r="AR1086" s="78" t="s">
        <v>2500</v>
      </c>
    </row>
    <row r="1087" spans="44:44" x14ac:dyDescent="0.25">
      <c r="AR1087" s="78" t="s">
        <v>2501</v>
      </c>
    </row>
    <row r="1088" spans="44:44" x14ac:dyDescent="0.25">
      <c r="AR1088" s="78" t="s">
        <v>2502</v>
      </c>
    </row>
    <row r="1089" spans="44:44" x14ac:dyDescent="0.25">
      <c r="AR1089" s="78" t="s">
        <v>2503</v>
      </c>
    </row>
    <row r="1090" spans="44:44" x14ac:dyDescent="0.25">
      <c r="AR1090" s="78" t="s">
        <v>2504</v>
      </c>
    </row>
    <row r="1091" spans="44:44" x14ac:dyDescent="0.25">
      <c r="AR1091" s="78" t="s">
        <v>2505</v>
      </c>
    </row>
    <row r="1092" spans="44:44" x14ac:dyDescent="0.25">
      <c r="AR1092" s="78" t="s">
        <v>2356</v>
      </c>
    </row>
    <row r="1093" spans="44:44" x14ac:dyDescent="0.25">
      <c r="AR1093" s="78" t="s">
        <v>2506</v>
      </c>
    </row>
    <row r="1094" spans="44:44" x14ac:dyDescent="0.25">
      <c r="AR1094" s="78" t="s">
        <v>2507</v>
      </c>
    </row>
    <row r="1095" spans="44:44" x14ac:dyDescent="0.25">
      <c r="AR1095" s="78" t="s">
        <v>2508</v>
      </c>
    </row>
    <row r="1096" spans="44:44" x14ac:dyDescent="0.25">
      <c r="AR1096" s="78" t="s">
        <v>2366</v>
      </c>
    </row>
    <row r="1097" spans="44:44" x14ac:dyDescent="0.25">
      <c r="AR1097" s="78" t="s">
        <v>2253</v>
      </c>
    </row>
    <row r="1098" spans="44:44" x14ac:dyDescent="0.25">
      <c r="AR1098" s="78" t="s">
        <v>2509</v>
      </c>
    </row>
    <row r="1099" spans="44:44" x14ac:dyDescent="0.25">
      <c r="AR1099" s="78" t="s">
        <v>2510</v>
      </c>
    </row>
    <row r="1100" spans="44:44" x14ac:dyDescent="0.25">
      <c r="AR1100" s="78" t="s">
        <v>2511</v>
      </c>
    </row>
    <row r="1101" spans="44:44" x14ac:dyDescent="0.25">
      <c r="AR1101" s="78" t="s">
        <v>2512</v>
      </c>
    </row>
    <row r="1102" spans="44:44" x14ac:dyDescent="0.25">
      <c r="AR1102" s="78" t="s">
        <v>2513</v>
      </c>
    </row>
    <row r="1103" spans="44:44" x14ac:dyDescent="0.25">
      <c r="AR1103" s="78" t="s">
        <v>2514</v>
      </c>
    </row>
    <row r="1104" spans="44:44" x14ac:dyDescent="0.25">
      <c r="AR1104" s="78" t="s">
        <v>2368</v>
      </c>
    </row>
    <row r="1105" spans="44:44" x14ac:dyDescent="0.25">
      <c r="AR1105" s="78" t="s">
        <v>2515</v>
      </c>
    </row>
    <row r="1106" spans="44:44" x14ac:dyDescent="0.25">
      <c r="AR1106" s="78" t="s">
        <v>2516</v>
      </c>
    </row>
    <row r="1107" spans="44:44" x14ac:dyDescent="0.25">
      <c r="AR1107" s="78" t="s">
        <v>2517</v>
      </c>
    </row>
    <row r="1108" spans="44:44" x14ac:dyDescent="0.25">
      <c r="AR1108" s="78" t="s">
        <v>2518</v>
      </c>
    </row>
    <row r="1109" spans="44:44" x14ac:dyDescent="0.25">
      <c r="AR1109" s="78" t="s">
        <v>2376</v>
      </c>
    </row>
    <row r="1110" spans="44:44" x14ac:dyDescent="0.25">
      <c r="AR1110" s="78" t="s">
        <v>2265</v>
      </c>
    </row>
    <row r="1111" spans="44:44" x14ac:dyDescent="0.25">
      <c r="AR1111" s="78" t="s">
        <v>2379</v>
      </c>
    </row>
    <row r="1112" spans="44:44" x14ac:dyDescent="0.25">
      <c r="AR1112" s="78" t="s">
        <v>2271</v>
      </c>
    </row>
    <row r="1113" spans="44:44" x14ac:dyDescent="0.25">
      <c r="AR1113" s="78" t="s">
        <v>2519</v>
      </c>
    </row>
    <row r="1114" spans="44:44" x14ac:dyDescent="0.25">
      <c r="AR1114" s="78" t="s">
        <v>2277</v>
      </c>
    </row>
    <row r="1115" spans="44:44" x14ac:dyDescent="0.25">
      <c r="AR1115" s="78" t="s">
        <v>2485</v>
      </c>
    </row>
    <row r="1116" spans="44:44" x14ac:dyDescent="0.25">
      <c r="AR1116" s="78" t="s">
        <v>2520</v>
      </c>
    </row>
    <row r="1117" spans="44:44" x14ac:dyDescent="0.25">
      <c r="AR1117" s="78" t="s">
        <v>2042</v>
      </c>
    </row>
    <row r="1118" spans="44:44" x14ac:dyDescent="0.25">
      <c r="AR1118" s="78" t="s">
        <v>2394</v>
      </c>
    </row>
    <row r="1119" spans="44:44" x14ac:dyDescent="0.25">
      <c r="AR1119" s="78" t="s">
        <v>2521</v>
      </c>
    </row>
    <row r="1120" spans="44:44" x14ac:dyDescent="0.25">
      <c r="AR1120" s="78" t="s">
        <v>2402</v>
      </c>
    </row>
    <row r="1121" spans="44:44" x14ac:dyDescent="0.25">
      <c r="AR1121" s="78" t="s">
        <v>2522</v>
      </c>
    </row>
    <row r="1122" spans="44:44" x14ac:dyDescent="0.25">
      <c r="AR1122" s="78" t="s">
        <v>2283</v>
      </c>
    </row>
    <row r="1123" spans="44:44" x14ac:dyDescent="0.25">
      <c r="AR1123" s="78" t="s">
        <v>2523</v>
      </c>
    </row>
    <row r="1124" spans="44:44" x14ac:dyDescent="0.25">
      <c r="AR1124" s="78" t="s">
        <v>2091</v>
      </c>
    </row>
    <row r="1125" spans="44:44" x14ac:dyDescent="0.25">
      <c r="AR1125" s="78" t="s">
        <v>2417</v>
      </c>
    </row>
    <row r="1126" spans="44:44" x14ac:dyDescent="0.25">
      <c r="AR1126" s="78" t="s">
        <v>2064</v>
      </c>
    </row>
    <row r="1127" spans="44:44" x14ac:dyDescent="0.25">
      <c r="AR1127" s="78" t="s">
        <v>2524</v>
      </c>
    </row>
    <row r="1128" spans="44:44" x14ac:dyDescent="0.25">
      <c r="AR1128" s="78" t="s">
        <v>2525</v>
      </c>
    </row>
    <row r="1129" spans="44:44" x14ac:dyDescent="0.25">
      <c r="AR1129" s="78" t="s">
        <v>2526</v>
      </c>
    </row>
    <row r="1130" spans="44:44" x14ac:dyDescent="0.25">
      <c r="AR1130" s="78" t="s">
        <v>2422</v>
      </c>
    </row>
    <row r="1131" spans="44:44" x14ac:dyDescent="0.25">
      <c r="AR1131" s="78" t="s">
        <v>2527</v>
      </c>
    </row>
    <row r="1132" spans="44:44" x14ac:dyDescent="0.25">
      <c r="AR1132" s="78" t="s">
        <v>2528</v>
      </c>
    </row>
    <row r="1133" spans="44:44" x14ac:dyDescent="0.25">
      <c r="AR1133" s="78" t="s">
        <v>2052</v>
      </c>
    </row>
    <row r="1134" spans="44:44" x14ac:dyDescent="0.25">
      <c r="AR1134" s="78" t="s">
        <v>2529</v>
      </c>
    </row>
    <row r="1135" spans="44:44" x14ac:dyDescent="0.25">
      <c r="AR1135" s="78" t="s">
        <v>2530</v>
      </c>
    </row>
    <row r="1136" spans="44:44" x14ac:dyDescent="0.25">
      <c r="AR1136" s="78" t="s">
        <v>2291</v>
      </c>
    </row>
    <row r="1137" spans="44:44" x14ac:dyDescent="0.25">
      <c r="AR1137" s="78" t="s">
        <v>2531</v>
      </c>
    </row>
    <row r="1138" spans="44:44" x14ac:dyDescent="0.25">
      <c r="AR1138" s="78" t="s">
        <v>2532</v>
      </c>
    </row>
    <row r="1139" spans="44:44" x14ac:dyDescent="0.25">
      <c r="AR1139" s="78" t="s">
        <v>2533</v>
      </c>
    </row>
    <row r="1140" spans="44:44" x14ac:dyDescent="0.25">
      <c r="AR1140" s="78" t="s">
        <v>2534</v>
      </c>
    </row>
    <row r="1141" spans="44:44" x14ac:dyDescent="0.25">
      <c r="AR1141" s="78" t="s">
        <v>2535</v>
      </c>
    </row>
    <row r="1142" spans="44:44" x14ac:dyDescent="0.25">
      <c r="AR1142" s="78" t="s">
        <v>2536</v>
      </c>
    </row>
    <row r="1143" spans="44:44" x14ac:dyDescent="0.25">
      <c r="AR1143" s="78" t="s">
        <v>2297</v>
      </c>
    </row>
    <row r="1144" spans="44:44" x14ac:dyDescent="0.25">
      <c r="AR1144" s="78" t="s">
        <v>2307</v>
      </c>
    </row>
    <row r="1145" spans="44:44" x14ac:dyDescent="0.25">
      <c r="AR1145" s="78" t="s">
        <v>2537</v>
      </c>
    </row>
    <row r="1146" spans="44:44" x14ac:dyDescent="0.25">
      <c r="AR1146" s="78" t="s">
        <v>2538</v>
      </c>
    </row>
    <row r="1147" spans="44:44" x14ac:dyDescent="0.25">
      <c r="AR1147" s="78" t="s">
        <v>2329</v>
      </c>
    </row>
    <row r="1148" spans="44:44" x14ac:dyDescent="0.25">
      <c r="AR1148" s="78" t="s">
        <v>2340</v>
      </c>
    </row>
    <row r="1149" spans="44:44" x14ac:dyDescent="0.25">
      <c r="AR1149" s="78" t="s">
        <v>2346</v>
      </c>
    </row>
    <row r="1150" spans="44:44" x14ac:dyDescent="0.25">
      <c r="AR1150" s="78" t="s">
        <v>2539</v>
      </c>
    </row>
    <row r="1151" spans="44:44" x14ac:dyDescent="0.25">
      <c r="AR1151" s="78" t="s">
        <v>2540</v>
      </c>
    </row>
    <row r="1152" spans="44:44" x14ac:dyDescent="0.25">
      <c r="AR1152" s="78" t="s">
        <v>2484</v>
      </c>
    </row>
    <row r="1153" spans="44:44" x14ac:dyDescent="0.25">
      <c r="AR1153" s="78" t="s">
        <v>2541</v>
      </c>
    </row>
    <row r="1154" spans="44:44" x14ac:dyDescent="0.25">
      <c r="AR1154" s="78" t="s">
        <v>2542</v>
      </c>
    </row>
    <row r="1155" spans="44:44" x14ac:dyDescent="0.25">
      <c r="AR1155" s="78" t="s">
        <v>2511</v>
      </c>
    </row>
    <row r="1156" spans="44:44" x14ac:dyDescent="0.25">
      <c r="AR1156" s="78" t="s">
        <v>2543</v>
      </c>
    </row>
    <row r="1157" spans="44:44" x14ac:dyDescent="0.25">
      <c r="AR1157" s="78" t="s">
        <v>2544</v>
      </c>
    </row>
    <row r="1158" spans="44:44" x14ac:dyDescent="0.25">
      <c r="AR1158" s="78" t="s">
        <v>2545</v>
      </c>
    </row>
    <row r="1159" spans="44:44" x14ac:dyDescent="0.25">
      <c r="AR1159" s="78" t="s">
        <v>2546</v>
      </c>
    </row>
    <row r="1160" spans="44:44" x14ac:dyDescent="0.25">
      <c r="AR1160" s="78" t="s">
        <v>2547</v>
      </c>
    </row>
    <row r="1161" spans="44:44" x14ac:dyDescent="0.25">
      <c r="AR1161" s="78" t="s">
        <v>2261</v>
      </c>
    </row>
    <row r="1162" spans="44:44" x14ac:dyDescent="0.25">
      <c r="AR1162" s="78" t="s">
        <v>2517</v>
      </c>
    </row>
    <row r="1163" spans="44:44" x14ac:dyDescent="0.25">
      <c r="AR1163" s="78" t="s">
        <v>2548</v>
      </c>
    </row>
    <row r="1164" spans="44:44" x14ac:dyDescent="0.25">
      <c r="AR1164" s="78" t="s">
        <v>2549</v>
      </c>
    </row>
    <row r="1165" spans="44:44" x14ac:dyDescent="0.25">
      <c r="AR1165" s="78" t="s">
        <v>2386</v>
      </c>
    </row>
    <row r="1166" spans="44:44" x14ac:dyDescent="0.25">
      <c r="AR1166" s="78" t="s">
        <v>2388</v>
      </c>
    </row>
    <row r="1167" spans="44:44" x14ac:dyDescent="0.25">
      <c r="AR1167" s="78" t="s">
        <v>2389</v>
      </c>
    </row>
    <row r="1168" spans="44:44" x14ac:dyDescent="0.25">
      <c r="AR1168" s="78" t="s">
        <v>2390</v>
      </c>
    </row>
    <row r="1169" spans="44:44" x14ac:dyDescent="0.25">
      <c r="AR1169" s="78" t="s">
        <v>2550</v>
      </c>
    </row>
    <row r="1170" spans="44:44" x14ac:dyDescent="0.25">
      <c r="AR1170" s="78" t="s">
        <v>2391</v>
      </c>
    </row>
    <row r="1171" spans="44:44" x14ac:dyDescent="0.25">
      <c r="AR1171" s="78" t="s">
        <v>2275</v>
      </c>
    </row>
    <row r="1172" spans="44:44" x14ac:dyDescent="0.25">
      <c r="AR1172" s="78" t="s">
        <v>2551</v>
      </c>
    </row>
    <row r="1173" spans="44:44" x14ac:dyDescent="0.25">
      <c r="AR1173" s="78" t="s">
        <v>2552</v>
      </c>
    </row>
    <row r="1174" spans="44:44" x14ac:dyDescent="0.25">
      <c r="AR1174" s="78" t="s">
        <v>2553</v>
      </c>
    </row>
    <row r="1175" spans="44:44" x14ac:dyDescent="0.25">
      <c r="AR1175" s="78" t="s">
        <v>2485</v>
      </c>
    </row>
    <row r="1176" spans="44:44" x14ac:dyDescent="0.25">
      <c r="AR1176" s="78" t="s">
        <v>2554</v>
      </c>
    </row>
    <row r="1177" spans="44:44" x14ac:dyDescent="0.25">
      <c r="AR1177" s="78" t="s">
        <v>2555</v>
      </c>
    </row>
    <row r="1178" spans="44:44" x14ac:dyDescent="0.25">
      <c r="AR1178" s="78" t="s">
        <v>2556</v>
      </c>
    </row>
    <row r="1179" spans="44:44" x14ac:dyDescent="0.25">
      <c r="AR1179" s="78" t="s">
        <v>2557</v>
      </c>
    </row>
    <row r="1180" spans="44:44" x14ac:dyDescent="0.25">
      <c r="AR1180" s="78" t="s">
        <v>2558</v>
      </c>
    </row>
    <row r="1181" spans="44:44" x14ac:dyDescent="0.25">
      <c r="AR1181" s="78" t="s">
        <v>2559</v>
      </c>
    </row>
    <row r="1182" spans="44:44" x14ac:dyDescent="0.25">
      <c r="AR1182" s="78" t="s">
        <v>2395</v>
      </c>
    </row>
    <row r="1183" spans="44:44" x14ac:dyDescent="0.25">
      <c r="AR1183" s="78" t="s">
        <v>2396</v>
      </c>
    </row>
    <row r="1184" spans="44:44" x14ac:dyDescent="0.25">
      <c r="AR1184" s="78" t="s">
        <v>2403</v>
      </c>
    </row>
    <row r="1185" spans="44:44" x14ac:dyDescent="0.25">
      <c r="AR1185" s="78" t="s">
        <v>2411</v>
      </c>
    </row>
    <row r="1186" spans="44:44" x14ac:dyDescent="0.25">
      <c r="AR1186" s="78" t="s">
        <v>2522</v>
      </c>
    </row>
    <row r="1187" spans="44:44" x14ac:dyDescent="0.25">
      <c r="AR1187" s="78" t="s">
        <v>2560</v>
      </c>
    </row>
    <row r="1188" spans="44:44" x14ac:dyDescent="0.25">
      <c r="AR1188" s="78" t="s">
        <v>2424</v>
      </c>
    </row>
    <row r="1189" spans="44:44" x14ac:dyDescent="0.25">
      <c r="AR1189" s="78" t="s">
        <v>2561</v>
      </c>
    </row>
    <row r="1190" spans="44:44" x14ac:dyDescent="0.25">
      <c r="AR1190" s="78" t="s">
        <v>2487</v>
      </c>
    </row>
    <row r="1191" spans="44:44" x14ac:dyDescent="0.25">
      <c r="AR1191" s="78" t="s">
        <v>2430</v>
      </c>
    </row>
    <row r="1192" spans="44:44" x14ac:dyDescent="0.25">
      <c r="AR1192" s="78" t="s">
        <v>2433</v>
      </c>
    </row>
    <row r="1193" spans="44:44" x14ac:dyDescent="0.25">
      <c r="AR1193" s="78" t="s">
        <v>2435</v>
      </c>
    </row>
    <row r="1194" spans="44:44" x14ac:dyDescent="0.25">
      <c r="AR1194" s="78" t="s">
        <v>2052</v>
      </c>
    </row>
    <row r="1195" spans="44:44" x14ac:dyDescent="0.25">
      <c r="AR1195" s="78" t="s">
        <v>2530</v>
      </c>
    </row>
    <row r="1196" spans="44:44" x14ac:dyDescent="0.25">
      <c r="AR1196" s="78" t="s">
        <v>2562</v>
      </c>
    </row>
    <row r="1197" spans="44:44" x14ac:dyDescent="0.25">
      <c r="AR1197" s="78" t="s">
        <v>2563</v>
      </c>
    </row>
    <row r="1198" spans="44:44" x14ac:dyDescent="0.25">
      <c r="AR1198" s="78" t="s">
        <v>2006</v>
      </c>
    </row>
    <row r="1199" spans="44:44" x14ac:dyDescent="0.25">
      <c r="AR1199" s="78" t="s">
        <v>2008</v>
      </c>
    </row>
    <row r="1200" spans="44:44" x14ac:dyDescent="0.25">
      <c r="AR1200" s="78" t="s">
        <v>2010</v>
      </c>
    </row>
    <row r="1201" spans="44:44" x14ac:dyDescent="0.25">
      <c r="AR1201" s="78" t="s">
        <v>2012</v>
      </c>
    </row>
    <row r="1202" spans="44:44" x14ac:dyDescent="0.25">
      <c r="AR1202" s="78" t="s">
        <v>2014</v>
      </c>
    </row>
    <row r="1203" spans="44:44" x14ac:dyDescent="0.25">
      <c r="AR1203" s="78" t="s">
        <v>2016</v>
      </c>
    </row>
    <row r="1204" spans="44:44" x14ac:dyDescent="0.25">
      <c r="AR1204" s="78" t="s">
        <v>2018</v>
      </c>
    </row>
    <row r="1205" spans="44:44" x14ac:dyDescent="0.25">
      <c r="AR1205" s="78" t="s">
        <v>2020</v>
      </c>
    </row>
    <row r="1206" spans="44:44" x14ac:dyDescent="0.25">
      <c r="AR1206" s="78" t="s">
        <v>2022</v>
      </c>
    </row>
    <row r="1207" spans="44:44" x14ac:dyDescent="0.25">
      <c r="AR1207" s="78">
        <v>10</v>
      </c>
    </row>
    <row r="1208" spans="44:44" x14ac:dyDescent="0.25">
      <c r="AR1208" s="78">
        <v>11</v>
      </c>
    </row>
    <row r="1209" spans="44:44" x14ac:dyDescent="0.25">
      <c r="AR1209" s="78">
        <v>12</v>
      </c>
    </row>
    <row r="1210" spans="44:44" x14ac:dyDescent="0.25">
      <c r="AR1210" s="78">
        <v>13</v>
      </c>
    </row>
    <row r="1211" spans="44:44" x14ac:dyDescent="0.25">
      <c r="AR1211" s="78">
        <v>14</v>
      </c>
    </row>
    <row r="1212" spans="44:44" x14ac:dyDescent="0.25">
      <c r="AR1212" s="78">
        <v>15</v>
      </c>
    </row>
    <row r="1213" spans="44:44" x14ac:dyDescent="0.25">
      <c r="AR1213" s="78">
        <v>16</v>
      </c>
    </row>
    <row r="1214" spans="44:44" x14ac:dyDescent="0.25">
      <c r="AR1214" s="78" t="s">
        <v>2295</v>
      </c>
    </row>
    <row r="1215" spans="44:44" x14ac:dyDescent="0.25">
      <c r="AR1215" s="78" t="s">
        <v>2564</v>
      </c>
    </row>
    <row r="1216" spans="44:44" x14ac:dyDescent="0.25">
      <c r="AR1216" s="78" t="s">
        <v>2307</v>
      </c>
    </row>
    <row r="1217" spans="44:44" x14ac:dyDescent="0.25">
      <c r="AR1217" s="78" t="s">
        <v>2495</v>
      </c>
    </row>
    <row r="1218" spans="44:44" x14ac:dyDescent="0.25">
      <c r="AR1218" s="78" t="s">
        <v>2319</v>
      </c>
    </row>
    <row r="1219" spans="44:44" x14ac:dyDescent="0.25">
      <c r="AR1219" s="78" t="s">
        <v>2325</v>
      </c>
    </row>
    <row r="1220" spans="44:44" x14ac:dyDescent="0.25">
      <c r="AR1220" s="78" t="s">
        <v>2360</v>
      </c>
    </row>
    <row r="1221" spans="44:44" x14ac:dyDescent="0.25">
      <c r="AR1221" s="78" t="s">
        <v>2362</v>
      </c>
    </row>
    <row r="1222" spans="44:44" x14ac:dyDescent="0.25">
      <c r="AR1222" s="78" t="s">
        <v>2507</v>
      </c>
    </row>
    <row r="1223" spans="44:44" x14ac:dyDescent="0.25">
      <c r="AR1223" s="78" t="s">
        <v>2366</v>
      </c>
    </row>
    <row r="1224" spans="44:44" x14ac:dyDescent="0.25">
      <c r="AR1224" s="78" t="s">
        <v>2565</v>
      </c>
    </row>
    <row r="1225" spans="44:44" x14ac:dyDescent="0.25">
      <c r="AR1225" s="78" t="s">
        <v>2382</v>
      </c>
    </row>
    <row r="1226" spans="44:44" x14ac:dyDescent="0.25">
      <c r="AR1226" s="78" t="s">
        <v>2553</v>
      </c>
    </row>
    <row r="1227" spans="44:44" x14ac:dyDescent="0.25">
      <c r="AR1227" s="78" t="s">
        <v>2566</v>
      </c>
    </row>
    <row r="1228" spans="44:44" x14ac:dyDescent="0.25">
      <c r="AR1228" s="78" t="s">
        <v>2567</v>
      </c>
    </row>
    <row r="1229" spans="44:44" x14ac:dyDescent="0.25">
      <c r="AR1229" s="78" t="s">
        <v>2283</v>
      </c>
    </row>
    <row r="1230" spans="44:44" x14ac:dyDescent="0.25">
      <c r="AR1230" s="78" t="s">
        <v>2523</v>
      </c>
    </row>
    <row r="1231" spans="44:44" x14ac:dyDescent="0.25">
      <c r="AR1231" s="78" t="s">
        <v>2417</v>
      </c>
    </row>
    <row r="1232" spans="44:44" x14ac:dyDescent="0.25">
      <c r="AR1232" s="78" t="s">
        <v>2568</v>
      </c>
    </row>
    <row r="1233" spans="44:44" x14ac:dyDescent="0.25">
      <c r="AR1233" s="78" t="s">
        <v>2569</v>
      </c>
    </row>
    <row r="1234" spans="44:44" x14ac:dyDescent="0.25">
      <c r="AR1234" s="78" t="s">
        <v>2570</v>
      </c>
    </row>
    <row r="1235" spans="44:44" x14ac:dyDescent="0.25">
      <c r="AR1235" s="78" t="s">
        <v>2571</v>
      </c>
    </row>
    <row r="1236" spans="44:44" x14ac:dyDescent="0.25">
      <c r="AR1236" s="78" t="s">
        <v>2572</v>
      </c>
    </row>
    <row r="1237" spans="44:44" x14ac:dyDescent="0.25">
      <c r="AR1237" s="78" t="s">
        <v>2573</v>
      </c>
    </row>
    <row r="1238" spans="44:44" x14ac:dyDescent="0.25">
      <c r="AR1238" s="78" t="s">
        <v>2574</v>
      </c>
    </row>
    <row r="1239" spans="44:44" x14ac:dyDescent="0.25">
      <c r="AR1239" s="78" t="s">
        <v>2489</v>
      </c>
    </row>
    <row r="1240" spans="44:44" x14ac:dyDescent="0.25">
      <c r="AR1240" s="65" t="s">
        <v>150</v>
      </c>
    </row>
    <row r="1241" spans="44:44" x14ac:dyDescent="0.25">
      <c r="AR1241" s="65" t="s">
        <v>168</v>
      </c>
    </row>
    <row r="1242" spans="44:44" x14ac:dyDescent="0.25">
      <c r="AR1242" s="65" t="s">
        <v>185</v>
      </c>
    </row>
    <row r="1243" spans="44:44" x14ac:dyDescent="0.25">
      <c r="AR1243" s="65" t="s">
        <v>199</v>
      </c>
    </row>
    <row r="1244" spans="44:44" x14ac:dyDescent="0.25">
      <c r="AR1244" s="65" t="s">
        <v>156</v>
      </c>
    </row>
    <row r="1245" spans="44:44" x14ac:dyDescent="0.25">
      <c r="AR1245" s="65" t="s">
        <v>149</v>
      </c>
    </row>
    <row r="1246" spans="44:44" x14ac:dyDescent="0.25">
      <c r="AR1246" s="65" t="s">
        <v>167</v>
      </c>
    </row>
    <row r="1247" spans="44:44" x14ac:dyDescent="0.25">
      <c r="AR1247" s="65" t="s">
        <v>184</v>
      </c>
    </row>
    <row r="1248" spans="44:44" x14ac:dyDescent="0.25">
      <c r="AR1248" s="65" t="s">
        <v>198</v>
      </c>
    </row>
    <row r="1249" spans="44:44" x14ac:dyDescent="0.25">
      <c r="AR1249" s="65" t="s">
        <v>211</v>
      </c>
    </row>
  </sheetData>
  <sheetProtection algorithmName="SHA-512" hashValue="zau727Fl813Uu2PrTPtQS7kdt4WWGSV5yz960V2hpNc/nAPQPdh4hNhwS7QBGwE3VoO0Fd2t6spWB4rUQSqFkQ==" saltValue="OYPoHYKllDx0q1JhrLHKdA==" spinCount="100000" sheet="1" objects="1" scenarios="1" selectLockedCells="1" selectUnlockedCells="1"/>
  <dataConsolidate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1083-6698-48B9-B014-69526660FE3A}">
  <sheetPr codeName="Sheet3"/>
  <dimension ref="A1:U257"/>
  <sheetViews>
    <sheetView workbookViewId="0">
      <selection activeCell="F1" sqref="F1"/>
    </sheetView>
  </sheetViews>
  <sheetFormatPr defaultRowHeight="15.75" x14ac:dyDescent="0.25"/>
  <cols>
    <col min="1" max="1" width="11.375" style="38" bestFit="1" customWidth="1"/>
    <col min="2" max="2" width="10.5" style="38" bestFit="1" customWidth="1"/>
    <col min="3" max="3" width="14" style="38" hidden="1" customWidth="1"/>
    <col min="5" max="5" width="0" hidden="1" customWidth="1"/>
    <col min="15" max="15" width="9" hidden="1" customWidth="1"/>
    <col min="16" max="16" width="22.875" hidden="1" customWidth="1"/>
    <col min="17" max="17" width="41.5" hidden="1" customWidth="1"/>
    <col min="18" max="21" width="9" hidden="1" customWidth="1"/>
  </cols>
  <sheetData>
    <row r="1" spans="1:21" ht="94.5" x14ac:dyDescent="0.25">
      <c r="A1" s="34" t="s">
        <v>2575</v>
      </c>
      <c r="B1" s="34" t="s">
        <v>2576</v>
      </c>
      <c r="C1" s="35" t="s">
        <v>2577</v>
      </c>
      <c r="D1" s="35" t="s">
        <v>2578</v>
      </c>
      <c r="E1" s="65" t="s">
        <v>2579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36" t="s">
        <v>2580</v>
      </c>
      <c r="Q1" s="37" t="s">
        <v>2581</v>
      </c>
      <c r="R1" s="65" t="s">
        <v>2582</v>
      </c>
      <c r="S1" s="65" t="s">
        <v>2583</v>
      </c>
      <c r="T1" s="65" t="s">
        <v>2584</v>
      </c>
      <c r="U1" s="65" t="s">
        <v>2585</v>
      </c>
    </row>
    <row r="2" spans="1:21" x14ac:dyDescent="0.25">
      <c r="A2" s="38" t="s">
        <v>1888</v>
      </c>
      <c r="B2" s="38" t="s">
        <v>2586</v>
      </c>
      <c r="C2" s="38" t="s">
        <v>2587</v>
      </c>
      <c r="D2" s="65">
        <f>IF(C2="",0,C2)</f>
        <v>0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39">
        <v>1</v>
      </c>
      <c r="Q2" s="38" t="s">
        <v>2588</v>
      </c>
      <c r="R2" s="65" t="s">
        <v>2589</v>
      </c>
      <c r="S2" s="65" t="s">
        <v>2590</v>
      </c>
      <c r="T2" s="65"/>
      <c r="U2" s="65"/>
    </row>
    <row r="3" spans="1:21" x14ac:dyDescent="0.25">
      <c r="A3" s="38" t="s">
        <v>1603</v>
      </c>
      <c r="B3" s="38" t="s">
        <v>2586</v>
      </c>
      <c r="C3" s="38" t="s">
        <v>2587</v>
      </c>
      <c r="D3" s="65">
        <f t="shared" ref="D3:D66" si="0">IF(C3="",0,C3)</f>
        <v>0</v>
      </c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39">
        <v>2</v>
      </c>
      <c r="Q3" s="38" t="s">
        <v>2591</v>
      </c>
      <c r="R3" s="65" t="s">
        <v>2589</v>
      </c>
      <c r="S3" s="65" t="s">
        <v>2590</v>
      </c>
      <c r="T3" s="65" t="s">
        <v>2590</v>
      </c>
      <c r="U3" s="65"/>
    </row>
    <row r="4" spans="1:21" x14ac:dyDescent="0.25">
      <c r="A4" s="38" t="s">
        <v>1613</v>
      </c>
      <c r="B4" s="38" t="s">
        <v>2586</v>
      </c>
      <c r="C4" s="38" t="s">
        <v>2587</v>
      </c>
      <c r="D4" s="65">
        <f t="shared" si="0"/>
        <v>0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39">
        <v>3</v>
      </c>
      <c r="Q4" s="38" t="s">
        <v>2592</v>
      </c>
      <c r="R4" s="65" t="s">
        <v>2589</v>
      </c>
      <c r="S4" s="65" t="s">
        <v>2590</v>
      </c>
      <c r="T4" s="65"/>
      <c r="U4" s="65"/>
    </row>
    <row r="5" spans="1:21" x14ac:dyDescent="0.25">
      <c r="A5" s="38" t="s">
        <v>1337</v>
      </c>
      <c r="B5" s="38" t="s">
        <v>2586</v>
      </c>
      <c r="C5" s="38" t="s">
        <v>2587</v>
      </c>
      <c r="D5" s="65">
        <f t="shared" si="0"/>
        <v>0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39">
        <v>4</v>
      </c>
      <c r="Q5" s="38" t="s">
        <v>2593</v>
      </c>
      <c r="R5" s="65" t="s">
        <v>2589</v>
      </c>
      <c r="S5" s="65" t="s">
        <v>2590</v>
      </c>
      <c r="T5" s="65" t="s">
        <v>2590</v>
      </c>
      <c r="U5" s="65"/>
    </row>
    <row r="6" spans="1:21" x14ac:dyDescent="0.25">
      <c r="A6" s="38" t="s">
        <v>1341</v>
      </c>
      <c r="B6" s="38" t="s">
        <v>2586</v>
      </c>
      <c r="C6" s="38" t="s">
        <v>2587</v>
      </c>
      <c r="D6" s="65">
        <f t="shared" si="0"/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39">
        <v>5</v>
      </c>
      <c r="Q6" s="38" t="s">
        <v>2594</v>
      </c>
      <c r="R6" s="65" t="s">
        <v>2589</v>
      </c>
      <c r="S6" s="65"/>
      <c r="T6" s="65"/>
      <c r="U6" s="65"/>
    </row>
    <row r="7" spans="1:21" x14ac:dyDescent="0.25">
      <c r="A7" s="38" t="s">
        <v>1345</v>
      </c>
      <c r="B7" s="38" t="s">
        <v>2595</v>
      </c>
      <c r="C7" s="38" t="s">
        <v>2596</v>
      </c>
      <c r="D7" s="65" t="str">
        <f t="shared" si="0"/>
        <v>4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39">
        <v>9</v>
      </c>
      <c r="Q7" s="38" t="s">
        <v>2597</v>
      </c>
      <c r="R7" s="65" t="s">
        <v>2589</v>
      </c>
      <c r="S7" s="65" t="s">
        <v>1774</v>
      </c>
      <c r="T7" s="65" t="s">
        <v>1774</v>
      </c>
      <c r="U7" s="65" t="s">
        <v>1469</v>
      </c>
    </row>
    <row r="8" spans="1:21" x14ac:dyDescent="0.25">
      <c r="A8" s="38" t="s">
        <v>1364</v>
      </c>
      <c r="B8" s="38" t="s">
        <v>2596</v>
      </c>
      <c r="C8" s="38" t="s">
        <v>2596</v>
      </c>
      <c r="D8" s="65" t="str">
        <f t="shared" si="0"/>
        <v>4</v>
      </c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39"/>
      <c r="Q8" s="38"/>
      <c r="R8" s="65"/>
      <c r="S8" s="65"/>
      <c r="T8" s="65"/>
      <c r="U8" s="65"/>
    </row>
    <row r="9" spans="1:21" x14ac:dyDescent="0.25">
      <c r="A9" s="38" t="s">
        <v>1372</v>
      </c>
      <c r="B9" s="38" t="s">
        <v>2586</v>
      </c>
      <c r="C9" s="38" t="s">
        <v>2587</v>
      </c>
      <c r="D9" s="65">
        <f t="shared" si="0"/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39"/>
      <c r="Q9" s="38"/>
      <c r="R9" s="65"/>
      <c r="S9" s="65"/>
      <c r="T9" s="65"/>
      <c r="U9" s="65"/>
    </row>
    <row r="10" spans="1:21" x14ac:dyDescent="0.25">
      <c r="A10" s="38" t="s">
        <v>1368</v>
      </c>
      <c r="B10" s="38" t="s">
        <v>2586</v>
      </c>
      <c r="C10" s="38" t="s">
        <v>2587</v>
      </c>
      <c r="D10" s="65">
        <f t="shared" si="0"/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</row>
    <row r="11" spans="1:21" x14ac:dyDescent="0.25">
      <c r="A11" s="38" t="s">
        <v>1376</v>
      </c>
      <c r="B11" s="38" t="s">
        <v>2596</v>
      </c>
      <c r="C11" s="38" t="s">
        <v>2596</v>
      </c>
      <c r="D11" s="65" t="str">
        <f t="shared" si="0"/>
        <v>4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39"/>
      <c r="Q11" s="38"/>
      <c r="R11" s="65"/>
      <c r="S11" s="65"/>
      <c r="T11" s="65"/>
      <c r="U11" s="65"/>
    </row>
    <row r="12" spans="1:21" x14ac:dyDescent="0.25">
      <c r="A12" s="38" t="s">
        <v>1380</v>
      </c>
      <c r="B12" s="38" t="s">
        <v>2596</v>
      </c>
      <c r="C12" s="38" t="s">
        <v>2596</v>
      </c>
      <c r="D12" s="65" t="str">
        <f t="shared" si="0"/>
        <v>4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 t="s">
        <v>2598</v>
      </c>
      <c r="P12" s="65"/>
      <c r="Q12" s="65"/>
      <c r="R12" s="65"/>
      <c r="S12" s="65"/>
      <c r="T12" s="65"/>
      <c r="U12" s="65"/>
    </row>
    <row r="13" spans="1:21" x14ac:dyDescent="0.25">
      <c r="A13" s="38" t="s">
        <v>1384</v>
      </c>
      <c r="B13" s="38" t="s">
        <v>2586</v>
      </c>
      <c r="C13" s="38" t="s">
        <v>2587</v>
      </c>
      <c r="D13" s="65">
        <f t="shared" si="0"/>
        <v>0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 t="s">
        <v>2599</v>
      </c>
      <c r="P13" s="65"/>
      <c r="Q13" s="65"/>
      <c r="R13" s="65"/>
      <c r="S13" s="65"/>
      <c r="T13" s="65"/>
      <c r="U13" s="65"/>
    </row>
    <row r="14" spans="1:21" x14ac:dyDescent="0.25">
      <c r="A14" s="38" t="s">
        <v>1397</v>
      </c>
      <c r="B14" s="38" t="s">
        <v>2586</v>
      </c>
      <c r="C14" s="38" t="s">
        <v>2587</v>
      </c>
      <c r="D14" s="65">
        <f t="shared" si="0"/>
        <v>0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 t="s">
        <v>2600</v>
      </c>
      <c r="Q14" s="65" t="s">
        <v>2601</v>
      </c>
      <c r="R14" s="65"/>
      <c r="S14" s="65"/>
      <c r="T14" s="65"/>
      <c r="U14" s="65"/>
    </row>
    <row r="15" spans="1:21" x14ac:dyDescent="0.25">
      <c r="A15" s="38" t="s">
        <v>1405</v>
      </c>
      <c r="B15" s="38" t="s">
        <v>2596</v>
      </c>
      <c r="C15" s="38" t="s">
        <v>2602</v>
      </c>
      <c r="D15" s="65" t="str">
        <f t="shared" si="0"/>
        <v>2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 t="b">
        <f>IF(AND(ISNUMBER(VALUE(LEFT(E114,2))),ISNUMBER(SEARCH("-",E114,3)),ISNUMBER(VALUE(RIGHT(E114,3)))),TRUE,FALSE)</f>
        <v>1</v>
      </c>
      <c r="R15" s="65"/>
      <c r="S15" s="65"/>
      <c r="T15" s="65"/>
      <c r="U15" s="65"/>
    </row>
    <row r="16" spans="1:21" x14ac:dyDescent="0.25">
      <c r="A16" s="38" t="s">
        <v>1418</v>
      </c>
      <c r="B16" s="38" t="s">
        <v>2586</v>
      </c>
      <c r="C16" s="38" t="s">
        <v>2587</v>
      </c>
      <c r="D16" s="65">
        <f t="shared" si="0"/>
        <v>0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</row>
    <row r="17" spans="1:14" x14ac:dyDescent="0.25">
      <c r="A17" s="38" t="s">
        <v>1422</v>
      </c>
      <c r="B17" s="38" t="s">
        <v>2586</v>
      </c>
      <c r="C17" s="38" t="s">
        <v>2587</v>
      </c>
      <c r="D17" s="65">
        <f t="shared" si="0"/>
        <v>0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38" t="s">
        <v>1430</v>
      </c>
      <c r="B18" s="38" t="s">
        <v>2586</v>
      </c>
      <c r="C18" s="38" t="s">
        <v>2587</v>
      </c>
      <c r="D18" s="65">
        <f t="shared" si="0"/>
        <v>0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</row>
    <row r="19" spans="1:14" x14ac:dyDescent="0.25">
      <c r="A19" s="38" t="s">
        <v>1426</v>
      </c>
      <c r="B19" s="38" t="s">
        <v>2586</v>
      </c>
      <c r="C19" s="38" t="s">
        <v>2587</v>
      </c>
      <c r="D19" s="65">
        <f t="shared" si="0"/>
        <v>0</v>
      </c>
      <c r="E19" s="65"/>
      <c r="F19" s="65"/>
      <c r="G19" s="65"/>
      <c r="H19" s="65"/>
      <c r="I19" s="65"/>
      <c r="J19" s="65"/>
      <c r="K19" s="65"/>
      <c r="L19" s="65"/>
      <c r="M19" s="65"/>
      <c r="N19" s="65"/>
    </row>
    <row r="20" spans="1:14" x14ac:dyDescent="0.25">
      <c r="A20" s="38" t="s">
        <v>1434</v>
      </c>
      <c r="B20" s="38" t="s">
        <v>2586</v>
      </c>
      <c r="C20" s="38" t="s">
        <v>2587</v>
      </c>
      <c r="D20" s="65">
        <f t="shared" si="0"/>
        <v>0</v>
      </c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 x14ac:dyDescent="0.25">
      <c r="A21" s="38" t="s">
        <v>1444</v>
      </c>
      <c r="B21" s="38" t="s">
        <v>2586</v>
      </c>
      <c r="C21" s="38" t="s">
        <v>2587</v>
      </c>
      <c r="D21" s="65">
        <f t="shared" si="0"/>
        <v>0</v>
      </c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x14ac:dyDescent="0.25">
      <c r="A22" s="38" t="s">
        <v>1724</v>
      </c>
      <c r="B22" s="38" t="s">
        <v>2586</v>
      </c>
      <c r="C22" s="38" t="s">
        <v>2587</v>
      </c>
      <c r="D22" s="65">
        <f t="shared" si="0"/>
        <v>0</v>
      </c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x14ac:dyDescent="0.25">
      <c r="A23" s="38" t="s">
        <v>1451</v>
      </c>
      <c r="B23" s="38" t="s">
        <v>2586</v>
      </c>
      <c r="C23" s="38" t="s">
        <v>2587</v>
      </c>
      <c r="D23" s="65">
        <f t="shared" si="0"/>
        <v>0</v>
      </c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x14ac:dyDescent="0.25">
      <c r="A24" s="38" t="s">
        <v>1401</v>
      </c>
      <c r="B24" s="38" t="s">
        <v>2586</v>
      </c>
      <c r="C24" s="38" t="s">
        <v>2587</v>
      </c>
      <c r="D24" s="65">
        <f t="shared" si="0"/>
        <v>0</v>
      </c>
      <c r="E24" s="65"/>
      <c r="F24" s="65"/>
      <c r="G24" s="65"/>
      <c r="H24" s="65"/>
      <c r="I24" s="65"/>
      <c r="J24" s="65"/>
      <c r="K24" s="65"/>
      <c r="L24" s="65"/>
      <c r="M24" s="65"/>
      <c r="N24" s="65"/>
    </row>
    <row r="25" spans="1:14" x14ac:dyDescent="0.25">
      <c r="A25" s="38" t="s">
        <v>1458</v>
      </c>
      <c r="B25" s="38" t="s">
        <v>2586</v>
      </c>
      <c r="C25" s="38" t="s">
        <v>2587</v>
      </c>
      <c r="D25" s="65">
        <f t="shared" si="0"/>
        <v>0</v>
      </c>
      <c r="E25" s="65"/>
      <c r="F25" s="65"/>
      <c r="G25" s="65"/>
      <c r="H25" s="65"/>
      <c r="I25" s="65"/>
      <c r="J25" s="65"/>
      <c r="K25" s="65"/>
      <c r="L25" s="65"/>
      <c r="M25" s="65"/>
      <c r="N25" s="62"/>
    </row>
    <row r="26" spans="1:14" x14ac:dyDescent="0.25">
      <c r="A26" s="38" t="s">
        <v>1462</v>
      </c>
      <c r="B26" s="38" t="s">
        <v>2586</v>
      </c>
      <c r="C26" s="38" t="s">
        <v>2587</v>
      </c>
      <c r="D26" s="65">
        <f t="shared" si="0"/>
        <v>0</v>
      </c>
      <c r="E26" s="65"/>
      <c r="F26" s="65"/>
      <c r="G26" s="65"/>
      <c r="H26" s="65"/>
      <c r="I26" s="65"/>
      <c r="J26" s="65"/>
      <c r="K26" s="65"/>
      <c r="L26" s="65"/>
      <c r="M26" s="65"/>
      <c r="N26" s="65"/>
    </row>
    <row r="27" spans="1:14" x14ac:dyDescent="0.25">
      <c r="A27" s="38" t="s">
        <v>1470</v>
      </c>
      <c r="B27" s="38" t="s">
        <v>2586</v>
      </c>
      <c r="C27" s="38" t="s">
        <v>2587</v>
      </c>
      <c r="D27" s="65">
        <f t="shared" si="0"/>
        <v>0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</row>
    <row r="28" spans="1:14" x14ac:dyDescent="0.25">
      <c r="A28" s="38" t="s">
        <v>1466</v>
      </c>
      <c r="B28" s="38" t="s">
        <v>2603</v>
      </c>
      <c r="C28" s="38" t="s">
        <v>2604</v>
      </c>
      <c r="D28" s="65" t="str">
        <f t="shared" si="0"/>
        <v>9</v>
      </c>
      <c r="E28" s="43" t="s">
        <v>2605</v>
      </c>
      <c r="F28" s="65"/>
      <c r="G28" s="65"/>
      <c r="H28" s="65"/>
      <c r="I28" s="65"/>
      <c r="J28" s="65"/>
      <c r="K28" s="65"/>
      <c r="L28" s="65"/>
      <c r="M28" s="65"/>
      <c r="N28" s="65"/>
    </row>
    <row r="29" spans="1:14" x14ac:dyDescent="0.25">
      <c r="A29" s="38" t="s">
        <v>1477</v>
      </c>
      <c r="B29" s="38" t="s">
        <v>2586</v>
      </c>
      <c r="C29" s="38" t="s">
        <v>2587</v>
      </c>
      <c r="D29" s="65">
        <f t="shared" si="0"/>
        <v>0</v>
      </c>
      <c r="E29" s="65"/>
      <c r="F29" s="65"/>
      <c r="G29" s="65"/>
      <c r="H29" s="65"/>
      <c r="I29" s="65"/>
      <c r="J29" s="65"/>
      <c r="K29" s="65"/>
      <c r="L29" s="65"/>
      <c r="M29" s="65"/>
      <c r="N29" s="65"/>
    </row>
    <row r="30" spans="1:14" x14ac:dyDescent="0.25">
      <c r="A30" s="38" t="s">
        <v>1829</v>
      </c>
      <c r="B30" s="38" t="s">
        <v>2586</v>
      </c>
      <c r="C30" s="38" t="s">
        <v>2587</v>
      </c>
      <c r="D30" s="65">
        <f t="shared" si="0"/>
        <v>0</v>
      </c>
      <c r="E30" s="65"/>
      <c r="F30" s="65"/>
      <c r="G30" s="65"/>
      <c r="H30" s="65"/>
      <c r="I30" s="65"/>
      <c r="J30" s="65"/>
      <c r="K30" s="65"/>
      <c r="L30" s="65"/>
      <c r="M30" s="65"/>
      <c r="N30" s="65"/>
    </row>
    <row r="31" spans="1:14" x14ac:dyDescent="0.25">
      <c r="A31" s="38" t="s">
        <v>1481</v>
      </c>
      <c r="B31" s="38" t="s">
        <v>2595</v>
      </c>
      <c r="C31" s="38">
        <v>0</v>
      </c>
      <c r="D31" s="65">
        <f t="shared" si="0"/>
        <v>0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</row>
    <row r="32" spans="1:14" x14ac:dyDescent="0.25">
      <c r="A32" s="38" t="s">
        <v>1485</v>
      </c>
      <c r="B32" s="38" t="s">
        <v>2586</v>
      </c>
      <c r="C32" s="38" t="s">
        <v>2587</v>
      </c>
      <c r="D32" s="65">
        <f t="shared" si="0"/>
        <v>0</v>
      </c>
      <c r="E32" s="65"/>
      <c r="F32" s="65"/>
      <c r="G32" s="65"/>
      <c r="H32" s="65"/>
      <c r="I32" s="65"/>
      <c r="J32" s="65"/>
      <c r="K32" s="65"/>
      <c r="L32" s="65"/>
      <c r="M32" s="65"/>
      <c r="N32" s="65"/>
    </row>
    <row r="33" spans="1:4" x14ac:dyDescent="0.25">
      <c r="A33" s="38" t="s">
        <v>1489</v>
      </c>
      <c r="B33" s="38" t="s">
        <v>2606</v>
      </c>
      <c r="C33" s="38" t="s">
        <v>2596</v>
      </c>
      <c r="D33" s="65" t="str">
        <f t="shared" si="0"/>
        <v>4</v>
      </c>
    </row>
    <row r="34" spans="1:4" x14ac:dyDescent="0.25">
      <c r="A34" s="38" t="s">
        <v>1493</v>
      </c>
      <c r="B34" s="38" t="s">
        <v>2586</v>
      </c>
      <c r="C34" s="38" t="s">
        <v>2587</v>
      </c>
      <c r="D34" s="65">
        <f t="shared" si="0"/>
        <v>0</v>
      </c>
    </row>
    <row r="35" spans="1:4" x14ac:dyDescent="0.25">
      <c r="A35" s="38" t="s">
        <v>1503</v>
      </c>
      <c r="B35" s="38" t="s">
        <v>2586</v>
      </c>
      <c r="C35" s="38" t="s">
        <v>2587</v>
      </c>
      <c r="D35" s="65">
        <f t="shared" si="0"/>
        <v>0</v>
      </c>
    </row>
    <row r="36" spans="1:4" x14ac:dyDescent="0.25">
      <c r="A36" s="38" t="s">
        <v>2607</v>
      </c>
      <c r="B36" s="38" t="s">
        <v>2596</v>
      </c>
      <c r="C36" s="38" t="s">
        <v>2596</v>
      </c>
      <c r="D36" s="65" t="str">
        <f t="shared" si="0"/>
        <v>4</v>
      </c>
    </row>
    <row r="37" spans="1:4" x14ac:dyDescent="0.25">
      <c r="A37" s="38" t="s">
        <v>2608</v>
      </c>
      <c r="B37" s="38" t="s">
        <v>2586</v>
      </c>
      <c r="C37" s="38" t="s">
        <v>2587</v>
      </c>
      <c r="D37" s="65">
        <f t="shared" si="0"/>
        <v>0</v>
      </c>
    </row>
    <row r="38" spans="1:4" x14ac:dyDescent="0.25">
      <c r="A38" s="38" t="s">
        <v>2609</v>
      </c>
      <c r="B38" s="38" t="s">
        <v>2586</v>
      </c>
      <c r="C38" s="38" t="s">
        <v>2587</v>
      </c>
      <c r="D38" s="65">
        <f t="shared" si="0"/>
        <v>0</v>
      </c>
    </row>
    <row r="39" spans="1:4" x14ac:dyDescent="0.25">
      <c r="A39" s="38" t="s">
        <v>2610</v>
      </c>
      <c r="B39" s="38" t="s">
        <v>2611</v>
      </c>
      <c r="C39" s="38" t="s">
        <v>2596</v>
      </c>
      <c r="D39" s="65" t="str">
        <f t="shared" si="0"/>
        <v>4</v>
      </c>
    </row>
    <row r="40" spans="1:4" x14ac:dyDescent="0.25">
      <c r="A40" s="38" t="s">
        <v>2612</v>
      </c>
      <c r="B40" s="38" t="s">
        <v>2595</v>
      </c>
      <c r="C40" s="38" t="s">
        <v>2602</v>
      </c>
      <c r="D40" s="65" t="str">
        <f t="shared" si="0"/>
        <v>2</v>
      </c>
    </row>
    <row r="41" spans="1:4" x14ac:dyDescent="0.25">
      <c r="A41" s="38" t="s">
        <v>2613</v>
      </c>
      <c r="B41" s="38" t="s">
        <v>2586</v>
      </c>
      <c r="C41" s="38" t="s">
        <v>2587</v>
      </c>
      <c r="D41" s="65">
        <f t="shared" si="0"/>
        <v>0</v>
      </c>
    </row>
    <row r="42" spans="1:4" x14ac:dyDescent="0.25">
      <c r="A42" s="38" t="s">
        <v>2614</v>
      </c>
      <c r="B42" s="38" t="s">
        <v>2596</v>
      </c>
      <c r="C42" s="38" t="s">
        <v>2596</v>
      </c>
      <c r="D42" s="65" t="str">
        <f t="shared" si="0"/>
        <v>4</v>
      </c>
    </row>
    <row r="43" spans="1:4" x14ac:dyDescent="0.25">
      <c r="A43" s="38" t="s">
        <v>2615</v>
      </c>
      <c r="B43" s="38" t="s">
        <v>2586</v>
      </c>
      <c r="C43" s="38" t="s">
        <v>2587</v>
      </c>
      <c r="D43" s="65">
        <f t="shared" si="0"/>
        <v>0</v>
      </c>
    </row>
    <row r="44" spans="1:4" x14ac:dyDescent="0.25">
      <c r="A44" s="38" t="s">
        <v>2616</v>
      </c>
      <c r="B44" s="38" t="s">
        <v>2586</v>
      </c>
      <c r="C44" s="38" t="s">
        <v>2587</v>
      </c>
      <c r="D44" s="65">
        <f t="shared" si="0"/>
        <v>0</v>
      </c>
    </row>
    <row r="45" spans="1:4" x14ac:dyDescent="0.25">
      <c r="A45" s="38" t="s">
        <v>2617</v>
      </c>
      <c r="B45" s="38" t="s">
        <v>2586</v>
      </c>
      <c r="C45" s="38" t="s">
        <v>2587</v>
      </c>
      <c r="D45" s="65">
        <f t="shared" si="0"/>
        <v>0</v>
      </c>
    </row>
    <row r="46" spans="1:4" x14ac:dyDescent="0.25">
      <c r="A46" s="38" t="s">
        <v>2618</v>
      </c>
      <c r="B46" s="38" t="s">
        <v>2586</v>
      </c>
      <c r="C46" s="38" t="s">
        <v>2587</v>
      </c>
      <c r="D46" s="65">
        <f t="shared" si="0"/>
        <v>0</v>
      </c>
    </row>
    <row r="47" spans="1:4" x14ac:dyDescent="0.25">
      <c r="A47" s="38" t="s">
        <v>2619</v>
      </c>
      <c r="B47" s="38" t="s">
        <v>2586</v>
      </c>
      <c r="C47" s="38" t="s">
        <v>2587</v>
      </c>
      <c r="D47" s="65">
        <f t="shared" si="0"/>
        <v>0</v>
      </c>
    </row>
    <row r="48" spans="1:4" x14ac:dyDescent="0.25">
      <c r="A48" s="38" t="s">
        <v>2620</v>
      </c>
      <c r="B48" s="38" t="s">
        <v>2586</v>
      </c>
      <c r="C48" s="38" t="s">
        <v>2587</v>
      </c>
      <c r="D48" s="65">
        <f t="shared" si="0"/>
        <v>0</v>
      </c>
    </row>
    <row r="49" spans="1:4" x14ac:dyDescent="0.25">
      <c r="A49" s="38" t="s">
        <v>2621</v>
      </c>
      <c r="B49" s="38" t="s">
        <v>2586</v>
      </c>
      <c r="C49" s="38" t="s">
        <v>2587</v>
      </c>
      <c r="D49" s="65">
        <f t="shared" si="0"/>
        <v>0</v>
      </c>
    </row>
    <row r="50" spans="1:4" x14ac:dyDescent="0.25">
      <c r="A50" s="38" t="s">
        <v>2622</v>
      </c>
      <c r="B50" s="38" t="s">
        <v>2586</v>
      </c>
      <c r="C50" s="38" t="s">
        <v>2587</v>
      </c>
      <c r="D50" s="65">
        <f t="shared" si="0"/>
        <v>0</v>
      </c>
    </row>
    <row r="51" spans="1:4" x14ac:dyDescent="0.25">
      <c r="A51" s="38" t="s">
        <v>2623</v>
      </c>
      <c r="B51" s="38" t="s">
        <v>2595</v>
      </c>
      <c r="C51" s="38" t="s">
        <v>2596</v>
      </c>
      <c r="D51" s="65" t="str">
        <f t="shared" si="0"/>
        <v>4</v>
      </c>
    </row>
    <row r="52" spans="1:4" x14ac:dyDescent="0.25">
      <c r="A52" s="38" t="s">
        <v>2624</v>
      </c>
      <c r="B52" s="38" t="s">
        <v>2595</v>
      </c>
      <c r="C52" s="38" t="s">
        <v>2596</v>
      </c>
      <c r="D52" s="65" t="str">
        <f t="shared" si="0"/>
        <v>4</v>
      </c>
    </row>
    <row r="53" spans="1:4" x14ac:dyDescent="0.25">
      <c r="A53" s="38" t="s">
        <v>2625</v>
      </c>
      <c r="B53" s="38" t="s">
        <v>2586</v>
      </c>
      <c r="C53" s="38" t="s">
        <v>2587</v>
      </c>
      <c r="D53" s="65">
        <f t="shared" si="0"/>
        <v>0</v>
      </c>
    </row>
    <row r="54" spans="1:4" x14ac:dyDescent="0.25">
      <c r="A54" s="38" t="s">
        <v>2626</v>
      </c>
      <c r="B54" s="38" t="s">
        <v>2586</v>
      </c>
      <c r="C54" s="38" t="s">
        <v>2587</v>
      </c>
      <c r="D54" s="65">
        <f t="shared" si="0"/>
        <v>0</v>
      </c>
    </row>
    <row r="55" spans="1:4" x14ac:dyDescent="0.25">
      <c r="A55" s="38" t="s">
        <v>2627</v>
      </c>
      <c r="B55" s="38" t="s">
        <v>2586</v>
      </c>
      <c r="C55" s="38" t="s">
        <v>2587</v>
      </c>
      <c r="D55" s="65">
        <f t="shared" si="0"/>
        <v>0</v>
      </c>
    </row>
    <row r="56" spans="1:4" x14ac:dyDescent="0.25">
      <c r="A56" s="38" t="s">
        <v>2628</v>
      </c>
      <c r="B56" s="38" t="s">
        <v>2586</v>
      </c>
      <c r="C56" s="38" t="s">
        <v>2587</v>
      </c>
      <c r="D56" s="65">
        <f t="shared" si="0"/>
        <v>0</v>
      </c>
    </row>
    <row r="57" spans="1:4" x14ac:dyDescent="0.25">
      <c r="A57" s="38" t="s">
        <v>2629</v>
      </c>
      <c r="B57" s="38" t="s">
        <v>2586</v>
      </c>
      <c r="C57" s="38" t="s">
        <v>2587</v>
      </c>
      <c r="D57" s="65">
        <f t="shared" si="0"/>
        <v>0</v>
      </c>
    </row>
    <row r="58" spans="1:4" x14ac:dyDescent="0.25">
      <c r="A58" s="38" t="s">
        <v>2630</v>
      </c>
      <c r="B58" s="38" t="s">
        <v>2595</v>
      </c>
      <c r="C58" s="38" t="s">
        <v>2596</v>
      </c>
      <c r="D58" s="65" t="str">
        <f t="shared" si="0"/>
        <v>4</v>
      </c>
    </row>
    <row r="59" spans="1:4" x14ac:dyDescent="0.25">
      <c r="A59" s="38" t="s">
        <v>2631</v>
      </c>
      <c r="B59" s="38" t="s">
        <v>2586</v>
      </c>
      <c r="C59" s="38" t="s">
        <v>2587</v>
      </c>
      <c r="D59" s="65">
        <f t="shared" si="0"/>
        <v>0</v>
      </c>
    </row>
    <row r="60" spans="1:4" x14ac:dyDescent="0.25">
      <c r="A60" s="38" t="s">
        <v>2632</v>
      </c>
      <c r="B60" s="38" t="s">
        <v>2586</v>
      </c>
      <c r="C60" s="38" t="s">
        <v>2587</v>
      </c>
      <c r="D60" s="65">
        <f t="shared" si="0"/>
        <v>0</v>
      </c>
    </row>
    <row r="61" spans="1:4" x14ac:dyDescent="0.25">
      <c r="A61" s="38" t="s">
        <v>2633</v>
      </c>
      <c r="B61" s="38" t="s">
        <v>2586</v>
      </c>
      <c r="C61" s="38" t="s">
        <v>2587</v>
      </c>
      <c r="D61" s="65">
        <f t="shared" si="0"/>
        <v>0</v>
      </c>
    </row>
    <row r="62" spans="1:4" x14ac:dyDescent="0.25">
      <c r="A62" s="38" t="s">
        <v>2634</v>
      </c>
      <c r="B62" s="38" t="s">
        <v>2586</v>
      </c>
      <c r="C62" s="38" t="s">
        <v>2587</v>
      </c>
      <c r="D62" s="65">
        <f t="shared" si="0"/>
        <v>0</v>
      </c>
    </row>
    <row r="63" spans="1:4" x14ac:dyDescent="0.25">
      <c r="A63" s="38" t="s">
        <v>2635</v>
      </c>
      <c r="B63" s="38" t="s">
        <v>2586</v>
      </c>
      <c r="C63" s="38" t="s">
        <v>2587</v>
      </c>
      <c r="D63" s="65">
        <f t="shared" si="0"/>
        <v>0</v>
      </c>
    </row>
    <row r="64" spans="1:4" x14ac:dyDescent="0.25">
      <c r="A64" s="38" t="s">
        <v>2636</v>
      </c>
      <c r="B64" s="38" t="s">
        <v>2596</v>
      </c>
      <c r="C64" s="38" t="s">
        <v>2596</v>
      </c>
      <c r="D64" s="65" t="str">
        <f t="shared" si="0"/>
        <v>4</v>
      </c>
    </row>
    <row r="65" spans="1:4" x14ac:dyDescent="0.25">
      <c r="A65" s="38" t="s">
        <v>2637</v>
      </c>
      <c r="B65" s="38" t="s">
        <v>2611</v>
      </c>
      <c r="C65" s="38" t="s">
        <v>2596</v>
      </c>
      <c r="D65" s="65" t="str">
        <f t="shared" si="0"/>
        <v>4</v>
      </c>
    </row>
    <row r="66" spans="1:4" x14ac:dyDescent="0.25">
      <c r="A66" s="38" t="s">
        <v>2638</v>
      </c>
      <c r="B66" s="38" t="s">
        <v>2606</v>
      </c>
      <c r="C66" s="38" t="s">
        <v>2596</v>
      </c>
      <c r="D66" s="65" t="str">
        <f t="shared" si="0"/>
        <v>4</v>
      </c>
    </row>
    <row r="67" spans="1:4" x14ac:dyDescent="0.25">
      <c r="A67" s="38" t="s">
        <v>2639</v>
      </c>
      <c r="B67" s="38" t="s">
        <v>2586</v>
      </c>
      <c r="C67" s="38" t="s">
        <v>2587</v>
      </c>
      <c r="D67" s="65">
        <f t="shared" ref="D67:D130" si="1">IF(C67="",0,C67)</f>
        <v>0</v>
      </c>
    </row>
    <row r="68" spans="1:4" x14ac:dyDescent="0.25">
      <c r="A68" s="38" t="s">
        <v>2640</v>
      </c>
      <c r="B68" s="38" t="s">
        <v>2595</v>
      </c>
      <c r="C68" s="38" t="s">
        <v>2596</v>
      </c>
      <c r="D68" s="65" t="str">
        <f t="shared" si="1"/>
        <v>4</v>
      </c>
    </row>
    <row r="69" spans="1:4" x14ac:dyDescent="0.25">
      <c r="A69" s="38" t="s">
        <v>2641</v>
      </c>
      <c r="B69" s="38" t="s">
        <v>2586</v>
      </c>
      <c r="C69" s="38" t="s">
        <v>2587</v>
      </c>
      <c r="D69" s="65">
        <f t="shared" si="1"/>
        <v>0</v>
      </c>
    </row>
    <row r="70" spans="1:4" x14ac:dyDescent="0.25">
      <c r="A70" s="38" t="s">
        <v>2642</v>
      </c>
      <c r="B70" s="38" t="s">
        <v>2586</v>
      </c>
      <c r="C70" s="38" t="s">
        <v>2587</v>
      </c>
      <c r="D70" s="65">
        <f t="shared" si="1"/>
        <v>0</v>
      </c>
    </row>
    <row r="71" spans="1:4" x14ac:dyDescent="0.25">
      <c r="A71" s="38" t="s">
        <v>2643</v>
      </c>
      <c r="B71" s="38" t="s">
        <v>2595</v>
      </c>
      <c r="C71" s="38">
        <v>0</v>
      </c>
      <c r="D71" s="65">
        <f t="shared" si="1"/>
        <v>0</v>
      </c>
    </row>
    <row r="72" spans="1:4" x14ac:dyDescent="0.25">
      <c r="A72" s="38" t="s">
        <v>2644</v>
      </c>
      <c r="B72" s="38" t="s">
        <v>2595</v>
      </c>
      <c r="C72" s="38" t="s">
        <v>2596</v>
      </c>
      <c r="D72" s="65" t="str">
        <f t="shared" si="1"/>
        <v>4</v>
      </c>
    </row>
    <row r="73" spans="1:4" x14ac:dyDescent="0.25">
      <c r="A73" s="38" t="s">
        <v>2645</v>
      </c>
      <c r="B73" s="38" t="s">
        <v>2586</v>
      </c>
      <c r="C73" s="38" t="s">
        <v>2587</v>
      </c>
      <c r="D73" s="65">
        <f t="shared" si="1"/>
        <v>0</v>
      </c>
    </row>
    <row r="74" spans="1:4" x14ac:dyDescent="0.25">
      <c r="A74" s="38" t="s">
        <v>2646</v>
      </c>
      <c r="B74" s="38" t="s">
        <v>2586</v>
      </c>
      <c r="C74" s="38" t="s">
        <v>2587</v>
      </c>
      <c r="D74" s="65">
        <f t="shared" si="1"/>
        <v>0</v>
      </c>
    </row>
    <row r="75" spans="1:4" x14ac:dyDescent="0.25">
      <c r="A75" s="38" t="s">
        <v>2647</v>
      </c>
      <c r="B75" s="38" t="s">
        <v>2648</v>
      </c>
      <c r="C75" s="38" t="s">
        <v>2611</v>
      </c>
      <c r="D75" s="65" t="str">
        <f t="shared" si="1"/>
        <v>3</v>
      </c>
    </row>
    <row r="76" spans="1:4" x14ac:dyDescent="0.25">
      <c r="A76" s="38" t="s">
        <v>2649</v>
      </c>
      <c r="B76" s="38" t="s">
        <v>2586</v>
      </c>
      <c r="C76" s="38" t="s">
        <v>2587</v>
      </c>
      <c r="D76" s="65">
        <f t="shared" si="1"/>
        <v>0</v>
      </c>
    </row>
    <row r="77" spans="1:4" x14ac:dyDescent="0.25">
      <c r="A77" s="38" t="s">
        <v>2650</v>
      </c>
      <c r="B77" s="38" t="s">
        <v>2586</v>
      </c>
      <c r="C77" s="38" t="s">
        <v>2587</v>
      </c>
      <c r="D77" s="65">
        <f t="shared" si="1"/>
        <v>0</v>
      </c>
    </row>
    <row r="78" spans="1:4" x14ac:dyDescent="0.25">
      <c r="A78" s="38" t="s">
        <v>2651</v>
      </c>
      <c r="B78" s="38" t="s">
        <v>2586</v>
      </c>
      <c r="C78" s="38" t="s">
        <v>2587</v>
      </c>
      <c r="D78" s="65">
        <f t="shared" si="1"/>
        <v>0</v>
      </c>
    </row>
    <row r="79" spans="1:4" x14ac:dyDescent="0.25">
      <c r="A79" s="38" t="s">
        <v>2652</v>
      </c>
      <c r="B79" s="38" t="s">
        <v>2595</v>
      </c>
      <c r="C79" s="38" t="s">
        <v>2596</v>
      </c>
      <c r="D79" s="65" t="str">
        <f t="shared" si="1"/>
        <v>4</v>
      </c>
    </row>
    <row r="80" spans="1:4" x14ac:dyDescent="0.25">
      <c r="A80" s="38" t="s">
        <v>2653</v>
      </c>
      <c r="B80" s="38" t="s">
        <v>2586</v>
      </c>
      <c r="C80" s="38" t="s">
        <v>2587</v>
      </c>
      <c r="D80" s="65">
        <f t="shared" si="1"/>
        <v>0</v>
      </c>
    </row>
    <row r="81" spans="1:4" x14ac:dyDescent="0.25">
      <c r="A81" s="38" t="s">
        <v>2654</v>
      </c>
      <c r="B81" s="38" t="s">
        <v>2586</v>
      </c>
      <c r="C81" s="38" t="s">
        <v>2587</v>
      </c>
      <c r="D81" s="65">
        <f t="shared" si="1"/>
        <v>0</v>
      </c>
    </row>
    <row r="82" spans="1:4" x14ac:dyDescent="0.25">
      <c r="A82" s="38" t="s">
        <v>2655</v>
      </c>
      <c r="B82" s="38" t="s">
        <v>2586</v>
      </c>
      <c r="C82" s="38" t="s">
        <v>2587</v>
      </c>
      <c r="D82" s="65">
        <f t="shared" si="1"/>
        <v>0</v>
      </c>
    </row>
    <row r="83" spans="1:4" x14ac:dyDescent="0.25">
      <c r="A83" s="38" t="s">
        <v>2656</v>
      </c>
      <c r="B83" s="38" t="s">
        <v>2586</v>
      </c>
      <c r="C83" s="38" t="s">
        <v>2587</v>
      </c>
      <c r="D83" s="65">
        <f t="shared" si="1"/>
        <v>0</v>
      </c>
    </row>
    <row r="84" spans="1:4" x14ac:dyDescent="0.25">
      <c r="A84" s="38" t="s">
        <v>2657</v>
      </c>
      <c r="B84" s="38" t="s">
        <v>2611</v>
      </c>
      <c r="C84" s="38" t="s">
        <v>2596</v>
      </c>
      <c r="D84" s="65" t="str">
        <f t="shared" si="1"/>
        <v>4</v>
      </c>
    </row>
    <row r="85" spans="1:4" x14ac:dyDescent="0.25">
      <c r="A85" s="38" t="s">
        <v>2658</v>
      </c>
      <c r="B85" s="38" t="s">
        <v>2586</v>
      </c>
      <c r="C85" s="38" t="s">
        <v>2587</v>
      </c>
      <c r="D85" s="65">
        <f t="shared" si="1"/>
        <v>0</v>
      </c>
    </row>
    <row r="86" spans="1:4" x14ac:dyDescent="0.25">
      <c r="A86" s="38" t="s">
        <v>2659</v>
      </c>
      <c r="B86" s="38" t="s">
        <v>2586</v>
      </c>
      <c r="C86" s="38" t="s">
        <v>2587</v>
      </c>
      <c r="D86" s="65">
        <f t="shared" si="1"/>
        <v>0</v>
      </c>
    </row>
    <row r="87" spans="1:4" x14ac:dyDescent="0.25">
      <c r="A87" s="38" t="s">
        <v>2660</v>
      </c>
      <c r="B87" s="38" t="s">
        <v>2586</v>
      </c>
      <c r="C87" s="38" t="s">
        <v>2587</v>
      </c>
      <c r="D87" s="65">
        <f t="shared" si="1"/>
        <v>0</v>
      </c>
    </row>
    <row r="88" spans="1:4" x14ac:dyDescent="0.25">
      <c r="A88" s="38" t="s">
        <v>2661</v>
      </c>
      <c r="B88" s="38" t="s">
        <v>2596</v>
      </c>
      <c r="C88" s="38" t="s">
        <v>2596</v>
      </c>
      <c r="D88" s="65" t="str">
        <f t="shared" si="1"/>
        <v>4</v>
      </c>
    </row>
    <row r="89" spans="1:4" x14ac:dyDescent="0.25">
      <c r="A89" s="38" t="s">
        <v>2662</v>
      </c>
      <c r="B89" s="38" t="s">
        <v>2586</v>
      </c>
      <c r="C89" s="38" t="s">
        <v>2587</v>
      </c>
      <c r="D89" s="65">
        <f t="shared" si="1"/>
        <v>0</v>
      </c>
    </row>
    <row r="90" spans="1:4" x14ac:dyDescent="0.25">
      <c r="A90" s="38" t="s">
        <v>2663</v>
      </c>
      <c r="B90" s="38" t="s">
        <v>2586</v>
      </c>
      <c r="C90" s="38" t="s">
        <v>2587</v>
      </c>
      <c r="D90" s="65">
        <f t="shared" si="1"/>
        <v>0</v>
      </c>
    </row>
    <row r="91" spans="1:4" x14ac:dyDescent="0.25">
      <c r="A91" s="38" t="s">
        <v>2664</v>
      </c>
      <c r="B91" s="38" t="s">
        <v>2586</v>
      </c>
      <c r="C91" s="38" t="s">
        <v>2587</v>
      </c>
      <c r="D91" s="65">
        <f t="shared" si="1"/>
        <v>0</v>
      </c>
    </row>
    <row r="92" spans="1:4" x14ac:dyDescent="0.25">
      <c r="A92" s="38" t="s">
        <v>2665</v>
      </c>
      <c r="B92" s="38" t="s">
        <v>2595</v>
      </c>
      <c r="C92" s="38" t="s">
        <v>2596</v>
      </c>
      <c r="D92" s="65" t="str">
        <f t="shared" si="1"/>
        <v>4</v>
      </c>
    </row>
    <row r="93" spans="1:4" x14ac:dyDescent="0.25">
      <c r="A93" s="38" t="s">
        <v>2666</v>
      </c>
      <c r="B93" s="38" t="s">
        <v>2586</v>
      </c>
      <c r="C93" s="38" t="s">
        <v>2587</v>
      </c>
      <c r="D93" s="65">
        <f t="shared" si="1"/>
        <v>0</v>
      </c>
    </row>
    <row r="94" spans="1:4" x14ac:dyDescent="0.25">
      <c r="A94" s="38" t="s">
        <v>2667</v>
      </c>
      <c r="B94" s="38" t="s">
        <v>2586</v>
      </c>
      <c r="C94" s="38" t="s">
        <v>2587</v>
      </c>
      <c r="D94" s="65">
        <f t="shared" si="1"/>
        <v>0</v>
      </c>
    </row>
    <row r="95" spans="1:4" x14ac:dyDescent="0.25">
      <c r="A95" s="38" t="s">
        <v>2668</v>
      </c>
      <c r="B95" s="38" t="s">
        <v>2586</v>
      </c>
      <c r="C95" s="38" t="s">
        <v>2587</v>
      </c>
      <c r="D95" s="65">
        <f t="shared" si="1"/>
        <v>0</v>
      </c>
    </row>
    <row r="96" spans="1:4" x14ac:dyDescent="0.25">
      <c r="A96" s="38" t="s">
        <v>2669</v>
      </c>
      <c r="B96" s="38" t="s">
        <v>2586</v>
      </c>
      <c r="C96" s="38" t="s">
        <v>2587</v>
      </c>
      <c r="D96" s="65">
        <f t="shared" si="1"/>
        <v>0</v>
      </c>
    </row>
    <row r="97" spans="1:4" x14ac:dyDescent="0.25">
      <c r="A97" s="38" t="s">
        <v>2670</v>
      </c>
      <c r="B97" s="38" t="s">
        <v>2586</v>
      </c>
      <c r="C97" s="38" t="s">
        <v>2587</v>
      </c>
      <c r="D97" s="65">
        <f t="shared" si="1"/>
        <v>0</v>
      </c>
    </row>
    <row r="98" spans="1:4" x14ac:dyDescent="0.25">
      <c r="A98" s="38" t="s">
        <v>2671</v>
      </c>
      <c r="B98" s="38" t="s">
        <v>2595</v>
      </c>
      <c r="C98" s="38" t="s">
        <v>2596</v>
      </c>
      <c r="D98" s="65" t="str">
        <f t="shared" si="1"/>
        <v>4</v>
      </c>
    </row>
    <row r="99" spans="1:4" x14ac:dyDescent="0.25">
      <c r="A99" s="38" t="s">
        <v>2672</v>
      </c>
      <c r="B99" s="38" t="s">
        <v>2586</v>
      </c>
      <c r="C99" s="38" t="s">
        <v>2587</v>
      </c>
      <c r="D99" s="65">
        <f t="shared" si="1"/>
        <v>0</v>
      </c>
    </row>
    <row r="100" spans="1:4" x14ac:dyDescent="0.25">
      <c r="A100" s="38" t="s">
        <v>2673</v>
      </c>
      <c r="B100" s="38" t="s">
        <v>2586</v>
      </c>
      <c r="C100" s="38" t="s">
        <v>2587</v>
      </c>
      <c r="D100" s="65">
        <f t="shared" si="1"/>
        <v>0</v>
      </c>
    </row>
    <row r="101" spans="1:4" x14ac:dyDescent="0.25">
      <c r="A101" s="38" t="s">
        <v>2674</v>
      </c>
      <c r="B101" s="38" t="s">
        <v>2606</v>
      </c>
      <c r="C101" s="38" t="s">
        <v>2596</v>
      </c>
      <c r="D101" s="65" t="str">
        <f t="shared" si="1"/>
        <v>4</v>
      </c>
    </row>
    <row r="102" spans="1:4" x14ac:dyDescent="0.25">
      <c r="A102" s="38" t="s">
        <v>2675</v>
      </c>
      <c r="B102" s="38" t="s">
        <v>2603</v>
      </c>
      <c r="C102" s="38" t="s">
        <v>2604</v>
      </c>
      <c r="D102" s="65">
        <v>0</v>
      </c>
    </row>
    <row r="103" spans="1:4" x14ac:dyDescent="0.25">
      <c r="A103" s="38" t="s">
        <v>2676</v>
      </c>
      <c r="B103" s="38" t="s">
        <v>2596</v>
      </c>
      <c r="C103" s="38" t="s">
        <v>2596</v>
      </c>
      <c r="D103" s="65" t="str">
        <f t="shared" si="1"/>
        <v>4</v>
      </c>
    </row>
    <row r="104" spans="1:4" x14ac:dyDescent="0.25">
      <c r="A104" s="38" t="s">
        <v>2677</v>
      </c>
      <c r="B104" s="38" t="s">
        <v>2586</v>
      </c>
      <c r="C104" s="38" t="s">
        <v>2587</v>
      </c>
      <c r="D104" s="65">
        <f t="shared" si="1"/>
        <v>0</v>
      </c>
    </row>
    <row r="105" spans="1:4" x14ac:dyDescent="0.25">
      <c r="A105" s="38" t="s">
        <v>2678</v>
      </c>
      <c r="B105" s="38" t="s">
        <v>2586</v>
      </c>
      <c r="C105" s="38" t="s">
        <v>2587</v>
      </c>
      <c r="D105" s="65">
        <f t="shared" si="1"/>
        <v>0</v>
      </c>
    </row>
    <row r="106" spans="1:4" x14ac:dyDescent="0.25">
      <c r="A106" s="38" t="s">
        <v>2679</v>
      </c>
      <c r="B106" s="38" t="s">
        <v>2586</v>
      </c>
      <c r="C106" s="38" t="s">
        <v>2587</v>
      </c>
      <c r="D106" s="65">
        <f t="shared" si="1"/>
        <v>0</v>
      </c>
    </row>
    <row r="107" spans="1:4" x14ac:dyDescent="0.25">
      <c r="A107" s="38" t="s">
        <v>2680</v>
      </c>
      <c r="B107" s="38" t="s">
        <v>2596</v>
      </c>
      <c r="C107" s="38" t="s">
        <v>2596</v>
      </c>
      <c r="D107" s="65" t="str">
        <f t="shared" si="1"/>
        <v>4</v>
      </c>
    </row>
    <row r="108" spans="1:4" x14ac:dyDescent="0.25">
      <c r="A108" s="38" t="s">
        <v>2681</v>
      </c>
      <c r="B108" s="38" t="s">
        <v>2586</v>
      </c>
      <c r="C108" s="38" t="s">
        <v>2587</v>
      </c>
      <c r="D108" s="65">
        <f t="shared" si="1"/>
        <v>0</v>
      </c>
    </row>
    <row r="109" spans="1:4" x14ac:dyDescent="0.25">
      <c r="A109" s="38" t="s">
        <v>2682</v>
      </c>
      <c r="B109" s="38" t="s">
        <v>2586</v>
      </c>
      <c r="C109" s="38" t="s">
        <v>2587</v>
      </c>
      <c r="D109" s="65">
        <f t="shared" si="1"/>
        <v>0</v>
      </c>
    </row>
    <row r="110" spans="1:4" x14ac:dyDescent="0.25">
      <c r="A110" s="38" t="s">
        <v>2683</v>
      </c>
      <c r="B110" s="38" t="s">
        <v>2586</v>
      </c>
      <c r="C110" s="38" t="s">
        <v>2587</v>
      </c>
      <c r="D110" s="65">
        <f t="shared" si="1"/>
        <v>0</v>
      </c>
    </row>
    <row r="111" spans="1:4" x14ac:dyDescent="0.25">
      <c r="A111" s="38" t="s">
        <v>2684</v>
      </c>
      <c r="B111" s="38" t="s">
        <v>2586</v>
      </c>
      <c r="C111" s="38" t="s">
        <v>2587</v>
      </c>
      <c r="D111" s="65">
        <f t="shared" si="1"/>
        <v>0</v>
      </c>
    </row>
    <row r="112" spans="1:4" x14ac:dyDescent="0.25">
      <c r="A112" s="38" t="s">
        <v>2685</v>
      </c>
      <c r="B112" s="38" t="s">
        <v>2586</v>
      </c>
      <c r="C112" s="38" t="s">
        <v>2587</v>
      </c>
      <c r="D112" s="65">
        <f t="shared" si="1"/>
        <v>0</v>
      </c>
    </row>
    <row r="113" spans="1:5" x14ac:dyDescent="0.25">
      <c r="A113" s="38" t="s">
        <v>2686</v>
      </c>
      <c r="B113" s="38" t="s">
        <v>2596</v>
      </c>
      <c r="C113" s="38" t="s">
        <v>2596</v>
      </c>
      <c r="D113" s="65" t="str">
        <f t="shared" si="1"/>
        <v>4</v>
      </c>
      <c r="E113" s="65"/>
    </row>
    <row r="114" spans="1:5" x14ac:dyDescent="0.25">
      <c r="A114" s="38" t="s">
        <v>2687</v>
      </c>
      <c r="B114" s="38" t="s">
        <v>2606</v>
      </c>
      <c r="C114" s="38" t="s">
        <v>2604</v>
      </c>
      <c r="D114" s="65" t="str">
        <f t="shared" si="1"/>
        <v>9</v>
      </c>
      <c r="E114" s="65" t="s">
        <v>2688</v>
      </c>
    </row>
    <row r="115" spans="1:5" x14ac:dyDescent="0.25">
      <c r="A115" s="38" t="s">
        <v>2689</v>
      </c>
      <c r="B115" s="38" t="s">
        <v>2596</v>
      </c>
      <c r="C115" s="38" t="s">
        <v>2596</v>
      </c>
      <c r="D115" s="65" t="str">
        <f t="shared" si="1"/>
        <v>4</v>
      </c>
      <c r="E115" s="65"/>
    </row>
    <row r="116" spans="1:5" x14ac:dyDescent="0.25">
      <c r="A116" s="38" t="s">
        <v>2690</v>
      </c>
      <c r="B116" s="38" t="s">
        <v>2606</v>
      </c>
      <c r="C116" s="38" t="s">
        <v>2596</v>
      </c>
      <c r="D116" s="65" t="str">
        <f t="shared" si="1"/>
        <v>4</v>
      </c>
      <c r="E116" s="65"/>
    </row>
    <row r="117" spans="1:5" x14ac:dyDescent="0.25">
      <c r="A117" s="38" t="s">
        <v>2691</v>
      </c>
      <c r="B117" s="38" t="s">
        <v>2606</v>
      </c>
      <c r="C117" s="38" t="s">
        <v>2596</v>
      </c>
      <c r="D117" s="65" t="str">
        <f t="shared" si="1"/>
        <v>4</v>
      </c>
      <c r="E117" s="65"/>
    </row>
    <row r="118" spans="1:5" x14ac:dyDescent="0.25">
      <c r="A118" s="38" t="s">
        <v>2692</v>
      </c>
      <c r="B118" s="38" t="s">
        <v>2586</v>
      </c>
      <c r="C118" s="38" t="s">
        <v>2587</v>
      </c>
      <c r="D118" s="65">
        <f t="shared" si="1"/>
        <v>0</v>
      </c>
      <c r="E118" s="65"/>
    </row>
    <row r="119" spans="1:5" x14ac:dyDescent="0.25">
      <c r="A119" s="38" t="s">
        <v>2693</v>
      </c>
      <c r="B119" s="38" t="s">
        <v>2595</v>
      </c>
      <c r="C119" s="38" t="s">
        <v>2596</v>
      </c>
      <c r="D119" s="65" t="str">
        <f t="shared" si="1"/>
        <v>4</v>
      </c>
      <c r="E119" s="65"/>
    </row>
    <row r="120" spans="1:5" x14ac:dyDescent="0.25">
      <c r="A120" s="38" t="s">
        <v>2694</v>
      </c>
      <c r="B120" s="38" t="s">
        <v>2586</v>
      </c>
      <c r="C120" s="38" t="s">
        <v>2587</v>
      </c>
      <c r="D120" s="65">
        <f t="shared" si="1"/>
        <v>0</v>
      </c>
      <c r="E120" s="65"/>
    </row>
    <row r="121" spans="1:5" x14ac:dyDescent="0.25">
      <c r="A121" s="38" t="s">
        <v>2695</v>
      </c>
      <c r="B121" s="38" t="s">
        <v>2586</v>
      </c>
      <c r="C121" s="38" t="s">
        <v>2587</v>
      </c>
      <c r="D121" s="65">
        <f t="shared" si="1"/>
        <v>0</v>
      </c>
      <c r="E121" s="65"/>
    </row>
    <row r="122" spans="1:5" x14ac:dyDescent="0.25">
      <c r="A122" s="38" t="s">
        <v>2696</v>
      </c>
      <c r="B122" s="38" t="s">
        <v>2606</v>
      </c>
      <c r="C122" s="38" t="s">
        <v>2596</v>
      </c>
      <c r="D122" s="65" t="str">
        <f t="shared" si="1"/>
        <v>4</v>
      </c>
      <c r="E122" s="65"/>
    </row>
    <row r="123" spans="1:5" x14ac:dyDescent="0.25">
      <c r="A123" s="38" t="s">
        <v>2697</v>
      </c>
      <c r="B123" s="38" t="s">
        <v>2586</v>
      </c>
      <c r="C123" s="38" t="s">
        <v>2587</v>
      </c>
      <c r="D123" s="65">
        <f t="shared" si="1"/>
        <v>0</v>
      </c>
      <c r="E123" s="65"/>
    </row>
    <row r="124" spans="1:5" x14ac:dyDescent="0.25">
      <c r="A124" s="38" t="s">
        <v>2698</v>
      </c>
      <c r="B124" s="38" t="s">
        <v>2596</v>
      </c>
      <c r="C124" s="38" t="s">
        <v>2596</v>
      </c>
      <c r="D124" s="65" t="str">
        <f t="shared" si="1"/>
        <v>4</v>
      </c>
      <c r="E124" s="65"/>
    </row>
    <row r="125" spans="1:5" x14ac:dyDescent="0.25">
      <c r="A125" s="38" t="s">
        <v>2699</v>
      </c>
      <c r="B125" s="38" t="s">
        <v>2586</v>
      </c>
      <c r="C125" s="38" t="s">
        <v>2587</v>
      </c>
      <c r="D125" s="65">
        <f t="shared" si="1"/>
        <v>0</v>
      </c>
      <c r="E125" s="65"/>
    </row>
    <row r="126" spans="1:5" x14ac:dyDescent="0.25">
      <c r="A126" s="38" t="s">
        <v>2700</v>
      </c>
      <c r="B126" s="38" t="s">
        <v>2586</v>
      </c>
      <c r="C126" s="38" t="s">
        <v>2587</v>
      </c>
      <c r="D126" s="65">
        <f t="shared" si="1"/>
        <v>0</v>
      </c>
      <c r="E126" s="65"/>
    </row>
    <row r="127" spans="1:5" x14ac:dyDescent="0.25">
      <c r="A127" s="38" t="s">
        <v>2701</v>
      </c>
      <c r="B127" s="38" t="s">
        <v>2595</v>
      </c>
      <c r="C127" s="38" t="s">
        <v>2596</v>
      </c>
      <c r="D127" s="65" t="str">
        <f t="shared" si="1"/>
        <v>4</v>
      </c>
      <c r="E127" s="65"/>
    </row>
    <row r="128" spans="1:5" x14ac:dyDescent="0.25">
      <c r="A128" s="38" t="s">
        <v>2702</v>
      </c>
      <c r="B128" s="38" t="s">
        <v>2586</v>
      </c>
      <c r="C128" s="38" t="s">
        <v>2587</v>
      </c>
      <c r="D128" s="65">
        <f t="shared" si="1"/>
        <v>0</v>
      </c>
      <c r="E128" s="65"/>
    </row>
    <row r="129" spans="1:4" x14ac:dyDescent="0.25">
      <c r="A129" s="38" t="s">
        <v>2703</v>
      </c>
      <c r="B129" s="38" t="s">
        <v>2586</v>
      </c>
      <c r="C129" s="38" t="s">
        <v>2587</v>
      </c>
      <c r="D129" s="65">
        <f t="shared" si="1"/>
        <v>0</v>
      </c>
    </row>
    <row r="130" spans="1:4" x14ac:dyDescent="0.25">
      <c r="A130" s="38" t="s">
        <v>2704</v>
      </c>
      <c r="B130" s="38" t="s">
        <v>2586</v>
      </c>
      <c r="C130" s="38" t="s">
        <v>2587</v>
      </c>
      <c r="D130" s="65">
        <f t="shared" si="1"/>
        <v>0</v>
      </c>
    </row>
    <row r="131" spans="1:4" x14ac:dyDescent="0.25">
      <c r="A131" s="38" t="s">
        <v>2705</v>
      </c>
      <c r="B131" s="38" t="s">
        <v>2595</v>
      </c>
      <c r="C131" s="38" t="s">
        <v>2596</v>
      </c>
      <c r="D131" s="65" t="str">
        <f t="shared" ref="D131:D194" si="2">IF(C131="",0,C131)</f>
        <v>4</v>
      </c>
    </row>
    <row r="132" spans="1:4" x14ac:dyDescent="0.25">
      <c r="A132" s="38" t="s">
        <v>2706</v>
      </c>
      <c r="B132" s="38" t="s">
        <v>2586</v>
      </c>
      <c r="C132" s="38" t="s">
        <v>2587</v>
      </c>
      <c r="D132" s="65">
        <f t="shared" si="2"/>
        <v>0</v>
      </c>
    </row>
    <row r="133" spans="1:4" x14ac:dyDescent="0.25">
      <c r="A133" s="38" t="s">
        <v>2707</v>
      </c>
      <c r="B133" s="38" t="s">
        <v>2586</v>
      </c>
      <c r="C133" s="38" t="s">
        <v>2587</v>
      </c>
      <c r="D133" s="65">
        <f t="shared" si="2"/>
        <v>0</v>
      </c>
    </row>
    <row r="134" spans="1:4" x14ac:dyDescent="0.25">
      <c r="A134" s="38" t="s">
        <v>2708</v>
      </c>
      <c r="B134" s="38" t="s">
        <v>2595</v>
      </c>
      <c r="C134" s="38" t="s">
        <v>2596</v>
      </c>
      <c r="D134" s="65" t="str">
        <f t="shared" si="2"/>
        <v>4</v>
      </c>
    </row>
    <row r="135" spans="1:4" x14ac:dyDescent="0.25">
      <c r="A135" s="38" t="s">
        <v>2709</v>
      </c>
      <c r="B135" s="38" t="s">
        <v>2586</v>
      </c>
      <c r="C135" s="38" t="s">
        <v>2587</v>
      </c>
      <c r="D135" s="65">
        <f t="shared" si="2"/>
        <v>0</v>
      </c>
    </row>
    <row r="136" spans="1:4" x14ac:dyDescent="0.25">
      <c r="A136" s="38" t="s">
        <v>2710</v>
      </c>
      <c r="B136" s="38" t="s">
        <v>2586</v>
      </c>
      <c r="C136" s="38" t="s">
        <v>2587</v>
      </c>
      <c r="D136" s="65">
        <f t="shared" si="2"/>
        <v>0</v>
      </c>
    </row>
    <row r="137" spans="1:4" x14ac:dyDescent="0.25">
      <c r="A137" s="38" t="s">
        <v>2711</v>
      </c>
      <c r="B137" s="38" t="s">
        <v>2596</v>
      </c>
      <c r="C137" s="38" t="s">
        <v>2596</v>
      </c>
      <c r="D137" s="65" t="str">
        <f t="shared" si="2"/>
        <v>4</v>
      </c>
    </row>
    <row r="138" spans="1:4" x14ac:dyDescent="0.25">
      <c r="A138" s="38" t="s">
        <v>2712</v>
      </c>
      <c r="B138" s="38" t="s">
        <v>2595</v>
      </c>
      <c r="C138" s="38" t="s">
        <v>2596</v>
      </c>
      <c r="D138" s="65" t="str">
        <f t="shared" si="2"/>
        <v>4</v>
      </c>
    </row>
    <row r="139" spans="1:4" x14ac:dyDescent="0.25">
      <c r="A139" s="38" t="s">
        <v>2713</v>
      </c>
      <c r="B139" s="38" t="s">
        <v>2586</v>
      </c>
      <c r="C139" s="38" t="s">
        <v>2587</v>
      </c>
      <c r="D139" s="65">
        <f t="shared" si="2"/>
        <v>0</v>
      </c>
    </row>
    <row r="140" spans="1:4" x14ac:dyDescent="0.25">
      <c r="A140" s="38" t="s">
        <v>2714</v>
      </c>
      <c r="B140" s="38" t="s">
        <v>2586</v>
      </c>
      <c r="C140" s="38" t="s">
        <v>2587</v>
      </c>
      <c r="D140" s="65">
        <f t="shared" si="2"/>
        <v>0</v>
      </c>
    </row>
    <row r="141" spans="1:4" x14ac:dyDescent="0.25">
      <c r="A141" s="38" t="s">
        <v>2715</v>
      </c>
      <c r="B141" s="38" t="s">
        <v>2586</v>
      </c>
      <c r="C141" s="38" t="s">
        <v>2587</v>
      </c>
      <c r="D141" s="65">
        <f t="shared" si="2"/>
        <v>0</v>
      </c>
    </row>
    <row r="142" spans="1:4" x14ac:dyDescent="0.25">
      <c r="A142" s="38" t="s">
        <v>2716</v>
      </c>
      <c r="B142" s="38" t="s">
        <v>2586</v>
      </c>
      <c r="C142" s="38" t="s">
        <v>2587</v>
      </c>
      <c r="D142" s="65">
        <f t="shared" si="2"/>
        <v>0</v>
      </c>
    </row>
    <row r="143" spans="1:4" x14ac:dyDescent="0.25">
      <c r="A143" s="38" t="s">
        <v>2717</v>
      </c>
      <c r="B143" s="38" t="s">
        <v>2586</v>
      </c>
      <c r="C143" s="38" t="s">
        <v>2587</v>
      </c>
      <c r="D143" s="65">
        <f t="shared" si="2"/>
        <v>0</v>
      </c>
    </row>
    <row r="144" spans="1:4" x14ac:dyDescent="0.25">
      <c r="A144" s="38" t="s">
        <v>2718</v>
      </c>
      <c r="B144" s="38" t="s">
        <v>2604</v>
      </c>
      <c r="C144" s="38" t="s">
        <v>2595</v>
      </c>
      <c r="D144" s="65" t="str">
        <f t="shared" si="2"/>
        <v>5</v>
      </c>
    </row>
    <row r="145" spans="1:4" x14ac:dyDescent="0.25">
      <c r="A145" s="38" t="s">
        <v>2719</v>
      </c>
      <c r="B145" s="38" t="s">
        <v>2586</v>
      </c>
      <c r="C145" s="38" t="s">
        <v>2587</v>
      </c>
      <c r="D145" s="65">
        <f t="shared" si="2"/>
        <v>0</v>
      </c>
    </row>
    <row r="146" spans="1:4" x14ac:dyDescent="0.25">
      <c r="A146" s="38" t="s">
        <v>2720</v>
      </c>
      <c r="B146" s="38" t="s">
        <v>2595</v>
      </c>
      <c r="C146" s="38" t="s">
        <v>2721</v>
      </c>
      <c r="D146" s="65" t="s">
        <v>2596</v>
      </c>
    </row>
    <row r="147" spans="1:4" x14ac:dyDescent="0.25">
      <c r="A147" s="38" t="s">
        <v>2722</v>
      </c>
      <c r="B147" s="38" t="s">
        <v>2586</v>
      </c>
      <c r="C147" s="38" t="s">
        <v>2587</v>
      </c>
      <c r="D147" s="65">
        <f t="shared" si="2"/>
        <v>0</v>
      </c>
    </row>
    <row r="148" spans="1:4" x14ac:dyDescent="0.25">
      <c r="A148" s="38" t="s">
        <v>2723</v>
      </c>
      <c r="B148" s="38" t="s">
        <v>2586</v>
      </c>
      <c r="C148" s="38" t="s">
        <v>2587</v>
      </c>
      <c r="D148" s="65">
        <f t="shared" si="2"/>
        <v>0</v>
      </c>
    </row>
    <row r="149" spans="1:4" x14ac:dyDescent="0.25">
      <c r="A149" s="38" t="s">
        <v>2724</v>
      </c>
      <c r="B149" s="38" t="s">
        <v>2586</v>
      </c>
      <c r="C149" s="38" t="s">
        <v>2587</v>
      </c>
      <c r="D149" s="65">
        <f t="shared" si="2"/>
        <v>0</v>
      </c>
    </row>
    <row r="150" spans="1:4" x14ac:dyDescent="0.25">
      <c r="A150" s="38" t="s">
        <v>2725</v>
      </c>
      <c r="B150" s="38" t="s">
        <v>2586</v>
      </c>
      <c r="C150" s="38" t="s">
        <v>2587</v>
      </c>
      <c r="D150" s="65">
        <f t="shared" si="2"/>
        <v>0</v>
      </c>
    </row>
    <row r="151" spans="1:4" x14ac:dyDescent="0.25">
      <c r="A151" s="38" t="s">
        <v>2726</v>
      </c>
      <c r="B151" s="38" t="s">
        <v>2586</v>
      </c>
      <c r="C151" s="38" t="s">
        <v>2587</v>
      </c>
      <c r="D151" s="65">
        <f t="shared" si="2"/>
        <v>0</v>
      </c>
    </row>
    <row r="152" spans="1:4" x14ac:dyDescent="0.25">
      <c r="A152" s="38" t="s">
        <v>2727</v>
      </c>
      <c r="B152" s="38" t="s">
        <v>2595</v>
      </c>
      <c r="C152" s="38" t="s">
        <v>2596</v>
      </c>
      <c r="D152" s="65" t="str">
        <f t="shared" si="2"/>
        <v>4</v>
      </c>
    </row>
    <row r="153" spans="1:4" x14ac:dyDescent="0.25">
      <c r="A153" s="38" t="s">
        <v>2728</v>
      </c>
      <c r="B153" s="38" t="s">
        <v>2586</v>
      </c>
      <c r="C153" s="38" t="s">
        <v>2587</v>
      </c>
      <c r="D153" s="65">
        <f t="shared" si="2"/>
        <v>0</v>
      </c>
    </row>
    <row r="154" spans="1:4" x14ac:dyDescent="0.25">
      <c r="A154" s="38" t="s">
        <v>2729</v>
      </c>
      <c r="B154" s="38" t="s">
        <v>2586</v>
      </c>
      <c r="C154" s="38" t="s">
        <v>2587</v>
      </c>
      <c r="D154" s="65">
        <f t="shared" si="2"/>
        <v>0</v>
      </c>
    </row>
    <row r="155" spans="1:4" x14ac:dyDescent="0.25">
      <c r="A155" s="38" t="s">
        <v>2730</v>
      </c>
      <c r="B155" s="38" t="s">
        <v>2586</v>
      </c>
      <c r="C155" s="38" t="s">
        <v>2587</v>
      </c>
      <c r="D155" s="65">
        <f t="shared" si="2"/>
        <v>0</v>
      </c>
    </row>
    <row r="156" spans="1:4" x14ac:dyDescent="0.25">
      <c r="A156" s="38" t="s">
        <v>2731</v>
      </c>
      <c r="B156" s="38" t="s">
        <v>2586</v>
      </c>
      <c r="C156" s="38" t="s">
        <v>2587</v>
      </c>
      <c r="D156" s="65">
        <f t="shared" si="2"/>
        <v>0</v>
      </c>
    </row>
    <row r="157" spans="1:4" x14ac:dyDescent="0.25">
      <c r="A157" s="38" t="s">
        <v>2732</v>
      </c>
      <c r="B157" s="38" t="s">
        <v>2603</v>
      </c>
      <c r="C157" s="38" t="s">
        <v>2595</v>
      </c>
      <c r="D157" s="65" t="str">
        <f t="shared" si="2"/>
        <v>5</v>
      </c>
    </row>
    <row r="158" spans="1:4" x14ac:dyDescent="0.25">
      <c r="A158" s="38" t="s">
        <v>2733</v>
      </c>
      <c r="B158" s="38" t="s">
        <v>2595</v>
      </c>
      <c r="C158" s="38" t="s">
        <v>2596</v>
      </c>
      <c r="D158" s="65" t="str">
        <f t="shared" si="2"/>
        <v>4</v>
      </c>
    </row>
    <row r="159" spans="1:4" x14ac:dyDescent="0.25">
      <c r="A159" s="38" t="s">
        <v>2734</v>
      </c>
      <c r="B159" s="38" t="s">
        <v>2604</v>
      </c>
      <c r="C159" s="38" t="s">
        <v>2721</v>
      </c>
      <c r="D159" s="65" t="str">
        <f t="shared" si="2"/>
        <v>1</v>
      </c>
    </row>
    <row r="160" spans="1:4" x14ac:dyDescent="0.25">
      <c r="A160" s="38" t="s">
        <v>2735</v>
      </c>
      <c r="B160" s="38" t="s">
        <v>2586</v>
      </c>
      <c r="C160" s="38" t="s">
        <v>2587</v>
      </c>
      <c r="D160" s="65">
        <f t="shared" si="2"/>
        <v>0</v>
      </c>
    </row>
    <row r="161" spans="1:4" x14ac:dyDescent="0.25">
      <c r="A161" s="38" t="s">
        <v>2736</v>
      </c>
      <c r="B161" s="38" t="s">
        <v>2586</v>
      </c>
      <c r="C161" s="38" t="s">
        <v>2587</v>
      </c>
      <c r="D161" s="65">
        <f t="shared" si="2"/>
        <v>0</v>
      </c>
    </row>
    <row r="162" spans="1:4" x14ac:dyDescent="0.25">
      <c r="A162" s="38" t="s">
        <v>2737</v>
      </c>
      <c r="B162" s="38" t="s">
        <v>2586</v>
      </c>
      <c r="C162" s="38" t="s">
        <v>2587</v>
      </c>
      <c r="D162" s="65">
        <f t="shared" si="2"/>
        <v>0</v>
      </c>
    </row>
    <row r="163" spans="1:4" x14ac:dyDescent="0.25">
      <c r="A163" s="38" t="s">
        <v>2738</v>
      </c>
      <c r="B163" s="38" t="s">
        <v>2595</v>
      </c>
      <c r="C163" s="38" t="s">
        <v>2596</v>
      </c>
      <c r="D163" s="65" t="str">
        <f t="shared" si="2"/>
        <v>4</v>
      </c>
    </row>
    <row r="164" spans="1:4" x14ac:dyDescent="0.25">
      <c r="A164" s="38" t="s">
        <v>2739</v>
      </c>
      <c r="B164" s="38" t="s">
        <v>2586</v>
      </c>
      <c r="C164" s="38" t="s">
        <v>2587</v>
      </c>
      <c r="D164" s="65">
        <f t="shared" si="2"/>
        <v>0</v>
      </c>
    </row>
    <row r="165" spans="1:4" x14ac:dyDescent="0.25">
      <c r="A165" s="38" t="s">
        <v>2740</v>
      </c>
      <c r="B165" s="38" t="s">
        <v>2586</v>
      </c>
      <c r="C165" s="38" t="s">
        <v>2587</v>
      </c>
      <c r="D165" s="65">
        <f t="shared" si="2"/>
        <v>0</v>
      </c>
    </row>
    <row r="166" spans="1:4" x14ac:dyDescent="0.25">
      <c r="A166" s="38" t="s">
        <v>2741</v>
      </c>
      <c r="B166" s="38" t="s">
        <v>2596</v>
      </c>
      <c r="C166" s="38" t="s">
        <v>2596</v>
      </c>
      <c r="D166" s="65" t="str">
        <f t="shared" si="2"/>
        <v>4</v>
      </c>
    </row>
    <row r="167" spans="1:4" x14ac:dyDescent="0.25">
      <c r="A167" s="38" t="s">
        <v>2742</v>
      </c>
      <c r="B167" s="38" t="s">
        <v>2586</v>
      </c>
      <c r="C167" s="38" t="s">
        <v>2587</v>
      </c>
      <c r="D167" s="65">
        <f t="shared" si="2"/>
        <v>0</v>
      </c>
    </row>
    <row r="168" spans="1:4" x14ac:dyDescent="0.25">
      <c r="A168" s="38" t="s">
        <v>2743</v>
      </c>
      <c r="B168" s="38" t="s">
        <v>2586</v>
      </c>
      <c r="C168" s="38" t="s">
        <v>2587</v>
      </c>
      <c r="D168" s="65">
        <f t="shared" si="2"/>
        <v>0</v>
      </c>
    </row>
    <row r="169" spans="1:4" x14ac:dyDescent="0.25">
      <c r="A169" s="38" t="s">
        <v>2744</v>
      </c>
      <c r="B169" s="38" t="s">
        <v>2586</v>
      </c>
      <c r="C169" s="38" t="s">
        <v>2587</v>
      </c>
      <c r="D169" s="65">
        <f t="shared" si="2"/>
        <v>0</v>
      </c>
    </row>
    <row r="170" spans="1:4" x14ac:dyDescent="0.25">
      <c r="A170" s="38" t="s">
        <v>2745</v>
      </c>
      <c r="B170" s="38" t="s">
        <v>2586</v>
      </c>
      <c r="C170" s="38" t="s">
        <v>2587</v>
      </c>
      <c r="D170" s="65">
        <f t="shared" si="2"/>
        <v>0</v>
      </c>
    </row>
    <row r="171" spans="1:4" x14ac:dyDescent="0.25">
      <c r="A171" s="38" t="s">
        <v>2746</v>
      </c>
      <c r="B171" s="38" t="s">
        <v>2586</v>
      </c>
      <c r="C171" s="38" t="s">
        <v>2587</v>
      </c>
      <c r="D171" s="65">
        <f t="shared" si="2"/>
        <v>0</v>
      </c>
    </row>
    <row r="172" spans="1:4" x14ac:dyDescent="0.25">
      <c r="A172" s="38" t="s">
        <v>2747</v>
      </c>
      <c r="B172" s="38" t="s">
        <v>2586</v>
      </c>
      <c r="C172" s="38" t="s">
        <v>2587</v>
      </c>
      <c r="D172" s="65">
        <f t="shared" si="2"/>
        <v>0</v>
      </c>
    </row>
    <row r="173" spans="1:4" x14ac:dyDescent="0.25">
      <c r="A173" s="38" t="s">
        <v>2748</v>
      </c>
      <c r="B173" s="38" t="s">
        <v>2586</v>
      </c>
      <c r="C173" s="38" t="s">
        <v>2587</v>
      </c>
      <c r="D173" s="65">
        <f t="shared" si="2"/>
        <v>0</v>
      </c>
    </row>
    <row r="174" spans="1:4" x14ac:dyDescent="0.25">
      <c r="A174" s="38" t="s">
        <v>2749</v>
      </c>
      <c r="B174" s="38" t="s">
        <v>2586</v>
      </c>
      <c r="C174" s="38" t="s">
        <v>2587</v>
      </c>
      <c r="D174" s="65">
        <f t="shared" si="2"/>
        <v>0</v>
      </c>
    </row>
    <row r="175" spans="1:4" x14ac:dyDescent="0.25">
      <c r="A175" s="38" t="s">
        <v>2750</v>
      </c>
      <c r="B175" s="38" t="s">
        <v>2586</v>
      </c>
      <c r="C175" s="38" t="s">
        <v>2587</v>
      </c>
      <c r="D175" s="65">
        <f t="shared" si="2"/>
        <v>0</v>
      </c>
    </row>
    <row r="176" spans="1:4" x14ac:dyDescent="0.25">
      <c r="A176" s="38" t="s">
        <v>2751</v>
      </c>
      <c r="B176" s="38" t="s">
        <v>2586</v>
      </c>
      <c r="C176" s="38" t="s">
        <v>2587</v>
      </c>
      <c r="D176" s="65">
        <f t="shared" si="2"/>
        <v>0</v>
      </c>
    </row>
    <row r="177" spans="1:4" x14ac:dyDescent="0.25">
      <c r="A177" s="38" t="s">
        <v>2752</v>
      </c>
      <c r="B177" s="38" t="s">
        <v>2586</v>
      </c>
      <c r="C177" s="38" t="s">
        <v>2587</v>
      </c>
      <c r="D177" s="65">
        <f t="shared" si="2"/>
        <v>0</v>
      </c>
    </row>
    <row r="178" spans="1:4" x14ac:dyDescent="0.25">
      <c r="A178" s="38" t="s">
        <v>2753</v>
      </c>
      <c r="B178" s="38" t="s">
        <v>2586</v>
      </c>
      <c r="C178" s="38" t="s">
        <v>2587</v>
      </c>
      <c r="D178" s="65">
        <f t="shared" si="2"/>
        <v>0</v>
      </c>
    </row>
    <row r="179" spans="1:4" x14ac:dyDescent="0.25">
      <c r="A179" s="38" t="s">
        <v>2754</v>
      </c>
      <c r="B179" s="38" t="s">
        <v>2586</v>
      </c>
      <c r="C179" s="38" t="s">
        <v>2587</v>
      </c>
      <c r="D179" s="65">
        <f t="shared" si="2"/>
        <v>0</v>
      </c>
    </row>
    <row r="180" spans="1:4" x14ac:dyDescent="0.25">
      <c r="A180" s="38" t="s">
        <v>2755</v>
      </c>
      <c r="B180" s="38" t="s">
        <v>2586</v>
      </c>
      <c r="C180" s="38" t="s">
        <v>2587</v>
      </c>
      <c r="D180" s="65">
        <f t="shared" si="2"/>
        <v>0</v>
      </c>
    </row>
    <row r="181" spans="1:4" x14ac:dyDescent="0.25">
      <c r="A181" s="38" t="s">
        <v>2756</v>
      </c>
      <c r="B181" s="38" t="s">
        <v>2586</v>
      </c>
      <c r="C181" s="38" t="s">
        <v>2587</v>
      </c>
      <c r="D181" s="65">
        <f t="shared" si="2"/>
        <v>0</v>
      </c>
    </row>
    <row r="182" spans="1:4" x14ac:dyDescent="0.25">
      <c r="A182" s="38" t="s">
        <v>2757</v>
      </c>
      <c r="B182" s="38" t="s">
        <v>2586</v>
      </c>
      <c r="C182" s="38" t="s">
        <v>2587</v>
      </c>
      <c r="D182" s="65">
        <f t="shared" si="2"/>
        <v>0</v>
      </c>
    </row>
    <row r="183" spans="1:4" x14ac:dyDescent="0.25">
      <c r="A183" s="38" t="s">
        <v>2758</v>
      </c>
      <c r="B183" s="38" t="s">
        <v>2586</v>
      </c>
      <c r="C183" s="38" t="s">
        <v>2587</v>
      </c>
      <c r="D183" s="65">
        <f t="shared" si="2"/>
        <v>0</v>
      </c>
    </row>
    <row r="184" spans="1:4" x14ac:dyDescent="0.25">
      <c r="A184" s="38" t="s">
        <v>2759</v>
      </c>
      <c r="B184" s="38" t="s">
        <v>2586</v>
      </c>
      <c r="C184" s="38" t="s">
        <v>2587</v>
      </c>
      <c r="D184" s="65">
        <f t="shared" si="2"/>
        <v>0</v>
      </c>
    </row>
    <row r="185" spans="1:4" x14ac:dyDescent="0.25">
      <c r="A185" s="38" t="s">
        <v>2760</v>
      </c>
      <c r="B185" s="38" t="s">
        <v>2586</v>
      </c>
      <c r="C185" s="38" t="s">
        <v>2587</v>
      </c>
      <c r="D185" s="65">
        <f t="shared" si="2"/>
        <v>0</v>
      </c>
    </row>
    <row r="186" spans="1:4" x14ac:dyDescent="0.25">
      <c r="A186" s="38" t="s">
        <v>2761</v>
      </c>
      <c r="B186" s="38" t="s">
        <v>2586</v>
      </c>
      <c r="C186" s="38" t="s">
        <v>2587</v>
      </c>
      <c r="D186" s="65">
        <f t="shared" si="2"/>
        <v>0</v>
      </c>
    </row>
    <row r="187" spans="1:4" x14ac:dyDescent="0.25">
      <c r="A187" s="38" t="s">
        <v>2762</v>
      </c>
      <c r="B187" s="38" t="s">
        <v>2586</v>
      </c>
      <c r="C187" s="38" t="s">
        <v>2587</v>
      </c>
      <c r="D187" s="65">
        <f t="shared" si="2"/>
        <v>0</v>
      </c>
    </row>
    <row r="188" spans="1:4" x14ac:dyDescent="0.25">
      <c r="A188" s="38" t="s">
        <v>2763</v>
      </c>
      <c r="B188" s="38" t="s">
        <v>2586</v>
      </c>
      <c r="C188" s="38" t="s">
        <v>2587</v>
      </c>
      <c r="D188" s="65">
        <f t="shared" si="2"/>
        <v>0</v>
      </c>
    </row>
    <row r="189" spans="1:4" x14ac:dyDescent="0.25">
      <c r="A189" s="38" t="s">
        <v>2764</v>
      </c>
      <c r="B189" s="38" t="s">
        <v>2586</v>
      </c>
      <c r="C189" s="38" t="s">
        <v>2587</v>
      </c>
      <c r="D189" s="65">
        <f t="shared" si="2"/>
        <v>0</v>
      </c>
    </row>
    <row r="190" spans="1:4" x14ac:dyDescent="0.25">
      <c r="A190" s="38" t="s">
        <v>2765</v>
      </c>
      <c r="B190" s="38" t="s">
        <v>2586</v>
      </c>
      <c r="C190" s="38" t="s">
        <v>2587</v>
      </c>
      <c r="D190" s="65">
        <f t="shared" si="2"/>
        <v>0</v>
      </c>
    </row>
    <row r="191" spans="1:4" x14ac:dyDescent="0.25">
      <c r="A191" s="38" t="s">
        <v>2766</v>
      </c>
      <c r="B191" s="38" t="s">
        <v>2586</v>
      </c>
      <c r="C191" s="38" t="s">
        <v>2587</v>
      </c>
      <c r="D191" s="65">
        <f t="shared" si="2"/>
        <v>0</v>
      </c>
    </row>
    <row r="192" spans="1:4" x14ac:dyDescent="0.25">
      <c r="A192" s="38" t="s">
        <v>2767</v>
      </c>
      <c r="B192" s="38" t="s">
        <v>2586</v>
      </c>
      <c r="C192" s="38" t="s">
        <v>2587</v>
      </c>
      <c r="D192" s="65">
        <f t="shared" si="2"/>
        <v>0</v>
      </c>
    </row>
    <row r="193" spans="1:4" x14ac:dyDescent="0.25">
      <c r="A193" s="38" t="s">
        <v>2768</v>
      </c>
      <c r="B193" s="38" t="s">
        <v>2586</v>
      </c>
      <c r="C193" s="38" t="s">
        <v>2587</v>
      </c>
      <c r="D193" s="65">
        <f t="shared" si="2"/>
        <v>0</v>
      </c>
    </row>
    <row r="194" spans="1:4" x14ac:dyDescent="0.25">
      <c r="A194" s="38" t="s">
        <v>2769</v>
      </c>
      <c r="B194" s="38" t="s">
        <v>2586</v>
      </c>
      <c r="C194" s="38" t="s">
        <v>2587</v>
      </c>
      <c r="D194" s="65">
        <f t="shared" si="2"/>
        <v>0</v>
      </c>
    </row>
    <row r="195" spans="1:4" x14ac:dyDescent="0.25">
      <c r="A195" s="38" t="s">
        <v>2770</v>
      </c>
      <c r="B195" s="38" t="s">
        <v>2586</v>
      </c>
      <c r="C195" s="38" t="s">
        <v>2587</v>
      </c>
      <c r="D195" s="65">
        <f t="shared" ref="D195:D256" si="3">IF(C195="",0,C195)</f>
        <v>0</v>
      </c>
    </row>
    <row r="196" spans="1:4" x14ac:dyDescent="0.25">
      <c r="A196" s="38" t="s">
        <v>2771</v>
      </c>
      <c r="B196" s="38" t="s">
        <v>2586</v>
      </c>
      <c r="C196" s="38" t="s">
        <v>2587</v>
      </c>
      <c r="D196" s="65">
        <f t="shared" si="3"/>
        <v>0</v>
      </c>
    </row>
    <row r="197" spans="1:4" x14ac:dyDescent="0.25">
      <c r="A197" s="38" t="s">
        <v>2772</v>
      </c>
      <c r="B197" s="38" t="s">
        <v>2586</v>
      </c>
      <c r="C197" s="38" t="s">
        <v>2587</v>
      </c>
      <c r="D197" s="65">
        <f t="shared" si="3"/>
        <v>0</v>
      </c>
    </row>
    <row r="198" spans="1:4" x14ac:dyDescent="0.25">
      <c r="A198" s="38" t="s">
        <v>2773</v>
      </c>
      <c r="B198" s="38" t="s">
        <v>2586</v>
      </c>
      <c r="C198" s="38" t="s">
        <v>2587</v>
      </c>
      <c r="D198" s="65">
        <f t="shared" si="3"/>
        <v>0</v>
      </c>
    </row>
    <row r="199" spans="1:4" x14ac:dyDescent="0.25">
      <c r="A199" s="38" t="s">
        <v>2774</v>
      </c>
      <c r="B199" s="38" t="s">
        <v>2586</v>
      </c>
      <c r="C199" s="38" t="s">
        <v>2587</v>
      </c>
      <c r="D199" s="65">
        <f t="shared" si="3"/>
        <v>0</v>
      </c>
    </row>
    <row r="200" spans="1:4" x14ac:dyDescent="0.25">
      <c r="A200" s="38" t="s">
        <v>2775</v>
      </c>
      <c r="B200" s="38" t="s">
        <v>2586</v>
      </c>
      <c r="C200" s="38" t="s">
        <v>2587</v>
      </c>
      <c r="D200" s="65">
        <f t="shared" si="3"/>
        <v>0</v>
      </c>
    </row>
    <row r="201" spans="1:4" x14ac:dyDescent="0.25">
      <c r="A201" s="38" t="s">
        <v>2776</v>
      </c>
      <c r="B201" s="38" t="s">
        <v>2586</v>
      </c>
      <c r="C201" s="38" t="s">
        <v>2587</v>
      </c>
      <c r="D201" s="65">
        <f t="shared" si="3"/>
        <v>0</v>
      </c>
    </row>
    <row r="202" spans="1:4" x14ac:dyDescent="0.25">
      <c r="A202" s="38" t="s">
        <v>2777</v>
      </c>
      <c r="B202" s="38" t="s">
        <v>2586</v>
      </c>
      <c r="C202" s="38" t="s">
        <v>2587</v>
      </c>
      <c r="D202" s="65">
        <f t="shared" si="3"/>
        <v>0</v>
      </c>
    </row>
    <row r="203" spans="1:4" x14ac:dyDescent="0.25">
      <c r="A203" s="38" t="s">
        <v>2778</v>
      </c>
      <c r="B203" s="38" t="s">
        <v>2586</v>
      </c>
      <c r="C203" s="38" t="s">
        <v>2587</v>
      </c>
      <c r="D203" s="65">
        <f t="shared" si="3"/>
        <v>0</v>
      </c>
    </row>
    <row r="204" spans="1:4" x14ac:dyDescent="0.25">
      <c r="A204" s="38" t="s">
        <v>2779</v>
      </c>
      <c r="B204" s="38" t="s">
        <v>2586</v>
      </c>
      <c r="C204" s="38" t="s">
        <v>2587</v>
      </c>
      <c r="D204" s="65">
        <f t="shared" si="3"/>
        <v>0</v>
      </c>
    </row>
    <row r="205" spans="1:4" x14ac:dyDescent="0.25">
      <c r="A205" s="38" t="s">
        <v>2780</v>
      </c>
      <c r="B205" s="38" t="s">
        <v>2586</v>
      </c>
      <c r="C205" s="38" t="s">
        <v>2587</v>
      </c>
      <c r="D205" s="65">
        <f t="shared" si="3"/>
        <v>0</v>
      </c>
    </row>
    <row r="206" spans="1:4" x14ac:dyDescent="0.25">
      <c r="A206" s="38" t="s">
        <v>2781</v>
      </c>
      <c r="B206" s="38" t="s">
        <v>2586</v>
      </c>
      <c r="C206" s="38" t="s">
        <v>2587</v>
      </c>
      <c r="D206" s="65">
        <f t="shared" si="3"/>
        <v>0</v>
      </c>
    </row>
    <row r="207" spans="1:4" x14ac:dyDescent="0.25">
      <c r="A207" s="38" t="s">
        <v>2782</v>
      </c>
      <c r="B207" s="38" t="s">
        <v>2586</v>
      </c>
      <c r="C207" s="38" t="s">
        <v>2587</v>
      </c>
      <c r="D207" s="65">
        <f t="shared" si="3"/>
        <v>0</v>
      </c>
    </row>
    <row r="208" spans="1:4" x14ac:dyDescent="0.25">
      <c r="A208" s="38" t="s">
        <v>2783</v>
      </c>
      <c r="B208" s="38" t="s">
        <v>2586</v>
      </c>
      <c r="C208" s="38" t="s">
        <v>2587</v>
      </c>
      <c r="D208" s="65">
        <f t="shared" si="3"/>
        <v>0</v>
      </c>
    </row>
    <row r="209" spans="1:4" x14ac:dyDescent="0.25">
      <c r="A209" s="38" t="s">
        <v>2784</v>
      </c>
      <c r="B209" s="38" t="s">
        <v>2586</v>
      </c>
      <c r="C209" s="38" t="s">
        <v>2587</v>
      </c>
      <c r="D209" s="65">
        <f t="shared" si="3"/>
        <v>0</v>
      </c>
    </row>
    <row r="210" spans="1:4" x14ac:dyDescent="0.25">
      <c r="A210" s="38" t="s">
        <v>2785</v>
      </c>
      <c r="B210" s="38" t="s">
        <v>2586</v>
      </c>
      <c r="C210" s="38" t="s">
        <v>2587</v>
      </c>
      <c r="D210" s="65">
        <f t="shared" si="3"/>
        <v>0</v>
      </c>
    </row>
    <row r="211" spans="1:4" x14ac:dyDescent="0.25">
      <c r="A211" s="38" t="s">
        <v>2786</v>
      </c>
      <c r="B211" s="38" t="s">
        <v>2586</v>
      </c>
      <c r="C211" s="38" t="s">
        <v>2587</v>
      </c>
      <c r="D211" s="65">
        <f t="shared" si="3"/>
        <v>0</v>
      </c>
    </row>
    <row r="212" spans="1:4" x14ac:dyDescent="0.25">
      <c r="A212" s="38" t="s">
        <v>2787</v>
      </c>
      <c r="B212" s="38" t="s">
        <v>2586</v>
      </c>
      <c r="C212" s="38" t="s">
        <v>2587</v>
      </c>
      <c r="D212" s="65">
        <f t="shared" si="3"/>
        <v>0</v>
      </c>
    </row>
    <row r="213" spans="1:4" x14ac:dyDescent="0.25">
      <c r="A213" s="38" t="s">
        <v>2788</v>
      </c>
      <c r="B213" s="38" t="s">
        <v>2586</v>
      </c>
      <c r="C213" s="38" t="s">
        <v>2587</v>
      </c>
      <c r="D213" s="65">
        <f t="shared" si="3"/>
        <v>0</v>
      </c>
    </row>
    <row r="214" spans="1:4" x14ac:dyDescent="0.25">
      <c r="A214" s="38" t="s">
        <v>2789</v>
      </c>
      <c r="B214" s="38" t="s">
        <v>2586</v>
      </c>
      <c r="C214" s="38" t="s">
        <v>2587</v>
      </c>
      <c r="D214" s="65">
        <f t="shared" si="3"/>
        <v>0</v>
      </c>
    </row>
    <row r="215" spans="1:4" x14ac:dyDescent="0.25">
      <c r="A215" s="38" t="s">
        <v>2790</v>
      </c>
      <c r="B215" s="38" t="s">
        <v>2586</v>
      </c>
      <c r="C215" s="38" t="s">
        <v>2587</v>
      </c>
      <c r="D215" s="65">
        <f t="shared" si="3"/>
        <v>0</v>
      </c>
    </row>
    <row r="216" spans="1:4" x14ac:dyDescent="0.25">
      <c r="A216" s="38" t="s">
        <v>2791</v>
      </c>
      <c r="B216" s="38" t="s">
        <v>2586</v>
      </c>
      <c r="C216" s="38" t="s">
        <v>2587</v>
      </c>
      <c r="D216" s="65">
        <f t="shared" si="3"/>
        <v>0</v>
      </c>
    </row>
    <row r="217" spans="1:4" x14ac:dyDescent="0.25">
      <c r="A217" s="38" t="s">
        <v>2792</v>
      </c>
      <c r="B217" s="38" t="s">
        <v>2586</v>
      </c>
      <c r="C217" s="38" t="s">
        <v>2587</v>
      </c>
      <c r="D217" s="65">
        <f t="shared" si="3"/>
        <v>0</v>
      </c>
    </row>
    <row r="218" spans="1:4" x14ac:dyDescent="0.25">
      <c r="A218" s="38" t="s">
        <v>2793</v>
      </c>
      <c r="B218" s="38" t="s">
        <v>2586</v>
      </c>
      <c r="C218" s="38" t="s">
        <v>2587</v>
      </c>
      <c r="D218" s="65">
        <f t="shared" si="3"/>
        <v>0</v>
      </c>
    </row>
    <row r="219" spans="1:4" x14ac:dyDescent="0.25">
      <c r="A219" s="38" t="s">
        <v>2794</v>
      </c>
      <c r="B219" s="38" t="s">
        <v>2586</v>
      </c>
      <c r="C219" s="38" t="s">
        <v>2587</v>
      </c>
      <c r="D219" s="65">
        <f t="shared" si="3"/>
        <v>0</v>
      </c>
    </row>
    <row r="220" spans="1:4" x14ac:dyDescent="0.25">
      <c r="A220" s="38" t="s">
        <v>2795</v>
      </c>
      <c r="B220" s="38" t="s">
        <v>2586</v>
      </c>
      <c r="C220" s="38" t="s">
        <v>2587</v>
      </c>
      <c r="D220" s="65">
        <f t="shared" si="3"/>
        <v>0</v>
      </c>
    </row>
    <row r="221" spans="1:4" x14ac:dyDescent="0.25">
      <c r="A221" s="38" t="s">
        <v>2796</v>
      </c>
      <c r="B221" s="38" t="s">
        <v>2586</v>
      </c>
      <c r="C221" s="38" t="s">
        <v>2587</v>
      </c>
      <c r="D221" s="65">
        <f t="shared" si="3"/>
        <v>0</v>
      </c>
    </row>
    <row r="222" spans="1:4" x14ac:dyDescent="0.25">
      <c r="A222" s="38" t="s">
        <v>2797</v>
      </c>
      <c r="B222" s="38" t="s">
        <v>2586</v>
      </c>
      <c r="C222" s="38" t="s">
        <v>2587</v>
      </c>
      <c r="D222" s="65">
        <f t="shared" si="3"/>
        <v>0</v>
      </c>
    </row>
    <row r="223" spans="1:4" x14ac:dyDescent="0.25">
      <c r="A223" s="38" t="s">
        <v>2798</v>
      </c>
      <c r="B223" s="38" t="s">
        <v>2586</v>
      </c>
      <c r="C223" s="38" t="s">
        <v>2587</v>
      </c>
      <c r="D223" s="65">
        <f t="shared" si="3"/>
        <v>0</v>
      </c>
    </row>
    <row r="224" spans="1:4" x14ac:dyDescent="0.25">
      <c r="A224" s="38" t="s">
        <v>2799</v>
      </c>
      <c r="B224" s="38" t="s">
        <v>2586</v>
      </c>
      <c r="C224" s="38" t="s">
        <v>2587</v>
      </c>
      <c r="D224" s="65">
        <f t="shared" si="3"/>
        <v>0</v>
      </c>
    </row>
    <row r="225" spans="1:4" x14ac:dyDescent="0.25">
      <c r="A225" s="38" t="s">
        <v>2800</v>
      </c>
      <c r="B225" s="38" t="s">
        <v>2586</v>
      </c>
      <c r="C225" s="38" t="s">
        <v>2587</v>
      </c>
      <c r="D225" s="65">
        <f t="shared" si="3"/>
        <v>0</v>
      </c>
    </row>
    <row r="226" spans="1:4" x14ac:dyDescent="0.25">
      <c r="A226" s="38" t="s">
        <v>2801</v>
      </c>
      <c r="B226" s="38" t="s">
        <v>2596</v>
      </c>
      <c r="C226" s="38" t="s">
        <v>2596</v>
      </c>
      <c r="D226" s="65" t="str">
        <f t="shared" si="3"/>
        <v>4</v>
      </c>
    </row>
    <row r="227" spans="1:4" x14ac:dyDescent="0.25">
      <c r="A227" s="38" t="s">
        <v>2802</v>
      </c>
      <c r="B227" s="38" t="s">
        <v>2586</v>
      </c>
      <c r="C227" s="38" t="s">
        <v>2587</v>
      </c>
      <c r="D227" s="65">
        <f t="shared" si="3"/>
        <v>0</v>
      </c>
    </row>
    <row r="228" spans="1:4" x14ac:dyDescent="0.25">
      <c r="A228" s="38" t="s">
        <v>2803</v>
      </c>
      <c r="B228" s="38" t="s">
        <v>2586</v>
      </c>
      <c r="C228" s="38" t="s">
        <v>2587</v>
      </c>
      <c r="D228" s="65">
        <f t="shared" si="3"/>
        <v>0</v>
      </c>
    </row>
    <row r="229" spans="1:4" x14ac:dyDescent="0.25">
      <c r="A229" s="38" t="s">
        <v>2804</v>
      </c>
      <c r="B229" s="38" t="s">
        <v>2586</v>
      </c>
      <c r="C229" s="38" t="s">
        <v>2587</v>
      </c>
      <c r="D229" s="65">
        <f t="shared" si="3"/>
        <v>0</v>
      </c>
    </row>
    <row r="230" spans="1:4" x14ac:dyDescent="0.25">
      <c r="A230" s="38" t="s">
        <v>2805</v>
      </c>
      <c r="B230" s="38" t="s">
        <v>2586</v>
      </c>
      <c r="C230" s="38" t="s">
        <v>2587</v>
      </c>
      <c r="D230" s="65">
        <f t="shared" si="3"/>
        <v>0</v>
      </c>
    </row>
    <row r="231" spans="1:4" x14ac:dyDescent="0.25">
      <c r="A231" s="38" t="s">
        <v>2806</v>
      </c>
      <c r="B231" s="38" t="s">
        <v>2586</v>
      </c>
      <c r="C231" s="38" t="s">
        <v>2587</v>
      </c>
      <c r="D231" s="65">
        <f t="shared" si="3"/>
        <v>0</v>
      </c>
    </row>
    <row r="232" spans="1:4" x14ac:dyDescent="0.25">
      <c r="A232" s="38" t="s">
        <v>2807</v>
      </c>
      <c r="B232" s="38" t="s">
        <v>2586</v>
      </c>
      <c r="C232" s="38" t="s">
        <v>2587</v>
      </c>
      <c r="D232" s="65">
        <f t="shared" si="3"/>
        <v>0</v>
      </c>
    </row>
    <row r="233" spans="1:4" x14ac:dyDescent="0.25">
      <c r="A233" s="38" t="s">
        <v>2808</v>
      </c>
      <c r="B233" s="38" t="s">
        <v>2586</v>
      </c>
      <c r="C233" s="38" t="s">
        <v>2587</v>
      </c>
      <c r="D233" s="65">
        <f t="shared" si="3"/>
        <v>0</v>
      </c>
    </row>
    <row r="234" spans="1:4" x14ac:dyDescent="0.25">
      <c r="A234" s="38" t="s">
        <v>2809</v>
      </c>
      <c r="B234" s="38" t="s">
        <v>2586</v>
      </c>
      <c r="C234" s="38" t="s">
        <v>2587</v>
      </c>
      <c r="D234" s="65">
        <f t="shared" si="3"/>
        <v>0</v>
      </c>
    </row>
    <row r="235" spans="1:4" x14ac:dyDescent="0.25">
      <c r="A235" s="38" t="s">
        <v>2309</v>
      </c>
      <c r="B235" s="38" t="s">
        <v>2586</v>
      </c>
      <c r="C235" s="38" t="s">
        <v>2587</v>
      </c>
      <c r="D235" s="65">
        <f t="shared" si="3"/>
        <v>0</v>
      </c>
    </row>
    <row r="236" spans="1:4" x14ac:dyDescent="0.25">
      <c r="A236" s="38" t="s">
        <v>2495</v>
      </c>
      <c r="B236" s="38" t="s">
        <v>2586</v>
      </c>
      <c r="C236" s="38" t="s">
        <v>2587</v>
      </c>
      <c r="D236" s="65">
        <f t="shared" si="3"/>
        <v>0</v>
      </c>
    </row>
    <row r="237" spans="1:4" x14ac:dyDescent="0.25">
      <c r="A237" s="38" t="s">
        <v>2335</v>
      </c>
      <c r="B237" s="38" t="s">
        <v>2586</v>
      </c>
      <c r="C237" s="38" t="s">
        <v>2587</v>
      </c>
      <c r="D237" s="65">
        <f t="shared" si="3"/>
        <v>0</v>
      </c>
    </row>
    <row r="238" spans="1:4" x14ac:dyDescent="0.25">
      <c r="A238" s="38" t="s">
        <v>2338</v>
      </c>
      <c r="B238" s="38" t="s">
        <v>2586</v>
      </c>
      <c r="C238" s="38" t="s">
        <v>2587</v>
      </c>
      <c r="D238" s="65">
        <f t="shared" si="3"/>
        <v>0</v>
      </c>
    </row>
    <row r="239" spans="1:4" x14ac:dyDescent="0.25">
      <c r="A239" s="38" t="s">
        <v>2540</v>
      </c>
      <c r="B239" s="38" t="s">
        <v>2586</v>
      </c>
      <c r="C239" s="38" t="s">
        <v>2587</v>
      </c>
      <c r="D239" s="65">
        <f t="shared" si="3"/>
        <v>0</v>
      </c>
    </row>
    <row r="240" spans="1:4" x14ac:dyDescent="0.25">
      <c r="A240" s="38" t="s">
        <v>2810</v>
      </c>
      <c r="B240" s="38" t="s">
        <v>2586</v>
      </c>
      <c r="C240" s="38" t="s">
        <v>2587</v>
      </c>
      <c r="D240" s="65">
        <f t="shared" si="3"/>
        <v>0</v>
      </c>
    </row>
    <row r="241" spans="1:4" x14ac:dyDescent="0.25">
      <c r="A241" s="38" t="s">
        <v>2505</v>
      </c>
      <c r="B241" s="38" t="s">
        <v>2586</v>
      </c>
      <c r="C241" s="38" t="s">
        <v>2587</v>
      </c>
      <c r="D241" s="65">
        <f t="shared" si="3"/>
        <v>0</v>
      </c>
    </row>
    <row r="242" spans="1:4" x14ac:dyDescent="0.25">
      <c r="A242" s="38" t="s">
        <v>2356</v>
      </c>
      <c r="B242" s="38" t="s">
        <v>2586</v>
      </c>
      <c r="C242" s="38" t="s">
        <v>2587</v>
      </c>
      <c r="D242" s="65">
        <f t="shared" si="3"/>
        <v>0</v>
      </c>
    </row>
    <row r="243" spans="1:4" x14ac:dyDescent="0.25">
      <c r="A243" s="38" t="s">
        <v>2360</v>
      </c>
      <c r="B243" s="38" t="s">
        <v>2586</v>
      </c>
      <c r="C243" s="38" t="s">
        <v>2587</v>
      </c>
      <c r="D243" s="65">
        <f t="shared" si="3"/>
        <v>0</v>
      </c>
    </row>
    <row r="244" spans="1:4" x14ac:dyDescent="0.25">
      <c r="A244" s="38" t="s">
        <v>2811</v>
      </c>
      <c r="B244" s="38" t="s">
        <v>2586</v>
      </c>
      <c r="C244" s="38" t="s">
        <v>2587</v>
      </c>
      <c r="D244" s="65">
        <f t="shared" si="3"/>
        <v>0</v>
      </c>
    </row>
    <row r="245" spans="1:4" x14ac:dyDescent="0.25">
      <c r="A245" s="38" t="s">
        <v>2544</v>
      </c>
      <c r="B245" s="38" t="s">
        <v>2586</v>
      </c>
      <c r="C245" s="38" t="s">
        <v>2587</v>
      </c>
      <c r="D245" s="65">
        <f t="shared" si="3"/>
        <v>0</v>
      </c>
    </row>
    <row r="246" spans="1:4" x14ac:dyDescent="0.25">
      <c r="A246" s="38" t="s">
        <v>2812</v>
      </c>
      <c r="B246" s="38" t="s">
        <v>2586</v>
      </c>
      <c r="C246" s="38" t="s">
        <v>2587</v>
      </c>
      <c r="D246" s="65">
        <f t="shared" si="3"/>
        <v>0</v>
      </c>
    </row>
    <row r="247" spans="1:4" x14ac:dyDescent="0.25">
      <c r="A247" s="38" t="s">
        <v>2813</v>
      </c>
      <c r="B247" s="38" t="s">
        <v>2586</v>
      </c>
      <c r="C247" s="38" t="s">
        <v>2587</v>
      </c>
      <c r="D247" s="65">
        <f t="shared" si="3"/>
        <v>0</v>
      </c>
    </row>
    <row r="248" spans="1:4" x14ac:dyDescent="0.25">
      <c r="A248" s="38" t="s">
        <v>2814</v>
      </c>
      <c r="B248" s="38" t="s">
        <v>2586</v>
      </c>
      <c r="C248" s="38" t="s">
        <v>2587</v>
      </c>
      <c r="D248" s="65">
        <f t="shared" si="3"/>
        <v>0</v>
      </c>
    </row>
    <row r="249" spans="1:4" x14ac:dyDescent="0.25">
      <c r="A249" s="38" t="s">
        <v>2382</v>
      </c>
      <c r="B249" s="38" t="s">
        <v>2586</v>
      </c>
      <c r="C249" s="38" t="s">
        <v>2587</v>
      </c>
      <c r="D249" s="65">
        <f t="shared" si="3"/>
        <v>0</v>
      </c>
    </row>
    <row r="250" spans="1:4" x14ac:dyDescent="0.25">
      <c r="A250" s="38" t="s">
        <v>2384</v>
      </c>
      <c r="B250" s="38" t="s">
        <v>2586</v>
      </c>
      <c r="C250" s="38" t="s">
        <v>2587</v>
      </c>
      <c r="D250" s="65">
        <f t="shared" si="3"/>
        <v>0</v>
      </c>
    </row>
    <row r="251" spans="1:4" x14ac:dyDescent="0.25">
      <c r="A251" s="38" t="s">
        <v>2469</v>
      </c>
      <c r="B251" s="38" t="s">
        <v>2586</v>
      </c>
      <c r="C251" s="38" t="s">
        <v>2587</v>
      </c>
      <c r="D251" s="65">
        <f t="shared" si="3"/>
        <v>0</v>
      </c>
    </row>
    <row r="252" spans="1:4" x14ac:dyDescent="0.25">
      <c r="A252" s="38" t="s">
        <v>2393</v>
      </c>
      <c r="B252" s="38" t="s">
        <v>2586</v>
      </c>
      <c r="C252" s="38" t="s">
        <v>2587</v>
      </c>
      <c r="D252" s="65">
        <f t="shared" si="3"/>
        <v>0</v>
      </c>
    </row>
    <row r="253" spans="1:4" x14ac:dyDescent="0.25">
      <c r="A253" s="38" t="s">
        <v>2414</v>
      </c>
      <c r="B253" s="38" t="s">
        <v>2586</v>
      </c>
      <c r="C253" s="38" t="s">
        <v>2587</v>
      </c>
      <c r="D253" s="65">
        <f t="shared" si="3"/>
        <v>0</v>
      </c>
    </row>
    <row r="254" spans="1:4" x14ac:dyDescent="0.25">
      <c r="A254" s="38" t="s">
        <v>2815</v>
      </c>
      <c r="B254" s="38" t="s">
        <v>2586</v>
      </c>
      <c r="C254" s="38" t="s">
        <v>2587</v>
      </c>
      <c r="D254" s="65">
        <f t="shared" si="3"/>
        <v>0</v>
      </c>
    </row>
    <row r="255" spans="1:4" x14ac:dyDescent="0.25">
      <c r="A255" s="38" t="s">
        <v>2491</v>
      </c>
      <c r="B255" s="38" t="s">
        <v>2586</v>
      </c>
      <c r="C255" s="38" t="s">
        <v>2587</v>
      </c>
      <c r="D255" s="65">
        <f t="shared" si="3"/>
        <v>0</v>
      </c>
    </row>
    <row r="256" spans="1:4" x14ac:dyDescent="0.25">
      <c r="A256" s="38" t="s">
        <v>2816</v>
      </c>
      <c r="B256" s="38" t="s">
        <v>2586</v>
      </c>
      <c r="C256" s="38" t="s">
        <v>2587</v>
      </c>
      <c r="D256" s="65">
        <f t="shared" si="3"/>
        <v>0</v>
      </c>
    </row>
    <row r="257" spans="1:4" x14ac:dyDescent="0.25">
      <c r="A257" s="38" t="s">
        <v>2817</v>
      </c>
      <c r="B257" s="38" t="s">
        <v>2586</v>
      </c>
      <c r="D257" s="65">
        <v>0</v>
      </c>
    </row>
  </sheetData>
  <sheetProtection algorithmName="SHA-512" hashValue="Vp2QD+lA+6/zZ3bm/xg7twID+OkNWk6K3m1I2F3X67VnQ15BZn46W/DPc0mU+iiIw5bMzBXah5C+TExFIz7qGg==" saltValue="E9rvgdhz8nQs7fB0t99J4A==" spinCount="100000" sheet="1" objects="1" scenarios="1" selectLockedCells="1" selectUnlockedCells="1"/>
  <autoFilter ref="A1:E257" xr:uid="{412CA321-CC9D-4708-9058-CCF022558A87}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FFFD-CE98-4D81-9061-80B123D057BA}">
  <sheetPr codeName="Sheet4"/>
  <dimension ref="A1:IB700"/>
  <sheetViews>
    <sheetView topLeftCell="C1" workbookViewId="0">
      <selection activeCell="E28" sqref="E28"/>
    </sheetView>
  </sheetViews>
  <sheetFormatPr defaultRowHeight="15.75" x14ac:dyDescent="0.25"/>
  <cols>
    <col min="1" max="1" width="32.875" hidden="1" customWidth="1"/>
    <col min="2" max="2" width="25.75" hidden="1" customWidth="1"/>
    <col min="3" max="3" width="12.5" customWidth="1"/>
    <col min="4" max="4" width="24.5" customWidth="1"/>
    <col min="5" max="5" width="19.375" bestFit="1" customWidth="1"/>
    <col min="6" max="6" width="9.375" bestFit="1" customWidth="1"/>
    <col min="7" max="7" width="25.75" bestFit="1" customWidth="1"/>
    <col min="8" max="8" width="15.75" bestFit="1" customWidth="1"/>
    <col min="9" max="9" width="12.375" bestFit="1" customWidth="1"/>
    <col min="10" max="10" width="18.375" bestFit="1" customWidth="1"/>
    <col min="11" max="11" width="11.125" bestFit="1" customWidth="1"/>
    <col min="12" max="12" width="13.75" bestFit="1" customWidth="1"/>
    <col min="13" max="13" width="18.625" bestFit="1" customWidth="1"/>
    <col min="14" max="14" width="12.125" bestFit="1" customWidth="1"/>
    <col min="15" max="15" width="14" bestFit="1" customWidth="1"/>
    <col min="16" max="16" width="13.25" bestFit="1" customWidth="1"/>
    <col min="17" max="17" width="14.25" bestFit="1" customWidth="1"/>
    <col min="18" max="18" width="20.25" bestFit="1" customWidth="1"/>
    <col min="19" max="19" width="16" bestFit="1" customWidth="1"/>
    <col min="20" max="20" width="16.625" bestFit="1" customWidth="1"/>
    <col min="21" max="21" width="18.875" bestFit="1" customWidth="1"/>
    <col min="22" max="22" width="18.125" bestFit="1" customWidth="1"/>
    <col min="23" max="23" width="14.25" bestFit="1" customWidth="1"/>
    <col min="24" max="24" width="15.375" bestFit="1" customWidth="1"/>
    <col min="25" max="25" width="18.75" bestFit="1" customWidth="1"/>
    <col min="26" max="26" width="17.75" bestFit="1" customWidth="1"/>
    <col min="27" max="27" width="20.375" bestFit="1" customWidth="1"/>
    <col min="28" max="28" width="17.25" bestFit="1" customWidth="1"/>
    <col min="29" max="29" width="8.25" bestFit="1" customWidth="1"/>
    <col min="30" max="30" width="16.125" bestFit="1" customWidth="1"/>
    <col min="31" max="31" width="12.375" bestFit="1" customWidth="1"/>
    <col min="32" max="32" width="17.25" bestFit="1" customWidth="1"/>
    <col min="33" max="33" width="14.25" bestFit="1" customWidth="1"/>
    <col min="34" max="34" width="13.875" bestFit="1" customWidth="1"/>
    <col min="35" max="35" width="12.75" bestFit="1" customWidth="1"/>
    <col min="36" max="36" width="14.75" bestFit="1" customWidth="1"/>
    <col min="37" max="37" width="16.625" bestFit="1" customWidth="1"/>
    <col min="38" max="38" width="15.5" bestFit="1" customWidth="1"/>
    <col min="39" max="39" width="14.5" bestFit="1" customWidth="1"/>
    <col min="40" max="40" width="13.25" bestFit="1" customWidth="1"/>
    <col min="41" max="41" width="13.875" bestFit="1" customWidth="1"/>
    <col min="42" max="42" width="15.75" bestFit="1" customWidth="1"/>
    <col min="43" max="43" width="18.5" bestFit="1" customWidth="1"/>
    <col min="44" max="44" width="12.75" bestFit="1" customWidth="1"/>
    <col min="45" max="45" width="14.75" bestFit="1" customWidth="1"/>
    <col min="46" max="46" width="15.25" bestFit="1" customWidth="1"/>
    <col min="47" max="47" width="14.25" bestFit="1" customWidth="1"/>
    <col min="48" max="48" width="14" bestFit="1" customWidth="1"/>
    <col min="49" max="50" width="16" bestFit="1" customWidth="1"/>
    <col min="51" max="51" width="19.75" bestFit="1" customWidth="1"/>
    <col min="52" max="52" width="20.75" bestFit="1" customWidth="1"/>
    <col min="53" max="53" width="15.5" bestFit="1" customWidth="1"/>
    <col min="54" max="54" width="11.875" bestFit="1" customWidth="1"/>
    <col min="55" max="55" width="12.125" bestFit="1" customWidth="1"/>
    <col min="56" max="56" width="15.75" bestFit="1" customWidth="1"/>
    <col min="57" max="57" width="22.125" bestFit="1" customWidth="1"/>
    <col min="58" max="58" width="16.625" bestFit="1" customWidth="1"/>
    <col min="59" max="59" width="13.75" bestFit="1" customWidth="1"/>
    <col min="60" max="60" width="11.875" bestFit="1" customWidth="1"/>
    <col min="61" max="61" width="13.5" bestFit="1" customWidth="1"/>
    <col min="62" max="62" width="20.5" bestFit="1" customWidth="1"/>
    <col min="63" max="63" width="12.375" bestFit="1" customWidth="1"/>
    <col min="64" max="64" width="20.75" bestFit="1" customWidth="1"/>
    <col min="65" max="65" width="14.5" bestFit="1" customWidth="1"/>
    <col min="66" max="66" width="17.5" bestFit="1" customWidth="1"/>
    <col min="67" max="67" width="20.625" bestFit="1" customWidth="1"/>
    <col min="68" max="68" width="13.75" bestFit="1" customWidth="1"/>
    <col min="69" max="69" width="14.625" bestFit="1" customWidth="1"/>
    <col min="70" max="70" width="13.375" bestFit="1" customWidth="1"/>
    <col min="71" max="71" width="10.75" bestFit="1" customWidth="1"/>
    <col min="72" max="72" width="13.875" bestFit="1" customWidth="1"/>
    <col min="73" max="73" width="13.125" bestFit="1" customWidth="1"/>
    <col min="74" max="74" width="14.125" bestFit="1" customWidth="1"/>
    <col min="75" max="75" width="14.25" bestFit="1" customWidth="1"/>
    <col min="76" max="76" width="12.75" bestFit="1" customWidth="1"/>
    <col min="77" max="77" width="15.25" bestFit="1" customWidth="1"/>
    <col min="78" max="78" width="13.625" bestFit="1" customWidth="1"/>
    <col min="79" max="79" width="16.25" bestFit="1" customWidth="1"/>
    <col min="80" max="80" width="13.5" bestFit="1" customWidth="1"/>
    <col min="81" max="81" width="13.75" bestFit="1" customWidth="1"/>
    <col min="82" max="82" width="11.75" bestFit="1" customWidth="1"/>
    <col min="83" max="83" width="15.5" bestFit="1" customWidth="1"/>
    <col min="84" max="84" width="14.5" bestFit="1" customWidth="1"/>
    <col min="85" max="85" width="13.75" bestFit="1" customWidth="1"/>
    <col min="86" max="86" width="11.75" bestFit="1" customWidth="1"/>
    <col min="87" max="87" width="15.5" bestFit="1" customWidth="1"/>
    <col min="88" max="88" width="10.875" bestFit="1" customWidth="1"/>
    <col min="89" max="89" width="11" bestFit="1" customWidth="1"/>
    <col min="90" max="90" width="12.25" bestFit="1" customWidth="1"/>
    <col min="91" max="91" width="18.375" bestFit="1" customWidth="1"/>
    <col min="92" max="92" width="14.25" bestFit="1" customWidth="1"/>
    <col min="93" max="93" width="13.25" bestFit="1" customWidth="1"/>
    <col min="94" max="94" width="16.75" bestFit="1" customWidth="1"/>
    <col min="95" max="95" width="12.75" bestFit="1" customWidth="1"/>
    <col min="96" max="96" width="13.75" bestFit="1" customWidth="1"/>
    <col min="97" max="97" width="16.625" bestFit="1" customWidth="1"/>
    <col min="98" max="98" width="22.5" bestFit="1" customWidth="1"/>
    <col min="99" max="99" width="12.75" bestFit="1" customWidth="1"/>
    <col min="100" max="100" width="14.625" bestFit="1" customWidth="1"/>
    <col min="101" max="101" width="14.125" bestFit="1" customWidth="1"/>
    <col min="102" max="102" width="13.75" bestFit="1" customWidth="1"/>
    <col min="103" max="103" width="12.25" bestFit="1" customWidth="1"/>
    <col min="104" max="104" width="15.25" bestFit="1" customWidth="1"/>
    <col min="105" max="105" width="17.75" bestFit="1" customWidth="1"/>
    <col min="106" max="106" width="22.875" bestFit="1" customWidth="1"/>
    <col min="107" max="107" width="17.625" bestFit="1" customWidth="1"/>
    <col min="108" max="108" width="14.125" bestFit="1" customWidth="1"/>
    <col min="109" max="109" width="21.375" bestFit="1" customWidth="1"/>
    <col min="110" max="110" width="11.625" bestFit="1" customWidth="1"/>
    <col min="111" max="111" width="12.375" bestFit="1" customWidth="1"/>
    <col min="112" max="112" width="16.5" bestFit="1" customWidth="1"/>
    <col min="113" max="114" width="15.5" bestFit="1" customWidth="1"/>
    <col min="115" max="115" width="15.125" bestFit="1" customWidth="1"/>
    <col min="116" max="116" width="12.625" bestFit="1" customWidth="1"/>
    <col min="117" max="117" width="16" bestFit="1" customWidth="1"/>
    <col min="118" max="118" width="12.25" bestFit="1" customWidth="1"/>
    <col min="119" max="119" width="13.875" bestFit="1" customWidth="1"/>
    <col min="120" max="120" width="14.5" bestFit="1" customWidth="1"/>
    <col min="121" max="121" width="14" bestFit="1" customWidth="1"/>
    <col min="122" max="122" width="15.125" bestFit="1" customWidth="1"/>
    <col min="123" max="123" width="13" bestFit="1" customWidth="1"/>
    <col min="124" max="124" width="11.375" bestFit="1" customWidth="1"/>
    <col min="125" max="125" width="16.875" bestFit="1" customWidth="1"/>
    <col min="126" max="126" width="13.375" bestFit="1" customWidth="1"/>
    <col min="127" max="127" width="14.875" bestFit="1" customWidth="1"/>
    <col min="128" max="128" width="18.25" bestFit="1" customWidth="1"/>
    <col min="129" max="129" width="14.375" bestFit="1" customWidth="1"/>
    <col min="130" max="130" width="18.5" bestFit="1" customWidth="1"/>
    <col min="131" max="131" width="14.125" bestFit="1" customWidth="1"/>
    <col min="132" max="132" width="18.25" bestFit="1" customWidth="1"/>
    <col min="133" max="133" width="14.375" bestFit="1" customWidth="1"/>
    <col min="134" max="134" width="18" bestFit="1" customWidth="1"/>
    <col min="135" max="135" width="14.875" bestFit="1" customWidth="1"/>
    <col min="136" max="136" width="21.25" bestFit="1" customWidth="1"/>
    <col min="137" max="137" width="12.625" bestFit="1" customWidth="1"/>
    <col min="138" max="138" width="16.25" bestFit="1" customWidth="1"/>
    <col min="139" max="139" width="17.75" bestFit="1" customWidth="1"/>
    <col min="140" max="140" width="14.25" bestFit="1" customWidth="1"/>
    <col min="141" max="141" width="20.875" bestFit="1" customWidth="1"/>
    <col min="142" max="142" width="15.75" bestFit="1" customWidth="1"/>
    <col min="143" max="143" width="14.875" bestFit="1" customWidth="1"/>
    <col min="144" max="144" width="11.875" bestFit="1" customWidth="1"/>
    <col min="145" max="145" width="21.5" bestFit="1" customWidth="1"/>
    <col min="146" max="146" width="13.75" bestFit="1" customWidth="1"/>
    <col min="147" max="147" width="13.375" bestFit="1" customWidth="1"/>
    <col min="148" max="148" width="18.625" bestFit="1" customWidth="1"/>
    <col min="149" max="149" width="13.75" bestFit="1" customWidth="1"/>
    <col min="150" max="150" width="14.125" bestFit="1" customWidth="1"/>
    <col min="151" max="151" width="20.25" bestFit="1" customWidth="1"/>
    <col min="152" max="152" width="12.25" bestFit="1" customWidth="1"/>
    <col min="153" max="153" width="21.25" bestFit="1" customWidth="1"/>
    <col min="154" max="154" width="18.75" bestFit="1" customWidth="1"/>
    <col min="155" max="155" width="14.375" bestFit="1" customWidth="1"/>
    <col min="156" max="156" width="16.5" bestFit="1" customWidth="1"/>
    <col min="157" max="157" width="16" bestFit="1" customWidth="1"/>
    <col min="158" max="158" width="19.75" bestFit="1" customWidth="1"/>
    <col min="159" max="159" width="16.875" bestFit="1" customWidth="1"/>
    <col min="160" max="160" width="13.75" bestFit="1" customWidth="1"/>
    <col min="161" max="161" width="14.5" bestFit="1" customWidth="1"/>
    <col min="162" max="162" width="17.125" bestFit="1" customWidth="1"/>
    <col min="163" max="163" width="20.75" bestFit="1" customWidth="1"/>
    <col min="164" max="164" width="14.375" bestFit="1" customWidth="1"/>
    <col min="165" max="165" width="17.75" bestFit="1" customWidth="1"/>
    <col min="166" max="166" width="18.375" bestFit="1" customWidth="1"/>
    <col min="167" max="167" width="21.625" bestFit="1" customWidth="1"/>
    <col min="168" max="168" width="14.25" bestFit="1" customWidth="1"/>
    <col min="169" max="169" width="21.625" bestFit="1" customWidth="1"/>
    <col min="170" max="170" width="17.25" bestFit="1" customWidth="1"/>
    <col min="171" max="171" width="13.25" bestFit="1" customWidth="1"/>
    <col min="172" max="172" width="21.5" bestFit="1" customWidth="1"/>
    <col min="173" max="173" width="20.75" bestFit="1" customWidth="1"/>
    <col min="174" max="174" width="15" bestFit="1" customWidth="1"/>
    <col min="175" max="175" width="14.125" bestFit="1" customWidth="1"/>
    <col min="176" max="176" width="15" bestFit="1" customWidth="1"/>
    <col min="177" max="177" width="15.625" bestFit="1" customWidth="1"/>
    <col min="178" max="178" width="13" bestFit="1" customWidth="1"/>
    <col min="179" max="179" width="16.75" bestFit="1" customWidth="1"/>
    <col min="180" max="180" width="20.375" bestFit="1" customWidth="1"/>
    <col min="181" max="181" width="14.625" bestFit="1" customWidth="1"/>
    <col min="182" max="182" width="14.25" bestFit="1" customWidth="1"/>
    <col min="183" max="183" width="13.375" bestFit="1" customWidth="1"/>
    <col min="184" max="184" width="16.5" bestFit="1" customWidth="1"/>
    <col min="185" max="185" width="14.75" bestFit="1" customWidth="1"/>
    <col min="186" max="186" width="12.25" bestFit="1" customWidth="1"/>
    <col min="187" max="187" width="16.125" bestFit="1" customWidth="1"/>
    <col min="188" max="188" width="16.25" bestFit="1" customWidth="1"/>
    <col min="189" max="189" width="20.125" bestFit="1" customWidth="1"/>
    <col min="190" max="190" width="16.375" bestFit="1" customWidth="1"/>
    <col min="191" max="191" width="14.875" bestFit="1" customWidth="1"/>
    <col min="192" max="192" width="16.5" bestFit="1" customWidth="1"/>
    <col min="193" max="193" width="21.25" bestFit="1" customWidth="1"/>
    <col min="194" max="194" width="12.75" bestFit="1" customWidth="1"/>
    <col min="195" max="195" width="12.375" bestFit="1" customWidth="1"/>
    <col min="196" max="196" width="21.625" bestFit="1" customWidth="1"/>
    <col min="197" max="197" width="19" bestFit="1" customWidth="1"/>
    <col min="198" max="198" width="13.375" bestFit="1" customWidth="1"/>
    <col min="199" max="199" width="12.625" bestFit="1" customWidth="1"/>
    <col min="200" max="200" width="22" bestFit="1" customWidth="1"/>
    <col min="201" max="201" width="14.25" bestFit="1" customWidth="1"/>
    <col min="202" max="202" width="20.5" bestFit="1" customWidth="1"/>
    <col min="203" max="203" width="20.25" bestFit="1" customWidth="1"/>
    <col min="204" max="204" width="19" bestFit="1" customWidth="1"/>
    <col min="205" max="205" width="15.125" bestFit="1" customWidth="1"/>
    <col min="206" max="206" width="14.375" bestFit="1" customWidth="1"/>
    <col min="207" max="207" width="16.625" bestFit="1" customWidth="1"/>
    <col min="208" max="208" width="19.5" bestFit="1" customWidth="1"/>
    <col min="209" max="209" width="17.5" bestFit="1" customWidth="1"/>
    <col min="210" max="210" width="20.375" bestFit="1" customWidth="1"/>
    <col min="211" max="211" width="20.75" bestFit="1" customWidth="1"/>
    <col min="212" max="212" width="14.5" bestFit="1" customWidth="1"/>
    <col min="213" max="213" width="20.75" bestFit="1" customWidth="1"/>
    <col min="214" max="214" width="15.25" bestFit="1" customWidth="1"/>
    <col min="215" max="215" width="18.25" bestFit="1" customWidth="1"/>
    <col min="216" max="216" width="11.625" bestFit="1" customWidth="1"/>
    <col min="217" max="217" width="13.625" bestFit="1" customWidth="1"/>
    <col min="218" max="218" width="17.5" bestFit="1" customWidth="1"/>
    <col min="219" max="219" width="22.375" bestFit="1" customWidth="1"/>
    <col min="220" max="220" width="19.625" bestFit="1" customWidth="1"/>
    <col min="221" max="221" width="13.25" bestFit="1" customWidth="1"/>
    <col min="222" max="222" width="18.25" bestFit="1" customWidth="1"/>
    <col min="223" max="223" width="18.75" bestFit="1" customWidth="1"/>
    <col min="224" max="224" width="20.375" bestFit="1" customWidth="1"/>
    <col min="225" max="225" width="20.25" bestFit="1" customWidth="1"/>
    <col min="226" max="226" width="16.875" bestFit="1" customWidth="1"/>
    <col min="227" max="227" width="17.375" bestFit="1" customWidth="1"/>
    <col min="228" max="228" width="21.625" bestFit="1" customWidth="1"/>
    <col min="229" max="229" width="20.25" bestFit="1" customWidth="1"/>
    <col min="230" max="230" width="14.75" bestFit="1" customWidth="1"/>
    <col min="231" max="231" width="18.875" bestFit="1" customWidth="1"/>
    <col min="232" max="232" width="15.125" bestFit="1" customWidth="1"/>
    <col min="233" max="233" width="17.75" bestFit="1" customWidth="1"/>
    <col min="234" max="234" width="21.75" bestFit="1" customWidth="1"/>
    <col min="235" max="235" width="17.375" bestFit="1" customWidth="1"/>
    <col min="236" max="236" width="13.125" bestFit="1" customWidth="1"/>
    <col min="237" max="237" width="19.375" bestFit="1" customWidth="1"/>
    <col min="238" max="238" width="22.875" bestFit="1" customWidth="1"/>
  </cols>
  <sheetData>
    <row r="1" spans="1:236" x14ac:dyDescent="0.25">
      <c r="A1" s="65" t="s">
        <v>2818</v>
      </c>
      <c r="B1" s="65" t="s">
        <v>2819</v>
      </c>
      <c r="C1" s="65" t="s">
        <v>2820</v>
      </c>
      <c r="D1" s="65" t="s">
        <v>2821</v>
      </c>
      <c r="E1" s="65" t="s">
        <v>2822</v>
      </c>
      <c r="F1" s="65" t="s">
        <v>2823</v>
      </c>
      <c r="G1" s="41" t="s">
        <v>2824</v>
      </c>
      <c r="H1" s="41" t="s">
        <v>2825</v>
      </c>
      <c r="I1" s="41" t="s">
        <v>2826</v>
      </c>
      <c r="J1" s="41" t="s">
        <v>2827</v>
      </c>
      <c r="K1" s="41" t="s">
        <v>2828</v>
      </c>
      <c r="L1" s="41" t="s">
        <v>2829</v>
      </c>
      <c r="M1" s="41" t="s">
        <v>2830</v>
      </c>
      <c r="N1" s="41" t="s">
        <v>2831</v>
      </c>
      <c r="O1" s="41" t="s">
        <v>2832</v>
      </c>
      <c r="P1" s="41" t="s">
        <v>2833</v>
      </c>
      <c r="Q1" s="41" t="s">
        <v>2834</v>
      </c>
      <c r="R1" s="41" t="s">
        <v>2835</v>
      </c>
      <c r="S1" s="41" t="s">
        <v>2836</v>
      </c>
      <c r="T1" s="41" t="s">
        <v>2837</v>
      </c>
      <c r="U1" s="41" t="s">
        <v>2838</v>
      </c>
      <c r="V1" s="41" t="s">
        <v>2839</v>
      </c>
      <c r="W1" s="41" t="s">
        <v>2840</v>
      </c>
      <c r="X1" s="41" t="s">
        <v>2841</v>
      </c>
      <c r="Y1" s="41" t="s">
        <v>2842</v>
      </c>
      <c r="Z1" s="41" t="s">
        <v>2843</v>
      </c>
      <c r="AA1" s="41" t="s">
        <v>2844</v>
      </c>
      <c r="AB1" s="41" t="s">
        <v>2845</v>
      </c>
      <c r="AC1" s="65" t="s">
        <v>5</v>
      </c>
      <c r="AD1" s="65" t="s">
        <v>2846</v>
      </c>
      <c r="AE1" s="65" t="s">
        <v>2847</v>
      </c>
      <c r="AF1" s="65" t="s">
        <v>2848</v>
      </c>
      <c r="AG1" s="65" t="s">
        <v>2849</v>
      </c>
      <c r="AH1" s="65" t="s">
        <v>2850</v>
      </c>
      <c r="AI1" s="65" t="s">
        <v>2851</v>
      </c>
      <c r="AJ1" s="65" t="s">
        <v>2852</v>
      </c>
      <c r="AK1" s="65" t="s">
        <v>2853</v>
      </c>
      <c r="AL1" s="65" t="s">
        <v>2854</v>
      </c>
      <c r="AM1" s="65" t="s">
        <v>2855</v>
      </c>
      <c r="AN1" s="65" t="s">
        <v>2856</v>
      </c>
      <c r="AO1" s="65" t="s">
        <v>2857</v>
      </c>
      <c r="AP1" s="65" t="s">
        <v>2858</v>
      </c>
      <c r="AQ1" s="65" t="s">
        <v>2859</v>
      </c>
      <c r="AR1" s="65" t="s">
        <v>2860</v>
      </c>
      <c r="AS1" s="65" t="s">
        <v>2861</v>
      </c>
      <c r="AT1" s="65" t="s">
        <v>2862</v>
      </c>
      <c r="AU1" s="65" t="s">
        <v>2863</v>
      </c>
      <c r="AV1" s="65" t="s">
        <v>2864</v>
      </c>
      <c r="AW1" s="65" t="s">
        <v>2865</v>
      </c>
      <c r="AX1" s="65" t="s">
        <v>2866</v>
      </c>
      <c r="AY1" s="65" t="s">
        <v>2867</v>
      </c>
      <c r="AZ1" s="65" t="s">
        <v>2868</v>
      </c>
      <c r="BA1" s="65" t="s">
        <v>2869</v>
      </c>
      <c r="BB1" s="65" t="s">
        <v>2870</v>
      </c>
      <c r="BC1" s="65" t="s">
        <v>2871</v>
      </c>
      <c r="BD1" s="65" t="s">
        <v>2872</v>
      </c>
      <c r="BE1" s="65" t="s">
        <v>2873</v>
      </c>
      <c r="BF1" s="65" t="s">
        <v>2874</v>
      </c>
      <c r="BG1" s="65" t="s">
        <v>2875</v>
      </c>
      <c r="BH1" s="65" t="s">
        <v>2876</v>
      </c>
      <c r="BI1" s="65" t="s">
        <v>2877</v>
      </c>
      <c r="BJ1" s="65" t="s">
        <v>2878</v>
      </c>
      <c r="BK1" s="65" t="s">
        <v>2879</v>
      </c>
      <c r="BL1" s="65" t="s">
        <v>2880</v>
      </c>
      <c r="BM1" s="65" t="s">
        <v>2881</v>
      </c>
      <c r="BN1" s="65" t="s">
        <v>2882</v>
      </c>
      <c r="BO1" s="65" t="s">
        <v>2883</v>
      </c>
      <c r="BP1" s="65" t="s">
        <v>2884</v>
      </c>
      <c r="BQ1" s="65" t="s">
        <v>2885</v>
      </c>
      <c r="BR1" s="65" t="s">
        <v>2886</v>
      </c>
      <c r="BS1" s="65" t="s">
        <v>2887</v>
      </c>
      <c r="BT1" s="65" t="s">
        <v>2888</v>
      </c>
      <c r="BU1" s="65" t="s">
        <v>2889</v>
      </c>
      <c r="BV1" s="65" t="s">
        <v>2890</v>
      </c>
      <c r="BW1" s="65" t="s">
        <v>2891</v>
      </c>
      <c r="BX1" s="65" t="s">
        <v>2892</v>
      </c>
      <c r="BY1" s="65" t="s">
        <v>2893</v>
      </c>
      <c r="BZ1" s="65" t="s">
        <v>2894</v>
      </c>
      <c r="CA1" s="65" t="s">
        <v>2895</v>
      </c>
      <c r="CB1" s="65" t="s">
        <v>2896</v>
      </c>
      <c r="CC1" s="65" t="s">
        <v>2897</v>
      </c>
      <c r="CD1" s="65" t="s">
        <v>2898</v>
      </c>
      <c r="CE1" s="65" t="s">
        <v>2899</v>
      </c>
      <c r="CF1" s="65" t="s">
        <v>2900</v>
      </c>
      <c r="CG1" s="65" t="s">
        <v>2901</v>
      </c>
      <c r="CH1" s="65" t="s">
        <v>2902</v>
      </c>
      <c r="CI1" s="65" t="s">
        <v>2903</v>
      </c>
      <c r="CJ1" s="65" t="s">
        <v>2904</v>
      </c>
      <c r="CK1" s="65" t="s">
        <v>2905</v>
      </c>
      <c r="CL1" s="65" t="s">
        <v>2906</v>
      </c>
      <c r="CM1" s="65" t="s">
        <v>2907</v>
      </c>
      <c r="CN1" s="65" t="s">
        <v>2908</v>
      </c>
      <c r="CO1" s="65" t="s">
        <v>2909</v>
      </c>
      <c r="CP1" s="65" t="s">
        <v>2910</v>
      </c>
      <c r="CQ1" s="65" t="s">
        <v>2911</v>
      </c>
      <c r="CR1" s="65" t="s">
        <v>2912</v>
      </c>
      <c r="CS1" s="65" t="s">
        <v>2913</v>
      </c>
      <c r="CT1" s="65" t="s">
        <v>2914</v>
      </c>
      <c r="CU1" s="65" t="s">
        <v>2915</v>
      </c>
      <c r="CV1" s="65" t="s">
        <v>2916</v>
      </c>
      <c r="CW1" s="65" t="s">
        <v>2917</v>
      </c>
      <c r="CX1" s="65" t="s">
        <v>2918</v>
      </c>
      <c r="CY1" s="65" t="s">
        <v>2919</v>
      </c>
      <c r="CZ1" s="65" t="s">
        <v>2920</v>
      </c>
      <c r="DA1" s="65" t="s">
        <v>2921</v>
      </c>
      <c r="DB1" s="65" t="s">
        <v>2922</v>
      </c>
      <c r="DC1" s="65" t="s">
        <v>2923</v>
      </c>
      <c r="DD1" s="65" t="s">
        <v>2924</v>
      </c>
      <c r="DE1" s="65" t="s">
        <v>2925</v>
      </c>
      <c r="DF1" s="65" t="s">
        <v>2926</v>
      </c>
      <c r="DG1" s="65" t="s">
        <v>2927</v>
      </c>
      <c r="DH1" s="65" t="s">
        <v>2928</v>
      </c>
      <c r="DI1" s="65" t="s">
        <v>2929</v>
      </c>
      <c r="DJ1" s="65" t="s">
        <v>2930</v>
      </c>
      <c r="DK1" s="65" t="s">
        <v>2931</v>
      </c>
      <c r="DL1" s="65" t="s">
        <v>2932</v>
      </c>
      <c r="DM1" s="65" t="s">
        <v>2933</v>
      </c>
      <c r="DN1" s="65" t="s">
        <v>2934</v>
      </c>
      <c r="DO1" s="65" t="s">
        <v>2935</v>
      </c>
      <c r="DP1" s="65" t="s">
        <v>2936</v>
      </c>
      <c r="DQ1" s="65" t="s">
        <v>2937</v>
      </c>
      <c r="DR1" s="65" t="s">
        <v>2938</v>
      </c>
      <c r="DS1" s="65" t="s">
        <v>2939</v>
      </c>
      <c r="DT1" s="65" t="s">
        <v>2940</v>
      </c>
      <c r="DU1" s="65" t="s">
        <v>2941</v>
      </c>
      <c r="DV1" s="65" t="s">
        <v>2942</v>
      </c>
      <c r="DW1" s="65" t="s">
        <v>2943</v>
      </c>
      <c r="DX1" s="65" t="s">
        <v>2944</v>
      </c>
      <c r="DY1" s="65" t="s">
        <v>2945</v>
      </c>
      <c r="DZ1" s="65" t="s">
        <v>2946</v>
      </c>
      <c r="EA1" s="65" t="s">
        <v>2947</v>
      </c>
      <c r="EB1" s="65" t="s">
        <v>2948</v>
      </c>
      <c r="EC1" s="65" t="s">
        <v>2949</v>
      </c>
      <c r="ED1" s="65" t="s">
        <v>2950</v>
      </c>
      <c r="EE1" s="65" t="s">
        <v>2951</v>
      </c>
      <c r="EF1" s="65" t="s">
        <v>2952</v>
      </c>
      <c r="EG1" s="65" t="s">
        <v>2953</v>
      </c>
      <c r="EH1" s="65" t="s">
        <v>2954</v>
      </c>
      <c r="EI1" s="65" t="s">
        <v>2955</v>
      </c>
      <c r="EJ1" s="65" t="s">
        <v>2956</v>
      </c>
      <c r="EK1" s="65" t="s">
        <v>2957</v>
      </c>
      <c r="EL1" s="65" t="s">
        <v>2958</v>
      </c>
      <c r="EM1" s="65" t="s">
        <v>2959</v>
      </c>
      <c r="EN1" s="65" t="s">
        <v>2960</v>
      </c>
      <c r="EO1" s="65" t="s">
        <v>2961</v>
      </c>
      <c r="EP1" s="65" t="s">
        <v>2962</v>
      </c>
      <c r="EQ1" s="65" t="s">
        <v>2963</v>
      </c>
      <c r="ER1" s="65" t="s">
        <v>2964</v>
      </c>
      <c r="ES1" s="65" t="s">
        <v>2965</v>
      </c>
      <c r="ET1" s="65" t="s">
        <v>2966</v>
      </c>
      <c r="EU1" s="65" t="s">
        <v>2967</v>
      </c>
      <c r="EV1" s="65" t="s">
        <v>2968</v>
      </c>
      <c r="EW1" s="65" t="s">
        <v>2969</v>
      </c>
      <c r="EX1" s="65" t="s">
        <v>2970</v>
      </c>
      <c r="EY1" s="65" t="s">
        <v>2971</v>
      </c>
      <c r="EZ1" s="65" t="s">
        <v>2972</v>
      </c>
      <c r="FA1" s="65" t="s">
        <v>2973</v>
      </c>
      <c r="FB1" s="65" t="s">
        <v>2974</v>
      </c>
      <c r="FC1" s="65" t="s">
        <v>2975</v>
      </c>
      <c r="FD1" s="65" t="s">
        <v>2976</v>
      </c>
      <c r="FE1" s="65" t="s">
        <v>2977</v>
      </c>
      <c r="FF1" s="65" t="s">
        <v>2978</v>
      </c>
      <c r="FG1" s="65" t="s">
        <v>2979</v>
      </c>
      <c r="FH1" s="65" t="s">
        <v>2980</v>
      </c>
      <c r="FI1" s="65" t="s">
        <v>2981</v>
      </c>
      <c r="FJ1" s="65" t="s">
        <v>2982</v>
      </c>
      <c r="FK1" s="65" t="s">
        <v>2983</v>
      </c>
      <c r="FL1" s="65" t="s">
        <v>2984</v>
      </c>
      <c r="FM1" s="65" t="s">
        <v>2985</v>
      </c>
      <c r="FN1" s="65" t="s">
        <v>2986</v>
      </c>
      <c r="FO1" s="65" t="s">
        <v>2987</v>
      </c>
      <c r="FP1" s="65" t="s">
        <v>2988</v>
      </c>
      <c r="FQ1" s="65" t="s">
        <v>2989</v>
      </c>
      <c r="FR1" s="65" t="s">
        <v>2990</v>
      </c>
      <c r="FS1" s="65" t="s">
        <v>2991</v>
      </c>
      <c r="FT1" s="65" t="s">
        <v>2992</v>
      </c>
      <c r="FU1" s="65" t="s">
        <v>2993</v>
      </c>
      <c r="FV1" s="65" t="s">
        <v>2994</v>
      </c>
      <c r="FW1" s="65" t="s">
        <v>2995</v>
      </c>
      <c r="FX1" s="65" t="s">
        <v>2996</v>
      </c>
      <c r="FY1" s="65" t="s">
        <v>2997</v>
      </c>
      <c r="FZ1" s="65" t="s">
        <v>2998</v>
      </c>
      <c r="GA1" s="65" t="s">
        <v>2999</v>
      </c>
      <c r="GB1" s="65" t="s">
        <v>3000</v>
      </c>
      <c r="GC1" s="65" t="s">
        <v>3001</v>
      </c>
      <c r="GD1" s="65" t="s">
        <v>3002</v>
      </c>
      <c r="GE1" s="65" t="s">
        <v>3003</v>
      </c>
      <c r="GF1" s="65" t="s">
        <v>3004</v>
      </c>
      <c r="GG1" s="65" t="s">
        <v>3005</v>
      </c>
      <c r="GH1" s="65" t="s">
        <v>3006</v>
      </c>
      <c r="GI1" s="65" t="s">
        <v>3007</v>
      </c>
      <c r="GJ1" s="65" t="s">
        <v>3008</v>
      </c>
      <c r="GK1" s="65" t="s">
        <v>3009</v>
      </c>
      <c r="GL1" s="65" t="s">
        <v>3010</v>
      </c>
      <c r="GM1" s="65" t="s">
        <v>3011</v>
      </c>
      <c r="GN1" s="65" t="s">
        <v>3012</v>
      </c>
      <c r="GO1" s="65" t="s">
        <v>3013</v>
      </c>
      <c r="GP1" s="65" t="s">
        <v>3014</v>
      </c>
      <c r="GQ1" s="65" t="s">
        <v>3015</v>
      </c>
      <c r="GR1" s="65" t="s">
        <v>3016</v>
      </c>
      <c r="GS1" s="65" t="s">
        <v>3017</v>
      </c>
      <c r="GT1" s="65" t="s">
        <v>3018</v>
      </c>
      <c r="GU1" s="65" t="s">
        <v>3019</v>
      </c>
      <c r="GV1" s="65" t="s">
        <v>3020</v>
      </c>
      <c r="GW1" s="65" t="s">
        <v>3021</v>
      </c>
      <c r="GX1" s="65" t="s">
        <v>3022</v>
      </c>
      <c r="GY1" s="65" t="s">
        <v>3023</v>
      </c>
      <c r="GZ1" s="65" t="s">
        <v>3024</v>
      </c>
      <c r="HA1" s="65" t="s">
        <v>3025</v>
      </c>
      <c r="HB1" s="65" t="s">
        <v>3026</v>
      </c>
      <c r="HC1" s="65" t="s">
        <v>3027</v>
      </c>
      <c r="HD1" s="65" t="s">
        <v>3028</v>
      </c>
      <c r="HE1" s="65" t="s">
        <v>3029</v>
      </c>
      <c r="HF1" s="65" t="s">
        <v>3030</v>
      </c>
      <c r="HG1" s="65" t="s">
        <v>3031</v>
      </c>
      <c r="HH1" s="65" t="s">
        <v>3032</v>
      </c>
      <c r="HI1" s="65" t="s">
        <v>3033</v>
      </c>
      <c r="HJ1" s="65" t="s">
        <v>3034</v>
      </c>
      <c r="HK1" s="65" t="s">
        <v>3035</v>
      </c>
      <c r="HL1" s="65" t="s">
        <v>3036</v>
      </c>
      <c r="HM1" s="65" t="s">
        <v>3037</v>
      </c>
      <c r="HN1" s="65" t="s">
        <v>3038</v>
      </c>
      <c r="HO1" s="65" t="s">
        <v>3039</v>
      </c>
      <c r="HP1" s="65" t="s">
        <v>3040</v>
      </c>
      <c r="HQ1" s="65" t="s">
        <v>3041</v>
      </c>
      <c r="HR1" s="65" t="s">
        <v>3042</v>
      </c>
      <c r="HS1" s="65" t="s">
        <v>3043</v>
      </c>
      <c r="HT1" s="65" t="s">
        <v>3044</v>
      </c>
      <c r="HU1" s="65" t="s">
        <v>3045</v>
      </c>
      <c r="HV1" s="65" t="s">
        <v>3046</v>
      </c>
      <c r="HW1" s="65" t="s">
        <v>3047</v>
      </c>
      <c r="HX1" s="65" t="s">
        <v>3048</v>
      </c>
      <c r="HY1" s="65" t="s">
        <v>3049</v>
      </c>
      <c r="HZ1" s="65" t="s">
        <v>3050</v>
      </c>
      <c r="IA1" s="65" t="s">
        <v>3051</v>
      </c>
      <c r="IB1" s="65" t="s">
        <v>3052</v>
      </c>
    </row>
    <row r="2" spans="1:236" x14ac:dyDescent="0.25">
      <c r="A2" s="65" t="s">
        <v>3053</v>
      </c>
      <c r="B2" s="65" t="s">
        <v>3054</v>
      </c>
      <c r="C2" s="78" t="s">
        <v>2004</v>
      </c>
      <c r="D2" s="65" t="s">
        <v>3055</v>
      </c>
      <c r="E2" s="41" t="s">
        <v>219</v>
      </c>
      <c r="F2" s="65" t="s">
        <v>176</v>
      </c>
      <c r="G2" s="65" t="s">
        <v>5</v>
      </c>
      <c r="H2" s="65" t="s">
        <v>5</v>
      </c>
      <c r="I2" s="65" t="s">
        <v>5</v>
      </c>
      <c r="J2" s="65" t="s">
        <v>5</v>
      </c>
      <c r="K2" s="65" t="s">
        <v>5</v>
      </c>
      <c r="L2" s="65" t="s">
        <v>5</v>
      </c>
      <c r="M2" s="65" t="s">
        <v>5</v>
      </c>
      <c r="N2" s="65" t="s">
        <v>5</v>
      </c>
      <c r="O2" s="65" t="s">
        <v>5</v>
      </c>
      <c r="P2" s="65" t="s">
        <v>5</v>
      </c>
      <c r="Q2" s="65" t="s">
        <v>5</v>
      </c>
      <c r="R2" s="65" t="s">
        <v>5</v>
      </c>
      <c r="S2" s="65" t="s">
        <v>5</v>
      </c>
      <c r="T2" s="65" t="s">
        <v>5</v>
      </c>
      <c r="U2" s="65" t="s">
        <v>5</v>
      </c>
      <c r="V2" s="65" t="s">
        <v>5</v>
      </c>
      <c r="W2" s="65" t="s">
        <v>5</v>
      </c>
      <c r="X2" s="65" t="s">
        <v>5</v>
      </c>
      <c r="Y2" s="65" t="s">
        <v>5</v>
      </c>
      <c r="Z2" s="65" t="s">
        <v>5</v>
      </c>
      <c r="AA2" s="65" t="s">
        <v>5</v>
      </c>
      <c r="AB2" s="65" t="s">
        <v>5</v>
      </c>
      <c r="AC2" s="65" t="s">
        <v>5</v>
      </c>
      <c r="AD2" s="65" t="s">
        <v>5</v>
      </c>
      <c r="AE2" s="65" t="s">
        <v>5</v>
      </c>
      <c r="AF2" s="65" t="s">
        <v>5</v>
      </c>
      <c r="AG2" s="65" t="s">
        <v>5</v>
      </c>
      <c r="AH2" s="65" t="s">
        <v>5</v>
      </c>
      <c r="AI2" s="65" t="s">
        <v>5</v>
      </c>
      <c r="AJ2" s="65" t="s">
        <v>5</v>
      </c>
      <c r="AK2" s="65" t="s">
        <v>5</v>
      </c>
      <c r="AL2" s="65" t="s">
        <v>5</v>
      </c>
      <c r="AM2" s="65" t="s">
        <v>5</v>
      </c>
      <c r="AN2" s="65" t="s">
        <v>5</v>
      </c>
      <c r="AO2" s="65" t="s">
        <v>5</v>
      </c>
      <c r="AP2" s="65" t="s">
        <v>5</v>
      </c>
      <c r="AQ2" s="65" t="s">
        <v>5</v>
      </c>
      <c r="AR2" s="65" t="s">
        <v>5</v>
      </c>
      <c r="AS2" s="65" t="s">
        <v>5</v>
      </c>
      <c r="AT2" s="65" t="s">
        <v>5</v>
      </c>
      <c r="AU2" s="65" t="s">
        <v>5</v>
      </c>
      <c r="AV2" s="65" t="s">
        <v>5</v>
      </c>
      <c r="AW2" s="65" t="s">
        <v>5</v>
      </c>
      <c r="AX2" s="65" t="s">
        <v>5</v>
      </c>
      <c r="AY2" s="65" t="s">
        <v>5</v>
      </c>
      <c r="AZ2" s="65" t="s">
        <v>5</v>
      </c>
      <c r="BA2" s="65" t="s">
        <v>5</v>
      </c>
      <c r="BB2" s="65" t="s">
        <v>5</v>
      </c>
      <c r="BC2" s="65" t="s">
        <v>5</v>
      </c>
      <c r="BD2" s="65" t="s">
        <v>5</v>
      </c>
      <c r="BE2" s="65" t="s">
        <v>5</v>
      </c>
      <c r="BF2" s="65" t="s">
        <v>5</v>
      </c>
      <c r="BG2" s="65" t="s">
        <v>5</v>
      </c>
      <c r="BH2" s="65" t="s">
        <v>5</v>
      </c>
      <c r="BI2" s="65" t="s">
        <v>5</v>
      </c>
      <c r="BJ2" s="65" t="s">
        <v>5</v>
      </c>
      <c r="BK2" s="65" t="s">
        <v>5</v>
      </c>
      <c r="BL2" s="65" t="s">
        <v>5</v>
      </c>
      <c r="BM2" s="65" t="s">
        <v>5</v>
      </c>
      <c r="BN2" s="65" t="s">
        <v>5</v>
      </c>
      <c r="BO2" s="65" t="s">
        <v>5</v>
      </c>
      <c r="BP2" s="65" t="s">
        <v>5</v>
      </c>
      <c r="BQ2" s="65" t="s">
        <v>5</v>
      </c>
      <c r="BR2" s="65" t="s">
        <v>5</v>
      </c>
      <c r="BS2" s="65" t="s">
        <v>5</v>
      </c>
      <c r="BT2" s="65" t="s">
        <v>5</v>
      </c>
      <c r="BU2" s="65" t="s">
        <v>5</v>
      </c>
      <c r="BV2" s="65" t="s">
        <v>5</v>
      </c>
      <c r="BW2" s="65" t="s">
        <v>5</v>
      </c>
      <c r="BX2" s="65" t="s">
        <v>5</v>
      </c>
      <c r="BY2" s="65" t="s">
        <v>5</v>
      </c>
      <c r="BZ2" s="65" t="s">
        <v>5</v>
      </c>
      <c r="CA2" s="65" t="s">
        <v>5</v>
      </c>
      <c r="CB2" s="65" t="s">
        <v>5</v>
      </c>
      <c r="CC2" s="65" t="s">
        <v>5</v>
      </c>
      <c r="CD2" s="65" t="s">
        <v>5</v>
      </c>
      <c r="CE2" s="65" t="s">
        <v>5</v>
      </c>
      <c r="CF2" s="65" t="s">
        <v>5</v>
      </c>
      <c r="CG2" s="65" t="s">
        <v>5</v>
      </c>
      <c r="CH2" s="65" t="s">
        <v>5</v>
      </c>
      <c r="CI2" s="65" t="s">
        <v>5</v>
      </c>
      <c r="CJ2" s="65" t="s">
        <v>5</v>
      </c>
      <c r="CK2" s="65" t="s">
        <v>5</v>
      </c>
      <c r="CL2" s="65" t="s">
        <v>5</v>
      </c>
      <c r="CM2" s="65" t="s">
        <v>5</v>
      </c>
      <c r="CN2" s="65" t="s">
        <v>5</v>
      </c>
      <c r="CO2" s="65" t="s">
        <v>5</v>
      </c>
      <c r="CP2" s="65" t="s">
        <v>5</v>
      </c>
      <c r="CQ2" s="65" t="s">
        <v>5</v>
      </c>
      <c r="CR2" s="65" t="s">
        <v>5</v>
      </c>
      <c r="CS2" s="65" t="s">
        <v>5</v>
      </c>
      <c r="CT2" s="65" t="s">
        <v>5</v>
      </c>
      <c r="CU2" s="65" t="s">
        <v>5</v>
      </c>
      <c r="CV2" s="65" t="s">
        <v>5</v>
      </c>
      <c r="CW2" s="65" t="s">
        <v>5</v>
      </c>
      <c r="CX2" s="65" t="s">
        <v>5</v>
      </c>
      <c r="CY2" s="65" t="s">
        <v>5</v>
      </c>
      <c r="CZ2" s="65" t="s">
        <v>5</v>
      </c>
      <c r="DA2" s="65" t="s">
        <v>5</v>
      </c>
      <c r="DB2" s="65" t="s">
        <v>5</v>
      </c>
      <c r="DC2" s="65" t="s">
        <v>5</v>
      </c>
      <c r="DD2" s="65" t="s">
        <v>5</v>
      </c>
      <c r="DE2" s="65" t="s">
        <v>5</v>
      </c>
      <c r="DF2" s="65" t="s">
        <v>5</v>
      </c>
      <c r="DG2" s="65" t="s">
        <v>5</v>
      </c>
      <c r="DH2" s="65" t="s">
        <v>5</v>
      </c>
      <c r="DI2" s="65" t="s">
        <v>5</v>
      </c>
      <c r="DJ2" s="65" t="s">
        <v>5</v>
      </c>
      <c r="DK2" s="65" t="s">
        <v>5</v>
      </c>
      <c r="DL2" s="65" t="s">
        <v>5</v>
      </c>
      <c r="DM2" s="65" t="s">
        <v>5</v>
      </c>
      <c r="DN2" s="65" t="s">
        <v>5</v>
      </c>
      <c r="DO2" s="65" t="s">
        <v>5</v>
      </c>
      <c r="DP2" s="65" t="s">
        <v>5</v>
      </c>
      <c r="DQ2" s="65" t="s">
        <v>5</v>
      </c>
      <c r="DR2" s="65" t="s">
        <v>5</v>
      </c>
      <c r="DS2" s="65" t="s">
        <v>5</v>
      </c>
      <c r="DT2" s="65" t="s">
        <v>5</v>
      </c>
      <c r="DU2" s="65" t="s">
        <v>5</v>
      </c>
      <c r="DV2" s="65" t="s">
        <v>5</v>
      </c>
      <c r="DW2" s="65" t="s">
        <v>5</v>
      </c>
      <c r="DX2" s="65" t="s">
        <v>5</v>
      </c>
      <c r="DY2" s="65" t="s">
        <v>5</v>
      </c>
      <c r="DZ2" s="65" t="s">
        <v>5</v>
      </c>
      <c r="EA2" s="65" t="s">
        <v>5</v>
      </c>
      <c r="EB2" s="65" t="s">
        <v>5</v>
      </c>
      <c r="EC2" s="65" t="s">
        <v>5</v>
      </c>
      <c r="ED2" s="65" t="s">
        <v>5</v>
      </c>
      <c r="EE2" s="65" t="s">
        <v>5</v>
      </c>
      <c r="EF2" s="65" t="s">
        <v>5</v>
      </c>
      <c r="EG2" s="65" t="s">
        <v>5</v>
      </c>
      <c r="EH2" s="65" t="s">
        <v>5</v>
      </c>
      <c r="EI2" s="65" t="s">
        <v>5</v>
      </c>
      <c r="EJ2" s="65" t="s">
        <v>5</v>
      </c>
      <c r="EK2" s="65" t="s">
        <v>5</v>
      </c>
      <c r="EL2" s="65" t="s">
        <v>5</v>
      </c>
      <c r="EM2" s="65" t="s">
        <v>5</v>
      </c>
      <c r="EN2" s="65" t="s">
        <v>5</v>
      </c>
      <c r="EO2" s="65" t="s">
        <v>5</v>
      </c>
      <c r="EP2" s="65" t="s">
        <v>5</v>
      </c>
      <c r="EQ2" s="65" t="s">
        <v>5</v>
      </c>
      <c r="ER2" s="65" t="s">
        <v>5</v>
      </c>
      <c r="ES2" s="65" t="s">
        <v>5</v>
      </c>
      <c r="ET2" s="65" t="s">
        <v>5</v>
      </c>
      <c r="EU2" s="65" t="s">
        <v>5</v>
      </c>
      <c r="EV2" s="65" t="s">
        <v>5</v>
      </c>
      <c r="EW2" s="65" t="s">
        <v>5</v>
      </c>
      <c r="EX2" s="65" t="s">
        <v>5</v>
      </c>
      <c r="EY2" s="65" t="s">
        <v>5</v>
      </c>
      <c r="EZ2" s="65" t="s">
        <v>5</v>
      </c>
      <c r="FA2" s="65" t="s">
        <v>5</v>
      </c>
      <c r="FB2" s="65" t="s">
        <v>5</v>
      </c>
      <c r="FC2" s="65" t="s">
        <v>5</v>
      </c>
      <c r="FD2" s="65" t="s">
        <v>5</v>
      </c>
      <c r="FE2" s="65" t="s">
        <v>5</v>
      </c>
      <c r="FF2" s="65" t="s">
        <v>5</v>
      </c>
      <c r="FG2" s="65" t="s">
        <v>5</v>
      </c>
      <c r="FH2" s="65" t="s">
        <v>5</v>
      </c>
      <c r="FI2" s="65" t="s">
        <v>5</v>
      </c>
      <c r="FJ2" s="65" t="s">
        <v>5</v>
      </c>
      <c r="FK2" s="65" t="s">
        <v>5</v>
      </c>
      <c r="FL2" s="65" t="s">
        <v>5</v>
      </c>
      <c r="FM2" s="65" t="s">
        <v>5</v>
      </c>
      <c r="FN2" s="65" t="s">
        <v>5</v>
      </c>
      <c r="FO2" s="65" t="s">
        <v>5</v>
      </c>
      <c r="FP2" s="65" t="s">
        <v>5</v>
      </c>
      <c r="FQ2" s="65" t="s">
        <v>5</v>
      </c>
      <c r="FR2" s="65" t="s">
        <v>5</v>
      </c>
      <c r="FS2" s="65" t="s">
        <v>5</v>
      </c>
      <c r="FT2" s="65" t="s">
        <v>5</v>
      </c>
      <c r="FU2" s="65" t="s">
        <v>5</v>
      </c>
      <c r="FV2" s="65" t="s">
        <v>5</v>
      </c>
      <c r="FW2" s="65" t="s">
        <v>5</v>
      </c>
      <c r="FX2" s="65" t="s">
        <v>5</v>
      </c>
      <c r="FY2" s="65" t="s">
        <v>5</v>
      </c>
      <c r="FZ2" s="65" t="s">
        <v>5</v>
      </c>
      <c r="GA2" s="65" t="s">
        <v>5</v>
      </c>
      <c r="GB2" s="65" t="s">
        <v>5</v>
      </c>
      <c r="GC2" s="65" t="s">
        <v>5</v>
      </c>
      <c r="GD2" s="65" t="s">
        <v>5</v>
      </c>
      <c r="GE2" s="65" t="s">
        <v>5</v>
      </c>
      <c r="GF2" s="65" t="s">
        <v>5</v>
      </c>
      <c r="GG2" s="65" t="s">
        <v>5</v>
      </c>
      <c r="GH2" s="65" t="s">
        <v>5</v>
      </c>
      <c r="GI2" s="65" t="s">
        <v>5</v>
      </c>
      <c r="GJ2" s="65" t="s">
        <v>5</v>
      </c>
      <c r="GK2" s="65" t="s">
        <v>5</v>
      </c>
      <c r="GL2" s="65" t="s">
        <v>5</v>
      </c>
      <c r="GM2" s="65" t="s">
        <v>5</v>
      </c>
      <c r="GN2" s="65" t="s">
        <v>5</v>
      </c>
      <c r="GO2" s="65" t="s">
        <v>5</v>
      </c>
      <c r="GP2" s="65" t="s">
        <v>5</v>
      </c>
      <c r="GQ2" s="65" t="s">
        <v>5</v>
      </c>
      <c r="GR2" s="65" t="s">
        <v>5</v>
      </c>
      <c r="GS2" s="65" t="s">
        <v>5</v>
      </c>
      <c r="GT2" s="65" t="s">
        <v>5</v>
      </c>
      <c r="GU2" s="65" t="s">
        <v>5</v>
      </c>
      <c r="GV2" s="65" t="s">
        <v>5</v>
      </c>
      <c r="GW2" s="65" t="s">
        <v>5</v>
      </c>
      <c r="GX2" s="65" t="s">
        <v>5</v>
      </c>
      <c r="GY2" s="65" t="s">
        <v>5</v>
      </c>
      <c r="GZ2" s="65" t="s">
        <v>5</v>
      </c>
      <c r="HA2" s="65" t="s">
        <v>5</v>
      </c>
      <c r="HB2" s="65" t="s">
        <v>5</v>
      </c>
      <c r="HC2" s="65" t="s">
        <v>5</v>
      </c>
      <c r="HD2" s="65" t="s">
        <v>5</v>
      </c>
      <c r="HE2" s="65" t="s">
        <v>5</v>
      </c>
      <c r="HF2" s="65" t="s">
        <v>5</v>
      </c>
      <c r="HG2" s="65" t="s">
        <v>5</v>
      </c>
      <c r="HH2" s="65" t="s">
        <v>5</v>
      </c>
      <c r="HI2" s="65" t="s">
        <v>5</v>
      </c>
      <c r="HJ2" s="65" t="s">
        <v>5</v>
      </c>
      <c r="HK2" s="65" t="s">
        <v>5</v>
      </c>
      <c r="HL2" s="65" t="s">
        <v>5</v>
      </c>
      <c r="HM2" s="65" t="s">
        <v>5</v>
      </c>
      <c r="HN2" s="65" t="s">
        <v>5</v>
      </c>
      <c r="HO2" s="65" t="s">
        <v>5</v>
      </c>
      <c r="HP2" s="65" t="s">
        <v>5</v>
      </c>
      <c r="HQ2" s="65" t="s">
        <v>5</v>
      </c>
      <c r="HR2" s="65" t="s">
        <v>5</v>
      </c>
      <c r="HS2" s="65" t="s">
        <v>5</v>
      </c>
      <c r="HT2" s="65" t="s">
        <v>5</v>
      </c>
      <c r="HU2" s="65" t="s">
        <v>5</v>
      </c>
      <c r="HV2" s="65" t="s">
        <v>5</v>
      </c>
      <c r="HW2" s="65" t="s">
        <v>5</v>
      </c>
      <c r="HX2" s="65" t="s">
        <v>5</v>
      </c>
      <c r="HY2" s="65" t="s">
        <v>5</v>
      </c>
      <c r="HZ2" s="65" t="s">
        <v>5</v>
      </c>
      <c r="IA2" s="65" t="s">
        <v>5</v>
      </c>
      <c r="IB2" s="65" t="s">
        <v>5</v>
      </c>
    </row>
    <row r="3" spans="1:236" x14ac:dyDescent="0.25">
      <c r="A3" s="65" t="s">
        <v>3056</v>
      </c>
      <c r="B3" s="65" t="s">
        <v>3057</v>
      </c>
      <c r="C3" s="78" t="s">
        <v>2006</v>
      </c>
      <c r="D3" s="65" t="s">
        <v>3058</v>
      </c>
      <c r="E3" s="41" t="s">
        <v>244</v>
      </c>
      <c r="F3" s="65" t="s">
        <v>158</v>
      </c>
      <c r="G3" s="65" t="s">
        <v>3054</v>
      </c>
      <c r="H3" s="65" t="s">
        <v>3059</v>
      </c>
      <c r="I3" s="65" t="s">
        <v>3060</v>
      </c>
      <c r="J3" s="65" t="s">
        <v>3061</v>
      </c>
      <c r="K3" s="65" t="s">
        <v>3062</v>
      </c>
      <c r="L3" s="65" t="s">
        <v>3063</v>
      </c>
      <c r="M3" s="65" t="s">
        <v>3064</v>
      </c>
      <c r="N3" s="65" t="s">
        <v>3065</v>
      </c>
      <c r="O3" s="65" t="s">
        <v>3066</v>
      </c>
      <c r="P3" s="65" t="s">
        <v>3067</v>
      </c>
      <c r="Q3" s="65" t="s">
        <v>3068</v>
      </c>
      <c r="R3" s="65" t="s">
        <v>3069</v>
      </c>
      <c r="S3" s="65" t="s">
        <v>3070</v>
      </c>
      <c r="T3" s="65" t="s">
        <v>3071</v>
      </c>
      <c r="U3" s="65" t="s">
        <v>3072</v>
      </c>
      <c r="V3" s="65" t="s">
        <v>3073</v>
      </c>
      <c r="W3" s="65" t="s">
        <v>3074</v>
      </c>
      <c r="X3" s="65" t="s">
        <v>3075</v>
      </c>
      <c r="Y3" s="65" t="s">
        <v>3076</v>
      </c>
      <c r="Z3" s="65" t="s">
        <v>3077</v>
      </c>
      <c r="AA3" s="65" t="s">
        <v>3078</v>
      </c>
      <c r="AB3" s="65" t="s">
        <v>3079</v>
      </c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</row>
    <row r="4" spans="1:236" x14ac:dyDescent="0.25">
      <c r="A4" s="65" t="s">
        <v>3080</v>
      </c>
      <c r="B4" s="65" t="s">
        <v>3081</v>
      </c>
      <c r="C4" s="78" t="s">
        <v>2008</v>
      </c>
      <c r="D4" s="65" t="s">
        <v>3082</v>
      </c>
      <c r="E4" s="41" t="s">
        <v>250</v>
      </c>
      <c r="F4" s="65" t="s">
        <v>158</v>
      </c>
      <c r="G4" s="65" t="s">
        <v>3057</v>
      </c>
      <c r="H4" s="65" t="s">
        <v>3083</v>
      </c>
      <c r="I4" s="65" t="s">
        <v>3084</v>
      </c>
      <c r="J4" s="65" t="s">
        <v>3085</v>
      </c>
      <c r="K4" s="65" t="s">
        <v>3086</v>
      </c>
      <c r="L4" s="65"/>
      <c r="M4" s="65" t="s">
        <v>3087</v>
      </c>
      <c r="N4" s="65" t="s">
        <v>3088</v>
      </c>
      <c r="O4" s="65" t="s">
        <v>3089</v>
      </c>
      <c r="P4" s="65" t="s">
        <v>3090</v>
      </c>
      <c r="Q4" s="65" t="s">
        <v>3091</v>
      </c>
      <c r="R4" s="65" t="s">
        <v>3092</v>
      </c>
      <c r="S4" s="65" t="s">
        <v>3093</v>
      </c>
      <c r="T4" s="65" t="s">
        <v>3094</v>
      </c>
      <c r="U4" s="65" t="s">
        <v>3095</v>
      </c>
      <c r="V4" s="65" t="s">
        <v>3096</v>
      </c>
      <c r="W4" s="65" t="s">
        <v>3097</v>
      </c>
      <c r="X4" s="65" t="s">
        <v>3098</v>
      </c>
      <c r="Y4" s="65" t="s">
        <v>3099</v>
      </c>
      <c r="Z4" s="65" t="s">
        <v>3100</v>
      </c>
      <c r="AA4" s="65" t="s">
        <v>3101</v>
      </c>
      <c r="AB4" s="65" t="s">
        <v>3102</v>
      </c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</row>
    <row r="5" spans="1:236" x14ac:dyDescent="0.25">
      <c r="A5" s="65" t="s">
        <v>3103</v>
      </c>
      <c r="B5" s="65" t="s">
        <v>3104</v>
      </c>
      <c r="C5" s="78" t="s">
        <v>2010</v>
      </c>
      <c r="D5" s="65" t="s">
        <v>3105</v>
      </c>
      <c r="E5" s="41" t="s">
        <v>346</v>
      </c>
      <c r="F5" s="65" t="s">
        <v>158</v>
      </c>
      <c r="G5" s="65" t="s">
        <v>3081</v>
      </c>
      <c r="H5" s="65" t="s">
        <v>3106</v>
      </c>
      <c r="I5" s="65" t="s">
        <v>3107</v>
      </c>
      <c r="J5" s="65" t="s">
        <v>3108</v>
      </c>
      <c r="K5" s="65" t="s">
        <v>3109</v>
      </c>
      <c r="L5" s="65"/>
      <c r="M5" s="65" t="s">
        <v>3110</v>
      </c>
      <c r="N5" s="65" t="s">
        <v>3111</v>
      </c>
      <c r="O5" s="65" t="s">
        <v>3112</v>
      </c>
      <c r="P5" s="65" t="s">
        <v>3113</v>
      </c>
      <c r="Q5" s="65" t="s">
        <v>3114</v>
      </c>
      <c r="R5" s="65" t="s">
        <v>3115</v>
      </c>
      <c r="S5" s="65" t="s">
        <v>3116</v>
      </c>
      <c r="T5" s="65"/>
      <c r="U5" s="65" t="s">
        <v>3117</v>
      </c>
      <c r="V5" s="65" t="s">
        <v>3118</v>
      </c>
      <c r="W5" s="65" t="s">
        <v>3119</v>
      </c>
      <c r="X5" s="65" t="s">
        <v>3120</v>
      </c>
      <c r="Y5" s="65" t="s">
        <v>3121</v>
      </c>
      <c r="Z5" s="65" t="s">
        <v>3122</v>
      </c>
      <c r="AA5" s="65" t="s">
        <v>3123</v>
      </c>
      <c r="AB5" s="65" t="s">
        <v>3124</v>
      </c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</row>
    <row r="6" spans="1:236" x14ac:dyDescent="0.25">
      <c r="A6" s="65" t="s">
        <v>3125</v>
      </c>
      <c r="B6" s="65" t="s">
        <v>3126</v>
      </c>
      <c r="C6" s="78" t="s">
        <v>2012</v>
      </c>
      <c r="D6" s="65" t="s">
        <v>3127</v>
      </c>
      <c r="E6" s="41" t="s">
        <v>399</v>
      </c>
      <c r="F6" s="65" t="s">
        <v>158</v>
      </c>
      <c r="G6" s="65" t="s">
        <v>3104</v>
      </c>
      <c r="H6" s="65" t="s">
        <v>3128</v>
      </c>
      <c r="I6" s="65" t="s">
        <v>3129</v>
      </c>
      <c r="J6" s="65" t="s">
        <v>3130</v>
      </c>
      <c r="K6" s="65" t="s">
        <v>3131</v>
      </c>
      <c r="L6" s="65"/>
      <c r="M6" s="65" t="s">
        <v>3132</v>
      </c>
      <c r="N6" s="65" t="s">
        <v>3133</v>
      </c>
      <c r="O6" s="65" t="s">
        <v>3134</v>
      </c>
      <c r="P6" s="65" t="s">
        <v>3135</v>
      </c>
      <c r="Q6" s="65" t="s">
        <v>3136</v>
      </c>
      <c r="R6" s="65" t="s">
        <v>3137</v>
      </c>
      <c r="S6" s="65" t="s">
        <v>3138</v>
      </c>
      <c r="T6" s="65"/>
      <c r="U6" s="65" t="s">
        <v>3139</v>
      </c>
      <c r="V6" s="65" t="s">
        <v>3140</v>
      </c>
      <c r="W6" s="65" t="s">
        <v>3141</v>
      </c>
      <c r="X6" s="65" t="s">
        <v>3142</v>
      </c>
      <c r="Y6" s="65" t="s">
        <v>3143</v>
      </c>
      <c r="Z6" s="65" t="s">
        <v>3144</v>
      </c>
      <c r="AA6" s="65" t="s">
        <v>3145</v>
      </c>
      <c r="AB6" s="65" t="s">
        <v>3146</v>
      </c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</row>
    <row r="7" spans="1:236" x14ac:dyDescent="0.25">
      <c r="A7" s="65" t="s">
        <v>3147</v>
      </c>
      <c r="B7" s="65" t="s">
        <v>3148</v>
      </c>
      <c r="C7" s="78" t="s">
        <v>2014</v>
      </c>
      <c r="D7" s="65" t="s">
        <v>3149</v>
      </c>
      <c r="E7" s="41" t="s">
        <v>486</v>
      </c>
      <c r="F7" s="65" t="s">
        <v>158</v>
      </c>
      <c r="G7" s="65" t="s">
        <v>3126</v>
      </c>
      <c r="H7" s="65" t="s">
        <v>3150</v>
      </c>
      <c r="I7" s="65" t="s">
        <v>3151</v>
      </c>
      <c r="J7" s="65" t="s">
        <v>3152</v>
      </c>
      <c r="K7" s="65" t="s">
        <v>3153</v>
      </c>
      <c r="L7" s="65"/>
      <c r="M7" s="65" t="s">
        <v>3154</v>
      </c>
      <c r="N7" s="65" t="s">
        <v>3155</v>
      </c>
      <c r="O7" s="65" t="s">
        <v>3156</v>
      </c>
      <c r="P7" s="65" t="s">
        <v>3157</v>
      </c>
      <c r="Q7" s="65" t="s">
        <v>3158</v>
      </c>
      <c r="R7" s="65" t="s">
        <v>3159</v>
      </c>
      <c r="S7" s="65" t="s">
        <v>3160</v>
      </c>
      <c r="T7" s="65"/>
      <c r="U7" s="65" t="s">
        <v>3161</v>
      </c>
      <c r="V7" s="65" t="s">
        <v>3162</v>
      </c>
      <c r="W7" s="65"/>
      <c r="X7" s="65" t="s">
        <v>3163</v>
      </c>
      <c r="Y7" s="65" t="s">
        <v>3164</v>
      </c>
      <c r="Z7" s="65" t="s">
        <v>3165</v>
      </c>
      <c r="AA7" s="65" t="s">
        <v>3166</v>
      </c>
      <c r="AB7" s="65" t="s">
        <v>3167</v>
      </c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</row>
    <row r="8" spans="1:236" x14ac:dyDescent="0.25">
      <c r="A8" s="65" t="s">
        <v>3168</v>
      </c>
      <c r="B8" s="65" t="s">
        <v>3169</v>
      </c>
      <c r="C8" s="78" t="s">
        <v>2016</v>
      </c>
      <c r="D8" s="65" t="s">
        <v>3170</v>
      </c>
      <c r="E8" s="41" t="s">
        <v>580</v>
      </c>
      <c r="F8" s="65" t="s">
        <v>158</v>
      </c>
      <c r="G8" s="65" t="s">
        <v>3148</v>
      </c>
      <c r="H8" s="65" t="s">
        <v>3171</v>
      </c>
      <c r="I8" s="65" t="s">
        <v>3172</v>
      </c>
      <c r="J8" s="65" t="s">
        <v>3173</v>
      </c>
      <c r="K8" s="65" t="s">
        <v>3174</v>
      </c>
      <c r="L8" s="65"/>
      <c r="M8" s="65" t="s">
        <v>3175</v>
      </c>
      <c r="N8" s="65" t="s">
        <v>3176</v>
      </c>
      <c r="O8" s="65" t="s">
        <v>3177</v>
      </c>
      <c r="P8" s="65" t="s">
        <v>3178</v>
      </c>
      <c r="Q8" s="65" t="s">
        <v>3179</v>
      </c>
      <c r="R8" s="65" t="s">
        <v>3180</v>
      </c>
      <c r="S8" s="65" t="s">
        <v>3181</v>
      </c>
      <c r="T8" s="65"/>
      <c r="U8" s="65" t="s">
        <v>3182</v>
      </c>
      <c r="V8" s="65" t="s">
        <v>3183</v>
      </c>
      <c r="W8" s="65"/>
      <c r="X8" s="65" t="s">
        <v>3184</v>
      </c>
      <c r="Y8" s="65" t="s">
        <v>3185</v>
      </c>
      <c r="Z8" s="65" t="s">
        <v>3186</v>
      </c>
      <c r="AA8" s="65" t="s">
        <v>3187</v>
      </c>
      <c r="AB8" s="65" t="s">
        <v>3188</v>
      </c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</row>
    <row r="9" spans="1:236" x14ac:dyDescent="0.25">
      <c r="A9" s="65" t="s">
        <v>3189</v>
      </c>
      <c r="B9" s="65" t="s">
        <v>3190</v>
      </c>
      <c r="C9" s="78" t="s">
        <v>2018</v>
      </c>
      <c r="D9" s="65" t="s">
        <v>3191</v>
      </c>
      <c r="E9" s="41" t="s">
        <v>729</v>
      </c>
      <c r="F9" s="65" t="s">
        <v>158</v>
      </c>
      <c r="G9" s="65" t="s">
        <v>3169</v>
      </c>
      <c r="H9" s="65" t="s">
        <v>3192</v>
      </c>
      <c r="I9" s="65" t="s">
        <v>3193</v>
      </c>
      <c r="J9" s="65" t="s">
        <v>3194</v>
      </c>
      <c r="K9" s="65" t="s">
        <v>3195</v>
      </c>
      <c r="L9" s="65"/>
      <c r="M9" s="65" t="s">
        <v>3196</v>
      </c>
      <c r="N9" s="65" t="s">
        <v>3197</v>
      </c>
      <c r="O9" s="65" t="s">
        <v>3198</v>
      </c>
      <c r="P9" s="65" t="s">
        <v>3199</v>
      </c>
      <c r="Q9" s="65" t="s">
        <v>3200</v>
      </c>
      <c r="R9" s="65" t="s">
        <v>3201</v>
      </c>
      <c r="S9" s="65" t="s">
        <v>3202</v>
      </c>
      <c r="T9" s="65"/>
      <c r="U9" s="65" t="s">
        <v>3203</v>
      </c>
      <c r="V9" s="65" t="s">
        <v>3204</v>
      </c>
      <c r="W9" s="65"/>
      <c r="X9" s="65" t="s">
        <v>3205</v>
      </c>
      <c r="Y9" s="65" t="s">
        <v>3206</v>
      </c>
      <c r="Z9" s="65" t="s">
        <v>3207</v>
      </c>
      <c r="AA9" s="65" t="s">
        <v>3208</v>
      </c>
      <c r="AB9" s="65" t="s">
        <v>3209</v>
      </c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</row>
    <row r="10" spans="1:236" x14ac:dyDescent="0.25">
      <c r="A10" s="65" t="s">
        <v>3210</v>
      </c>
      <c r="B10" s="65" t="s">
        <v>3211</v>
      </c>
      <c r="C10" s="78" t="s">
        <v>2020</v>
      </c>
      <c r="D10" s="65" t="s">
        <v>3212</v>
      </c>
      <c r="E10" s="41" t="s">
        <v>743</v>
      </c>
      <c r="F10" s="65" t="s">
        <v>158</v>
      </c>
      <c r="G10" s="65" t="s">
        <v>3190</v>
      </c>
      <c r="H10" s="65" t="s">
        <v>3213</v>
      </c>
      <c r="I10" s="65" t="s">
        <v>3214</v>
      </c>
      <c r="J10" s="65" t="s">
        <v>3215</v>
      </c>
      <c r="K10" s="65" t="s">
        <v>3216</v>
      </c>
      <c r="L10" s="65"/>
      <c r="M10" s="65" t="s">
        <v>3217</v>
      </c>
      <c r="N10" s="65" t="s">
        <v>3218</v>
      </c>
      <c r="O10" s="65" t="s">
        <v>3219</v>
      </c>
      <c r="P10" s="65" t="s">
        <v>3220</v>
      </c>
      <c r="Q10" s="65" t="s">
        <v>3221</v>
      </c>
      <c r="R10" s="65" t="s">
        <v>3222</v>
      </c>
      <c r="S10" s="65" t="s">
        <v>3223</v>
      </c>
      <c r="T10" s="65"/>
      <c r="U10" s="65" t="s">
        <v>3224</v>
      </c>
      <c r="V10" s="65" t="s">
        <v>3225</v>
      </c>
      <c r="W10" s="65"/>
      <c r="X10" s="65" t="s">
        <v>3226</v>
      </c>
      <c r="Y10" s="65" t="s">
        <v>3227</v>
      </c>
      <c r="Z10" s="65" t="s">
        <v>3228</v>
      </c>
      <c r="AA10" s="65" t="s">
        <v>3229</v>
      </c>
      <c r="AB10" s="65" t="s">
        <v>3230</v>
      </c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</row>
    <row r="11" spans="1:236" x14ac:dyDescent="0.25">
      <c r="A11" s="65" t="s">
        <v>3231</v>
      </c>
      <c r="B11" s="65" t="s">
        <v>3232</v>
      </c>
      <c r="C11" s="78" t="s">
        <v>2022</v>
      </c>
      <c r="D11" s="65" t="s">
        <v>3233</v>
      </c>
      <c r="E11" s="41" t="s">
        <v>760</v>
      </c>
      <c r="F11" s="65" t="s">
        <v>158</v>
      </c>
      <c r="G11" s="65" t="s">
        <v>3211</v>
      </c>
      <c r="H11" s="65"/>
      <c r="I11" s="65" t="s">
        <v>3234</v>
      </c>
      <c r="J11" s="65" t="s">
        <v>3235</v>
      </c>
      <c r="K11" s="65" t="s">
        <v>3236</v>
      </c>
      <c r="L11" s="65"/>
      <c r="M11" s="65" t="s">
        <v>3237</v>
      </c>
      <c r="N11" s="65" t="s">
        <v>3238</v>
      </c>
      <c r="O11" s="65" t="s">
        <v>3239</v>
      </c>
      <c r="P11" s="65" t="s">
        <v>3240</v>
      </c>
      <c r="Q11" s="65" t="s">
        <v>3241</v>
      </c>
      <c r="R11" s="65" t="s">
        <v>3242</v>
      </c>
      <c r="S11" s="65" t="s">
        <v>3243</v>
      </c>
      <c r="T11" s="65"/>
      <c r="U11" s="65" t="s">
        <v>3244</v>
      </c>
      <c r="V11" s="65" t="s">
        <v>3245</v>
      </c>
      <c r="W11" s="65"/>
      <c r="X11" s="65" t="s">
        <v>3246</v>
      </c>
      <c r="Y11" s="65" t="s">
        <v>3247</v>
      </c>
      <c r="Z11" s="65" t="s">
        <v>3248</v>
      </c>
      <c r="AA11" s="65" t="s">
        <v>3249</v>
      </c>
      <c r="AB11" s="65" t="s">
        <v>3250</v>
      </c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</row>
    <row r="12" spans="1:236" x14ac:dyDescent="0.25">
      <c r="A12" s="65" t="s">
        <v>3251</v>
      </c>
      <c r="B12" s="65" t="s">
        <v>3252</v>
      </c>
      <c r="C12" s="78">
        <v>10</v>
      </c>
      <c r="D12" s="65" t="s">
        <v>3253</v>
      </c>
      <c r="E12" s="41" t="s">
        <v>854</v>
      </c>
      <c r="F12" s="65" t="s">
        <v>158</v>
      </c>
      <c r="G12" s="65" t="s">
        <v>3232</v>
      </c>
      <c r="H12" s="65"/>
      <c r="I12" s="65"/>
      <c r="J12" s="65" t="s">
        <v>3254</v>
      </c>
      <c r="K12" s="65" t="s">
        <v>3255</v>
      </c>
      <c r="L12" s="65"/>
      <c r="M12" s="65" t="s">
        <v>3256</v>
      </c>
      <c r="N12" s="65" t="s">
        <v>3257</v>
      </c>
      <c r="O12" s="65" t="s">
        <v>3258</v>
      </c>
      <c r="P12" s="65" t="s">
        <v>3259</v>
      </c>
      <c r="Q12" s="65" t="s">
        <v>3260</v>
      </c>
      <c r="R12" s="65" t="s">
        <v>3261</v>
      </c>
      <c r="S12" s="65" t="s">
        <v>3262</v>
      </c>
      <c r="T12" s="65"/>
      <c r="U12" s="65" t="s">
        <v>3263</v>
      </c>
      <c r="V12" s="65" t="s">
        <v>3264</v>
      </c>
      <c r="W12" s="65"/>
      <c r="X12" s="65" t="s">
        <v>3265</v>
      </c>
      <c r="Y12" s="65" t="s">
        <v>3266</v>
      </c>
      <c r="Z12" s="65" t="s">
        <v>3267</v>
      </c>
      <c r="AA12" s="65" t="s">
        <v>3268</v>
      </c>
      <c r="AB12" s="65" t="s">
        <v>3269</v>
      </c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</row>
    <row r="13" spans="1:236" x14ac:dyDescent="0.25">
      <c r="A13" s="65" t="s">
        <v>3270</v>
      </c>
      <c r="B13" s="65" t="s">
        <v>3271</v>
      </c>
      <c r="C13" s="78">
        <v>11</v>
      </c>
      <c r="D13" s="65" t="s">
        <v>3272</v>
      </c>
      <c r="E13" s="41" t="s">
        <v>888</v>
      </c>
      <c r="F13" s="65" t="s">
        <v>176</v>
      </c>
      <c r="G13" s="65" t="s">
        <v>3252</v>
      </c>
      <c r="H13" s="65"/>
      <c r="I13" s="65"/>
      <c r="J13" s="65" t="s">
        <v>3273</v>
      </c>
      <c r="K13" s="65" t="s">
        <v>3274</v>
      </c>
      <c r="L13" s="65"/>
      <c r="M13" s="65" t="s">
        <v>3275</v>
      </c>
      <c r="N13" s="65" t="s">
        <v>3276</v>
      </c>
      <c r="O13" s="65" t="s">
        <v>3277</v>
      </c>
      <c r="P13" s="65" t="s">
        <v>3278</v>
      </c>
      <c r="Q13" s="65" t="s">
        <v>3279</v>
      </c>
      <c r="R13" s="65" t="s">
        <v>3280</v>
      </c>
      <c r="S13" s="65" t="s">
        <v>3281</v>
      </c>
      <c r="T13" s="65"/>
      <c r="U13" s="65" t="s">
        <v>3282</v>
      </c>
      <c r="V13" s="65" t="s">
        <v>3283</v>
      </c>
      <c r="W13" s="65"/>
      <c r="X13" s="65" t="s">
        <v>3284</v>
      </c>
      <c r="Y13" s="65" t="s">
        <v>3285</v>
      </c>
      <c r="Z13" s="65" t="s">
        <v>3286</v>
      </c>
      <c r="AA13" s="65" t="s">
        <v>3287</v>
      </c>
      <c r="AB13" s="65" t="s">
        <v>3288</v>
      </c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</row>
    <row r="14" spans="1:236" x14ac:dyDescent="0.25">
      <c r="A14" s="65" t="s">
        <v>3289</v>
      </c>
      <c r="B14" s="65" t="s">
        <v>3290</v>
      </c>
      <c r="C14" s="78">
        <v>12</v>
      </c>
      <c r="D14" s="65" t="s">
        <v>3291</v>
      </c>
      <c r="E14" s="41" t="s">
        <v>908</v>
      </c>
      <c r="F14" s="65" t="s">
        <v>158</v>
      </c>
      <c r="G14" s="65" t="s">
        <v>3271</v>
      </c>
      <c r="H14" s="65"/>
      <c r="I14" s="65"/>
      <c r="J14" s="65" t="s">
        <v>3292</v>
      </c>
      <c r="K14" s="65" t="s">
        <v>3293</v>
      </c>
      <c r="L14" s="65"/>
      <c r="M14" s="65" t="s">
        <v>3294</v>
      </c>
      <c r="N14" s="65" t="s">
        <v>3295</v>
      </c>
      <c r="O14" s="65" t="s">
        <v>3296</v>
      </c>
      <c r="P14" s="65" t="s">
        <v>3297</v>
      </c>
      <c r="Q14" s="65" t="s">
        <v>3298</v>
      </c>
      <c r="R14" s="65" t="s">
        <v>3299</v>
      </c>
      <c r="S14" s="65" t="s">
        <v>3300</v>
      </c>
      <c r="T14" s="65"/>
      <c r="U14" s="65" t="s">
        <v>3301</v>
      </c>
      <c r="V14" s="65" t="s">
        <v>3302</v>
      </c>
      <c r="W14" s="65"/>
      <c r="X14" s="65" t="s">
        <v>3303</v>
      </c>
      <c r="Y14" s="65" t="s">
        <v>3304</v>
      </c>
      <c r="Z14" s="65" t="s">
        <v>1590</v>
      </c>
      <c r="AA14" s="65" t="s">
        <v>3305</v>
      </c>
      <c r="AB14" s="65" t="s">
        <v>3306</v>
      </c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</row>
    <row r="15" spans="1:236" x14ac:dyDescent="0.25">
      <c r="A15" s="65" t="s">
        <v>3307</v>
      </c>
      <c r="B15" s="65" t="s">
        <v>3308</v>
      </c>
      <c r="C15" s="78">
        <v>13</v>
      </c>
      <c r="D15" s="65" t="s">
        <v>3309</v>
      </c>
      <c r="E15" s="41" t="s">
        <v>912</v>
      </c>
      <c r="F15" s="65" t="s">
        <v>158</v>
      </c>
      <c r="G15" s="65" t="s">
        <v>3290</v>
      </c>
      <c r="H15" s="65"/>
      <c r="I15" s="65"/>
      <c r="J15" s="65" t="s">
        <v>3310</v>
      </c>
      <c r="K15" s="65" t="s">
        <v>3311</v>
      </c>
      <c r="L15" s="65"/>
      <c r="M15" s="65" t="s">
        <v>3312</v>
      </c>
      <c r="N15" s="65" t="s">
        <v>3313</v>
      </c>
      <c r="O15" s="65" t="s">
        <v>3314</v>
      </c>
      <c r="P15" s="65" t="s">
        <v>3315</v>
      </c>
      <c r="Q15" s="65" t="s">
        <v>3316</v>
      </c>
      <c r="R15" s="65" t="s">
        <v>3317</v>
      </c>
      <c r="S15" s="65"/>
      <c r="T15" s="65"/>
      <c r="U15" s="65" t="s">
        <v>3318</v>
      </c>
      <c r="V15" s="65" t="s">
        <v>3319</v>
      </c>
      <c r="W15" s="65"/>
      <c r="X15" s="65" t="s">
        <v>3320</v>
      </c>
      <c r="Y15" s="65" t="s">
        <v>3321</v>
      </c>
      <c r="Z15" s="65" t="s">
        <v>1615</v>
      </c>
      <c r="AA15" s="65" t="s">
        <v>3322</v>
      </c>
      <c r="AB15" s="65" t="s">
        <v>3323</v>
      </c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</row>
    <row r="16" spans="1:236" x14ac:dyDescent="0.25">
      <c r="A16" s="65" t="s">
        <v>3324</v>
      </c>
      <c r="B16" s="65" t="s">
        <v>3325</v>
      </c>
      <c r="C16" s="78">
        <v>14</v>
      </c>
      <c r="D16" s="65" t="s">
        <v>3326</v>
      </c>
      <c r="E16" s="41" t="s">
        <v>929</v>
      </c>
      <c r="F16" s="65" t="s">
        <v>158</v>
      </c>
      <c r="G16" s="65" t="s">
        <v>3308</v>
      </c>
      <c r="H16" s="65"/>
      <c r="I16" s="65"/>
      <c r="J16" s="65"/>
      <c r="K16" s="65" t="s">
        <v>3327</v>
      </c>
      <c r="L16" s="65"/>
      <c r="M16" s="65" t="s">
        <v>3328</v>
      </c>
      <c r="N16" s="65" t="s">
        <v>3329</v>
      </c>
      <c r="O16" s="65" t="s">
        <v>3330</v>
      </c>
      <c r="P16" s="65" t="s">
        <v>3331</v>
      </c>
      <c r="Q16" s="65" t="s">
        <v>3332</v>
      </c>
      <c r="R16" s="65" t="s">
        <v>3333</v>
      </c>
      <c r="S16" s="65"/>
      <c r="T16" s="65"/>
      <c r="U16" s="65" t="s">
        <v>3334</v>
      </c>
      <c r="V16" s="65" t="s">
        <v>3335</v>
      </c>
      <c r="W16" s="65"/>
      <c r="X16" s="65" t="s">
        <v>3336</v>
      </c>
      <c r="Y16" s="65" t="s">
        <v>3337</v>
      </c>
      <c r="Z16" s="65" t="s">
        <v>3338</v>
      </c>
      <c r="AA16" s="65" t="s">
        <v>3339</v>
      </c>
      <c r="AB16" s="65" t="s">
        <v>3340</v>
      </c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</row>
    <row r="17" spans="1:28" x14ac:dyDescent="0.25">
      <c r="A17" s="65" t="s">
        <v>3341</v>
      </c>
      <c r="B17" s="65" t="s">
        <v>3342</v>
      </c>
      <c r="C17" s="78">
        <v>16</v>
      </c>
      <c r="D17" s="65" t="s">
        <v>3343</v>
      </c>
      <c r="E17" s="41" t="s">
        <v>967</v>
      </c>
      <c r="F17" s="65" t="s">
        <v>158</v>
      </c>
      <c r="G17" s="65" t="s">
        <v>3325</v>
      </c>
      <c r="H17" s="65"/>
      <c r="I17" s="65"/>
      <c r="J17" s="65"/>
      <c r="K17" s="65" t="s">
        <v>3344</v>
      </c>
      <c r="L17" s="65"/>
      <c r="M17" s="65" t="s">
        <v>3345</v>
      </c>
      <c r="N17" s="65" t="s">
        <v>3346</v>
      </c>
      <c r="O17" s="65" t="s">
        <v>3347</v>
      </c>
      <c r="P17" s="65" t="s">
        <v>3348</v>
      </c>
      <c r="Q17" s="65" t="s">
        <v>3349</v>
      </c>
      <c r="R17" s="65" t="s">
        <v>3350</v>
      </c>
      <c r="S17" s="65"/>
      <c r="T17" s="65"/>
      <c r="U17" s="65" t="s">
        <v>3351</v>
      </c>
      <c r="V17" s="65" t="s">
        <v>3352</v>
      </c>
      <c r="W17" s="65"/>
      <c r="X17" s="65" t="s">
        <v>3353</v>
      </c>
      <c r="Y17" s="65" t="s">
        <v>3354</v>
      </c>
      <c r="Z17" s="65" t="s">
        <v>3355</v>
      </c>
      <c r="AA17" s="65" t="s">
        <v>3356</v>
      </c>
      <c r="AB17" s="65" t="s">
        <v>3357</v>
      </c>
    </row>
    <row r="18" spans="1:28" x14ac:dyDescent="0.25">
      <c r="A18" s="65" t="s">
        <v>3358</v>
      </c>
      <c r="B18" s="65" t="s">
        <v>3359</v>
      </c>
      <c r="C18" s="78">
        <v>17</v>
      </c>
      <c r="D18" s="65" t="s">
        <v>3360</v>
      </c>
      <c r="E18" s="41" t="s">
        <v>995</v>
      </c>
      <c r="F18" s="65" t="s">
        <v>158</v>
      </c>
      <c r="G18" s="65" t="s">
        <v>3342</v>
      </c>
      <c r="H18" s="65"/>
      <c r="I18" s="65"/>
      <c r="J18" s="65"/>
      <c r="K18" s="65" t="s">
        <v>3361</v>
      </c>
      <c r="L18" s="65"/>
      <c r="M18" s="65" t="s">
        <v>3362</v>
      </c>
      <c r="N18" s="65" t="s">
        <v>3363</v>
      </c>
      <c r="O18" s="65" t="s">
        <v>3364</v>
      </c>
      <c r="P18" s="65" t="s">
        <v>3365</v>
      </c>
      <c r="Q18" s="65"/>
      <c r="R18" s="65" t="s">
        <v>3366</v>
      </c>
      <c r="S18" s="65"/>
      <c r="T18" s="65"/>
      <c r="U18" s="65" t="s">
        <v>3367</v>
      </c>
      <c r="V18" s="65" t="s">
        <v>3368</v>
      </c>
      <c r="W18" s="65"/>
      <c r="X18" s="65" t="s">
        <v>3369</v>
      </c>
      <c r="Y18" s="65" t="s">
        <v>3227</v>
      </c>
      <c r="Z18" s="65" t="s">
        <v>3370</v>
      </c>
      <c r="AA18" s="65" t="s">
        <v>3371</v>
      </c>
      <c r="AB18" s="65" t="s">
        <v>3372</v>
      </c>
    </row>
    <row r="19" spans="1:28" x14ac:dyDescent="0.25">
      <c r="A19" s="65" t="s">
        <v>3373</v>
      </c>
      <c r="B19" s="65" t="s">
        <v>3374</v>
      </c>
      <c r="C19" s="78">
        <v>18</v>
      </c>
      <c r="D19" s="65" t="s">
        <v>3375</v>
      </c>
      <c r="E19" s="41" t="s">
        <v>1017</v>
      </c>
      <c r="F19" s="65" t="s">
        <v>158</v>
      </c>
      <c r="G19" s="65" t="s">
        <v>3359</v>
      </c>
      <c r="H19" s="65"/>
      <c r="I19" s="65"/>
      <c r="J19" s="65"/>
      <c r="K19" s="65" t="s">
        <v>3376</v>
      </c>
      <c r="L19" s="65"/>
      <c r="M19" s="65" t="s">
        <v>3377</v>
      </c>
      <c r="N19" s="65" t="s">
        <v>3378</v>
      </c>
      <c r="O19" s="65" t="s">
        <v>3379</v>
      </c>
      <c r="P19" s="65" t="s">
        <v>3380</v>
      </c>
      <c r="Q19" s="65"/>
      <c r="R19" s="65" t="s">
        <v>3381</v>
      </c>
      <c r="S19" s="65"/>
      <c r="T19" s="65"/>
      <c r="U19" s="65" t="s">
        <v>3382</v>
      </c>
      <c r="V19" s="65" t="s">
        <v>3383</v>
      </c>
      <c r="W19" s="65"/>
      <c r="X19" s="65" t="s">
        <v>3384</v>
      </c>
      <c r="Y19" s="65" t="s">
        <v>3385</v>
      </c>
      <c r="Z19" s="65" t="s">
        <v>3386</v>
      </c>
      <c r="AA19" s="65"/>
      <c r="AB19" s="65" t="s">
        <v>3387</v>
      </c>
    </row>
    <row r="20" spans="1:28" x14ac:dyDescent="0.25">
      <c r="A20" s="65" t="s">
        <v>3388</v>
      </c>
      <c r="B20" s="65" t="s">
        <v>3389</v>
      </c>
      <c r="C20" s="78">
        <v>19</v>
      </c>
      <c r="D20" s="65" t="s">
        <v>3390</v>
      </c>
      <c r="E20" s="41" t="s">
        <v>1092</v>
      </c>
      <c r="F20" s="65" t="s">
        <v>158</v>
      </c>
      <c r="G20" s="65" t="s">
        <v>3374</v>
      </c>
      <c r="H20" s="65"/>
      <c r="I20" s="65"/>
      <c r="J20" s="65"/>
      <c r="K20" s="65" t="s">
        <v>3391</v>
      </c>
      <c r="L20" s="65"/>
      <c r="M20" s="65" t="s">
        <v>3392</v>
      </c>
      <c r="N20" s="65" t="s">
        <v>3393</v>
      </c>
      <c r="O20" s="65" t="s">
        <v>3394</v>
      </c>
      <c r="P20" s="65" t="s">
        <v>3395</v>
      </c>
      <c r="Q20" s="65"/>
      <c r="R20" s="65" t="s">
        <v>3396</v>
      </c>
      <c r="S20" s="65"/>
      <c r="T20" s="65"/>
      <c r="U20" s="65" t="s">
        <v>3397</v>
      </c>
      <c r="V20" s="65" t="s">
        <v>3398</v>
      </c>
      <c r="W20" s="65"/>
      <c r="X20" s="65" t="s">
        <v>3399</v>
      </c>
      <c r="Y20" s="65" t="s">
        <v>3400</v>
      </c>
      <c r="Z20" s="65" t="s">
        <v>3401</v>
      </c>
      <c r="AA20" s="65"/>
      <c r="AB20" s="65" t="s">
        <v>3402</v>
      </c>
    </row>
    <row r="21" spans="1:28" x14ac:dyDescent="0.25">
      <c r="A21" s="65" t="s">
        <v>3403</v>
      </c>
      <c r="B21" s="65" t="s">
        <v>3404</v>
      </c>
      <c r="C21" s="78">
        <v>20</v>
      </c>
      <c r="D21" s="65" t="s">
        <v>3405</v>
      </c>
      <c r="E21" s="41" t="s">
        <v>1100</v>
      </c>
      <c r="F21" s="65" t="s">
        <v>158</v>
      </c>
      <c r="G21" s="65" t="s">
        <v>3389</v>
      </c>
      <c r="H21" s="65"/>
      <c r="I21" s="65"/>
      <c r="J21" s="65"/>
      <c r="K21" s="65" t="s">
        <v>3406</v>
      </c>
      <c r="L21" s="65"/>
      <c r="M21" s="65" t="s">
        <v>3407</v>
      </c>
      <c r="N21" s="65" t="s">
        <v>3408</v>
      </c>
      <c r="O21" s="65" t="s">
        <v>3409</v>
      </c>
      <c r="P21" s="65" t="s">
        <v>3410</v>
      </c>
      <c r="Q21" s="65"/>
      <c r="R21" s="65" t="s">
        <v>3411</v>
      </c>
      <c r="S21" s="65"/>
      <c r="T21" s="65"/>
      <c r="U21" s="65" t="s">
        <v>3412</v>
      </c>
      <c r="V21" s="65" t="s">
        <v>3413</v>
      </c>
      <c r="W21" s="65"/>
      <c r="X21" s="65" t="s">
        <v>3414</v>
      </c>
      <c r="Y21" s="65" t="s">
        <v>3415</v>
      </c>
      <c r="Z21" s="65" t="s">
        <v>3416</v>
      </c>
      <c r="AA21" s="65"/>
      <c r="AB21" s="65" t="s">
        <v>1851</v>
      </c>
    </row>
    <row r="22" spans="1:28" x14ac:dyDescent="0.25">
      <c r="A22" s="65" t="s">
        <v>3417</v>
      </c>
      <c r="B22" s="65" t="s">
        <v>3418</v>
      </c>
      <c r="C22" s="78">
        <v>21</v>
      </c>
      <c r="D22" s="65" t="s">
        <v>3419</v>
      </c>
      <c r="E22" s="41" t="s">
        <v>1149</v>
      </c>
      <c r="F22" s="65" t="s">
        <v>158</v>
      </c>
      <c r="G22" s="65" t="s">
        <v>3404</v>
      </c>
      <c r="H22" s="65"/>
      <c r="I22" s="65"/>
      <c r="J22" s="65"/>
      <c r="K22" s="65" t="s">
        <v>3420</v>
      </c>
      <c r="L22" s="65"/>
      <c r="M22" s="65" t="s">
        <v>3421</v>
      </c>
      <c r="N22" s="65" t="s">
        <v>3422</v>
      </c>
      <c r="O22" s="65" t="s">
        <v>3423</v>
      </c>
      <c r="P22" s="65" t="s">
        <v>3424</v>
      </c>
      <c r="Q22" s="65"/>
      <c r="R22" s="65" t="s">
        <v>3425</v>
      </c>
      <c r="S22" s="65"/>
      <c r="T22" s="65"/>
      <c r="U22" s="65" t="s">
        <v>3426</v>
      </c>
      <c r="V22" s="65" t="s">
        <v>3427</v>
      </c>
      <c r="W22" s="65"/>
      <c r="X22" s="65" t="s">
        <v>3428</v>
      </c>
      <c r="Y22" s="65" t="s">
        <v>3429</v>
      </c>
      <c r="Z22" s="65" t="s">
        <v>3430</v>
      </c>
      <c r="AA22" s="65"/>
      <c r="AB22" s="65" t="s">
        <v>3431</v>
      </c>
    </row>
    <row r="23" spans="1:28" x14ac:dyDescent="0.25">
      <c r="A23" s="65" t="s">
        <v>3432</v>
      </c>
      <c r="B23" s="65" t="s">
        <v>3433</v>
      </c>
      <c r="C23" s="78">
        <v>22</v>
      </c>
      <c r="D23" s="65" t="s">
        <v>3434</v>
      </c>
      <c r="E23" s="41" t="s">
        <v>1173</v>
      </c>
      <c r="F23" s="65" t="s">
        <v>158</v>
      </c>
      <c r="G23" s="65" t="s">
        <v>3418</v>
      </c>
      <c r="H23" s="65"/>
      <c r="I23" s="65"/>
      <c r="J23" s="65"/>
      <c r="K23" s="65" t="s">
        <v>3435</v>
      </c>
      <c r="L23" s="65"/>
      <c r="M23" s="65" t="s">
        <v>3436</v>
      </c>
      <c r="N23" s="65" t="s">
        <v>3437</v>
      </c>
      <c r="O23" s="65" t="s">
        <v>3438</v>
      </c>
      <c r="P23" s="65" t="s">
        <v>3439</v>
      </c>
      <c r="Q23" s="65"/>
      <c r="R23" s="65" t="s">
        <v>3440</v>
      </c>
      <c r="S23" s="65"/>
      <c r="T23" s="65"/>
      <c r="U23" s="65"/>
      <c r="V23" s="65" t="s">
        <v>3441</v>
      </c>
      <c r="W23" s="65"/>
      <c r="X23" s="65" t="s">
        <v>3442</v>
      </c>
      <c r="Y23" s="65" t="s">
        <v>3443</v>
      </c>
      <c r="Z23" s="65" t="s">
        <v>3444</v>
      </c>
      <c r="AA23" s="65"/>
      <c r="AB23" s="65" t="s">
        <v>3445</v>
      </c>
    </row>
    <row r="24" spans="1:28" x14ac:dyDescent="0.25">
      <c r="A24" s="65" t="s">
        <v>3446</v>
      </c>
      <c r="B24" s="65" t="s">
        <v>3447</v>
      </c>
      <c r="C24" s="78">
        <v>23</v>
      </c>
      <c r="D24" s="65" t="s">
        <v>3448</v>
      </c>
      <c r="E24" s="65"/>
      <c r="F24" s="65"/>
      <c r="G24" s="65" t="s">
        <v>3433</v>
      </c>
      <c r="H24" s="65"/>
      <c r="I24" s="65"/>
      <c r="J24" s="65"/>
      <c r="K24" s="65" t="s">
        <v>3449</v>
      </c>
      <c r="L24" s="65"/>
      <c r="M24" s="65" t="s">
        <v>3450</v>
      </c>
      <c r="N24" s="65" t="s">
        <v>3451</v>
      </c>
      <c r="O24" s="65" t="s">
        <v>3452</v>
      </c>
      <c r="P24" s="65" t="s">
        <v>3453</v>
      </c>
      <c r="Q24" s="65"/>
      <c r="R24" s="65" t="s">
        <v>3454</v>
      </c>
      <c r="S24" s="65"/>
      <c r="T24" s="65"/>
      <c r="U24" s="65"/>
      <c r="V24" s="65" t="s">
        <v>3455</v>
      </c>
      <c r="W24" s="65"/>
      <c r="X24" s="65" t="s">
        <v>3456</v>
      </c>
      <c r="Y24" s="65" t="s">
        <v>3457</v>
      </c>
      <c r="Z24" s="65" t="s">
        <v>3458</v>
      </c>
      <c r="AA24" s="65"/>
      <c r="AB24" s="65" t="s">
        <v>3459</v>
      </c>
    </row>
    <row r="25" spans="1:28" x14ac:dyDescent="0.25">
      <c r="A25" s="65" t="s">
        <v>3460</v>
      </c>
      <c r="B25" s="65" t="s">
        <v>3461</v>
      </c>
      <c r="C25" s="78">
        <v>24</v>
      </c>
      <c r="D25" s="65" t="s">
        <v>3462</v>
      </c>
      <c r="E25" s="65"/>
      <c r="F25" s="65"/>
      <c r="G25" s="65" t="s">
        <v>3447</v>
      </c>
      <c r="H25" s="65"/>
      <c r="I25" s="65"/>
      <c r="J25" s="65"/>
      <c r="K25" s="65" t="s">
        <v>3463</v>
      </c>
      <c r="L25" s="65"/>
      <c r="M25" s="65" t="s">
        <v>3464</v>
      </c>
      <c r="N25" s="65" t="s">
        <v>3465</v>
      </c>
      <c r="O25" s="65" t="s">
        <v>3466</v>
      </c>
      <c r="P25" s="65" t="s">
        <v>3467</v>
      </c>
      <c r="Q25" s="65"/>
      <c r="R25" s="65" t="s">
        <v>3468</v>
      </c>
      <c r="S25" s="65"/>
      <c r="T25" s="65"/>
      <c r="U25" s="65"/>
      <c r="V25" s="65" t="s">
        <v>3469</v>
      </c>
      <c r="W25" s="65"/>
      <c r="X25" s="65" t="s">
        <v>3470</v>
      </c>
      <c r="Y25" s="65" t="s">
        <v>3471</v>
      </c>
      <c r="Z25" s="65" t="s">
        <v>3472</v>
      </c>
      <c r="AA25" s="65"/>
      <c r="AB25" s="65" t="s">
        <v>3473</v>
      </c>
    </row>
    <row r="26" spans="1:28" x14ac:dyDescent="0.25">
      <c r="A26" s="65" t="s">
        <v>3474</v>
      </c>
      <c r="B26" s="65" t="s">
        <v>3059</v>
      </c>
      <c r="C26" s="78" t="s">
        <v>2038</v>
      </c>
      <c r="D26" s="65" t="s">
        <v>3475</v>
      </c>
      <c r="E26" s="65"/>
      <c r="F26" s="65"/>
      <c r="G26" s="65" t="s">
        <v>3461</v>
      </c>
      <c r="H26" s="65"/>
      <c r="I26" s="65"/>
      <c r="J26" s="65"/>
      <c r="K26" s="65" t="s">
        <v>3476</v>
      </c>
      <c r="L26" s="65"/>
      <c r="M26" s="65" t="s">
        <v>3477</v>
      </c>
      <c r="N26" s="65" t="s">
        <v>3478</v>
      </c>
      <c r="O26" s="65" t="s">
        <v>3479</v>
      </c>
      <c r="P26" s="65" t="s">
        <v>3480</v>
      </c>
      <c r="Q26" s="65"/>
      <c r="R26" s="65" t="s">
        <v>3481</v>
      </c>
      <c r="S26" s="65"/>
      <c r="T26" s="65"/>
      <c r="U26" s="65"/>
      <c r="V26" s="65" t="s">
        <v>3482</v>
      </c>
      <c r="W26" s="65"/>
      <c r="X26" s="65" t="s">
        <v>3483</v>
      </c>
      <c r="Y26" s="65" t="s">
        <v>3484</v>
      </c>
      <c r="Z26" s="65" t="s">
        <v>3485</v>
      </c>
      <c r="AA26" s="65"/>
      <c r="AB26" s="65" t="s">
        <v>3486</v>
      </c>
    </row>
    <row r="27" spans="1:28" x14ac:dyDescent="0.25">
      <c r="A27" s="65" t="s">
        <v>3487</v>
      </c>
      <c r="B27" s="65" t="s">
        <v>3083</v>
      </c>
      <c r="C27" s="78" t="s">
        <v>2040</v>
      </c>
      <c r="D27" s="65" t="s">
        <v>3488</v>
      </c>
      <c r="E27" s="65"/>
      <c r="F27" s="65"/>
      <c r="G27" s="65"/>
      <c r="H27" s="65"/>
      <c r="I27" s="65"/>
      <c r="J27" s="65"/>
      <c r="K27" s="65" t="s">
        <v>3489</v>
      </c>
      <c r="L27" s="65"/>
      <c r="M27" s="65" t="s">
        <v>3490</v>
      </c>
      <c r="N27" s="65" t="s">
        <v>3491</v>
      </c>
      <c r="O27" s="65" t="s">
        <v>3492</v>
      </c>
      <c r="P27" s="65" t="s">
        <v>3493</v>
      </c>
      <c r="Q27" s="65"/>
      <c r="R27" s="65" t="s">
        <v>3494</v>
      </c>
      <c r="S27" s="65"/>
      <c r="T27" s="65"/>
      <c r="U27" s="65"/>
      <c r="V27" s="65" t="s">
        <v>3495</v>
      </c>
      <c r="W27" s="65"/>
      <c r="X27" s="65" t="s">
        <v>3496</v>
      </c>
      <c r="Y27" s="65" t="s">
        <v>3497</v>
      </c>
      <c r="Z27" s="65" t="s">
        <v>3498</v>
      </c>
      <c r="AA27" s="65"/>
      <c r="AB27" s="65" t="s">
        <v>3499</v>
      </c>
    </row>
    <row r="28" spans="1:28" x14ac:dyDescent="0.25">
      <c r="A28" s="65" t="s">
        <v>3500</v>
      </c>
      <c r="B28" s="65" t="s">
        <v>3106</v>
      </c>
      <c r="C28" s="78" t="s">
        <v>2042</v>
      </c>
      <c r="D28" s="65" t="s">
        <v>3501</v>
      </c>
      <c r="E28" s="65"/>
      <c r="F28" s="65"/>
      <c r="G28" s="65"/>
      <c r="H28" s="65"/>
      <c r="I28" s="65"/>
      <c r="J28" s="65"/>
      <c r="K28" s="65" t="s">
        <v>3502</v>
      </c>
      <c r="L28" s="65"/>
      <c r="M28" s="65" t="s">
        <v>3503</v>
      </c>
      <c r="N28" s="65" t="s">
        <v>3504</v>
      </c>
      <c r="O28" s="65" t="s">
        <v>3505</v>
      </c>
      <c r="P28" s="65" t="s">
        <v>3506</v>
      </c>
      <c r="Q28" s="65"/>
      <c r="R28" s="65" t="s">
        <v>3507</v>
      </c>
      <c r="S28" s="65"/>
      <c r="T28" s="65"/>
      <c r="U28" s="65"/>
      <c r="V28" s="65" t="s">
        <v>3508</v>
      </c>
      <c r="W28" s="65"/>
      <c r="X28" s="65" t="s">
        <v>3509</v>
      </c>
      <c r="Y28" s="65" t="s">
        <v>3510</v>
      </c>
      <c r="Z28" s="65" t="s">
        <v>3511</v>
      </c>
      <c r="AA28" s="65"/>
      <c r="AB28" s="65" t="s">
        <v>3512</v>
      </c>
    </row>
    <row r="29" spans="1:28" x14ac:dyDescent="0.25">
      <c r="A29" s="65" t="s">
        <v>3513</v>
      </c>
      <c r="B29" s="65" t="s">
        <v>3128</v>
      </c>
      <c r="C29" s="78" t="s">
        <v>2044</v>
      </c>
      <c r="D29" s="65" t="s">
        <v>3514</v>
      </c>
      <c r="E29" s="65"/>
      <c r="F29" s="65"/>
      <c r="G29" s="65"/>
      <c r="H29" s="65"/>
      <c r="I29" s="65"/>
      <c r="J29" s="65"/>
      <c r="K29" s="65" t="s">
        <v>3515</v>
      </c>
      <c r="L29" s="65"/>
      <c r="M29" s="65" t="s">
        <v>3516</v>
      </c>
      <c r="N29" s="65"/>
      <c r="O29" s="65" t="s">
        <v>3517</v>
      </c>
      <c r="P29" s="65" t="s">
        <v>3518</v>
      </c>
      <c r="Q29" s="65"/>
      <c r="R29" s="65" t="s">
        <v>3519</v>
      </c>
      <c r="S29" s="65"/>
      <c r="T29" s="65"/>
      <c r="U29" s="65"/>
      <c r="V29" s="65" t="s">
        <v>3520</v>
      </c>
      <c r="W29" s="65"/>
      <c r="X29" s="65" t="s">
        <v>3521</v>
      </c>
      <c r="Y29" s="65" t="s">
        <v>3522</v>
      </c>
      <c r="Z29" s="65" t="s">
        <v>3523</v>
      </c>
      <c r="AA29" s="65"/>
      <c r="AB29" s="65"/>
    </row>
    <row r="30" spans="1:28" x14ac:dyDescent="0.25">
      <c r="A30" s="65" t="s">
        <v>3524</v>
      </c>
      <c r="B30" s="65" t="s">
        <v>3150</v>
      </c>
      <c r="C30" s="78" t="s">
        <v>2046</v>
      </c>
      <c r="D30" s="65" t="s">
        <v>3525</v>
      </c>
      <c r="E30" s="65"/>
      <c r="F30" s="65"/>
      <c r="G30" s="65"/>
      <c r="H30" s="65"/>
      <c r="I30" s="65"/>
      <c r="J30" s="65"/>
      <c r="K30" s="65" t="s">
        <v>3526</v>
      </c>
      <c r="L30" s="65"/>
      <c r="M30" s="65" t="s">
        <v>3527</v>
      </c>
      <c r="N30" s="65"/>
      <c r="O30" s="65" t="s">
        <v>3528</v>
      </c>
      <c r="P30" s="65" t="s">
        <v>3529</v>
      </c>
      <c r="Q30" s="65"/>
      <c r="R30" s="65" t="s">
        <v>3530</v>
      </c>
      <c r="S30" s="65"/>
      <c r="T30" s="65"/>
      <c r="U30" s="65"/>
      <c r="V30" s="65" t="s">
        <v>3531</v>
      </c>
      <c r="W30" s="65"/>
      <c r="X30" s="65" t="s">
        <v>3532</v>
      </c>
      <c r="Y30" s="65" t="s">
        <v>3533</v>
      </c>
      <c r="Z30" s="65" t="s">
        <v>3534</v>
      </c>
      <c r="AA30" s="65"/>
      <c r="AB30" s="65"/>
    </row>
    <row r="31" spans="1:28" x14ac:dyDescent="0.25">
      <c r="A31" s="65" t="s">
        <v>3535</v>
      </c>
      <c r="B31" s="65" t="s">
        <v>3171</v>
      </c>
      <c r="C31" s="78" t="s">
        <v>2048</v>
      </c>
      <c r="D31" s="65" t="s">
        <v>3536</v>
      </c>
      <c r="E31" s="65"/>
      <c r="F31" s="65"/>
      <c r="G31" s="65"/>
      <c r="H31" s="65"/>
      <c r="I31" s="65"/>
      <c r="J31" s="65"/>
      <c r="K31" s="65" t="s">
        <v>3537</v>
      </c>
      <c r="L31" s="65"/>
      <c r="M31" s="65" t="s">
        <v>3538</v>
      </c>
      <c r="N31" s="65"/>
      <c r="O31" s="65" t="s">
        <v>3539</v>
      </c>
      <c r="P31" s="65" t="s">
        <v>3540</v>
      </c>
      <c r="Q31" s="65"/>
      <c r="R31" s="65" t="s">
        <v>3541</v>
      </c>
      <c r="S31" s="65"/>
      <c r="T31" s="65"/>
      <c r="U31" s="65"/>
      <c r="V31" s="65" t="s">
        <v>3542</v>
      </c>
      <c r="W31" s="65"/>
      <c r="X31" s="65" t="s">
        <v>3543</v>
      </c>
      <c r="Y31" s="65" t="s">
        <v>3544</v>
      </c>
      <c r="Z31" s="65" t="s">
        <v>3545</v>
      </c>
      <c r="AA31" s="65"/>
      <c r="AB31" s="65"/>
    </row>
    <row r="32" spans="1:28" x14ac:dyDescent="0.25">
      <c r="A32" s="65" t="s">
        <v>3546</v>
      </c>
      <c r="B32" s="65" t="s">
        <v>3192</v>
      </c>
      <c r="C32" s="78" t="s">
        <v>2050</v>
      </c>
      <c r="D32" s="65" t="s">
        <v>3547</v>
      </c>
      <c r="E32" s="65"/>
      <c r="F32" s="65"/>
      <c r="G32" s="65"/>
      <c r="H32" s="65"/>
      <c r="I32" s="65"/>
      <c r="J32" s="65"/>
      <c r="K32" s="65" t="s">
        <v>3548</v>
      </c>
      <c r="L32" s="65"/>
      <c r="M32" s="65" t="s">
        <v>3549</v>
      </c>
      <c r="N32" s="65"/>
      <c r="O32" s="65" t="s">
        <v>3550</v>
      </c>
      <c r="P32" s="65" t="s">
        <v>3551</v>
      </c>
      <c r="Q32" s="65"/>
      <c r="R32" s="65" t="s">
        <v>3552</v>
      </c>
      <c r="S32" s="65"/>
      <c r="T32" s="65"/>
      <c r="U32" s="65"/>
      <c r="V32" s="65" t="s">
        <v>3553</v>
      </c>
      <c r="W32" s="65"/>
      <c r="X32" s="65" t="s">
        <v>3554</v>
      </c>
      <c r="Y32" s="65" t="s">
        <v>3555</v>
      </c>
      <c r="Z32" s="65" t="s">
        <v>3556</v>
      </c>
      <c r="AA32" s="65"/>
      <c r="AB32" s="65"/>
    </row>
    <row r="33" spans="1:26" x14ac:dyDescent="0.25">
      <c r="A33" s="65" t="s">
        <v>3557</v>
      </c>
      <c r="B33" s="65" t="s">
        <v>3213</v>
      </c>
      <c r="C33" s="78" t="s">
        <v>2052</v>
      </c>
      <c r="D33" s="65" t="s">
        <v>3558</v>
      </c>
      <c r="E33" s="65"/>
      <c r="F33" s="65"/>
      <c r="G33" s="65"/>
      <c r="H33" s="65"/>
      <c r="I33" s="65"/>
      <c r="J33" s="65"/>
      <c r="K33" s="65" t="s">
        <v>3559</v>
      </c>
      <c r="L33" s="65"/>
      <c r="M33" s="65" t="s">
        <v>3560</v>
      </c>
      <c r="N33" s="65"/>
      <c r="O33" s="65" t="s">
        <v>3561</v>
      </c>
      <c r="P33" s="65" t="s">
        <v>3562</v>
      </c>
      <c r="Q33" s="65"/>
      <c r="R33" s="65" t="s">
        <v>3563</v>
      </c>
      <c r="S33" s="65"/>
      <c r="T33" s="65"/>
      <c r="U33" s="65"/>
      <c r="V33" s="65"/>
      <c r="W33" s="65"/>
      <c r="X33" s="65" t="s">
        <v>3564</v>
      </c>
      <c r="Y33" s="65" t="s">
        <v>3565</v>
      </c>
      <c r="Z33" s="65" t="s">
        <v>3566</v>
      </c>
    </row>
    <row r="34" spans="1:26" x14ac:dyDescent="0.25">
      <c r="A34" s="65" t="s">
        <v>3567</v>
      </c>
      <c r="B34" s="65" t="s">
        <v>3060</v>
      </c>
      <c r="C34" s="78" t="s">
        <v>2054</v>
      </c>
      <c r="D34" s="65" t="s">
        <v>3568</v>
      </c>
      <c r="E34" s="65"/>
      <c r="F34" s="65"/>
      <c r="G34" s="65"/>
      <c r="H34" s="65"/>
      <c r="I34" s="65"/>
      <c r="J34" s="65"/>
      <c r="K34" s="65"/>
      <c r="L34" s="65"/>
      <c r="M34" s="65" t="s">
        <v>3569</v>
      </c>
      <c r="N34" s="65"/>
      <c r="O34" s="65" t="s">
        <v>3570</v>
      </c>
      <c r="P34" s="65" t="s">
        <v>3571</v>
      </c>
      <c r="Q34" s="65"/>
      <c r="R34" s="65"/>
      <c r="S34" s="65"/>
      <c r="T34" s="65"/>
      <c r="U34" s="65"/>
      <c r="V34" s="65"/>
      <c r="W34" s="65"/>
      <c r="X34" s="65" t="s">
        <v>3572</v>
      </c>
      <c r="Y34" s="65" t="s">
        <v>3573</v>
      </c>
      <c r="Z34" s="65" t="s">
        <v>3574</v>
      </c>
    </row>
    <row r="35" spans="1:26" x14ac:dyDescent="0.25">
      <c r="A35" s="65" t="s">
        <v>3575</v>
      </c>
      <c r="B35" s="65" t="s">
        <v>3084</v>
      </c>
      <c r="C35" s="78" t="s">
        <v>2056</v>
      </c>
      <c r="D35" s="65" t="s">
        <v>3576</v>
      </c>
      <c r="E35" s="65"/>
      <c r="F35" s="65"/>
      <c r="G35" s="65"/>
      <c r="H35" s="65"/>
      <c r="I35" s="65"/>
      <c r="J35" s="65"/>
      <c r="K35" s="65"/>
      <c r="L35" s="65"/>
      <c r="M35" s="65" t="s">
        <v>3577</v>
      </c>
      <c r="N35" s="65"/>
      <c r="O35" s="65" t="s">
        <v>3578</v>
      </c>
      <c r="P35" s="65" t="s">
        <v>3579</v>
      </c>
      <c r="Q35" s="65"/>
      <c r="R35" s="65"/>
      <c r="S35" s="65"/>
      <c r="T35" s="65"/>
      <c r="U35" s="65"/>
      <c r="V35" s="65"/>
      <c r="W35" s="65"/>
      <c r="X35" s="65" t="s">
        <v>3580</v>
      </c>
      <c r="Y35" s="65" t="s">
        <v>3581</v>
      </c>
      <c r="Z35" s="65" t="s">
        <v>3582</v>
      </c>
    </row>
    <row r="36" spans="1:26" x14ac:dyDescent="0.25">
      <c r="A36" s="65" t="s">
        <v>3583</v>
      </c>
      <c r="B36" s="65" t="s">
        <v>3107</v>
      </c>
      <c r="C36" s="78" t="s">
        <v>2058</v>
      </c>
      <c r="D36" s="65" t="s">
        <v>3584</v>
      </c>
      <c r="E36" s="65"/>
      <c r="F36" s="65"/>
      <c r="G36" s="65"/>
      <c r="H36" s="65"/>
      <c r="I36" s="65"/>
      <c r="J36" s="65"/>
      <c r="K36" s="65"/>
      <c r="L36" s="65"/>
      <c r="M36" s="65" t="s">
        <v>3585</v>
      </c>
      <c r="N36" s="65"/>
      <c r="O36" s="65" t="s">
        <v>3586</v>
      </c>
      <c r="P36" s="65" t="s">
        <v>3587</v>
      </c>
      <c r="Q36" s="65"/>
      <c r="R36" s="65"/>
      <c r="S36" s="65"/>
      <c r="T36" s="65"/>
      <c r="U36" s="65"/>
      <c r="V36" s="65"/>
      <c r="W36" s="65"/>
      <c r="X36" s="65" t="s">
        <v>3588</v>
      </c>
      <c r="Y36" s="65" t="s">
        <v>3589</v>
      </c>
      <c r="Z36" s="65" t="s">
        <v>3590</v>
      </c>
    </row>
    <row r="37" spans="1:26" x14ac:dyDescent="0.25">
      <c r="A37" s="65" t="s">
        <v>3591</v>
      </c>
      <c r="B37" s="65" t="s">
        <v>3129</v>
      </c>
      <c r="C37" s="78" t="s">
        <v>2060</v>
      </c>
      <c r="D37" s="65" t="s">
        <v>3592</v>
      </c>
      <c r="E37" s="65"/>
      <c r="F37" s="65"/>
      <c r="G37" s="65"/>
      <c r="H37" s="65"/>
      <c r="I37" s="65"/>
      <c r="J37" s="65"/>
      <c r="K37" s="65"/>
      <c r="L37" s="65"/>
      <c r="M37" s="65" t="s">
        <v>3593</v>
      </c>
      <c r="N37" s="65"/>
      <c r="O37" s="65" t="s">
        <v>3594</v>
      </c>
      <c r="P37" s="65" t="s">
        <v>3595</v>
      </c>
      <c r="Q37" s="65"/>
      <c r="R37" s="65"/>
      <c r="S37" s="65"/>
      <c r="T37" s="65"/>
      <c r="U37" s="65"/>
      <c r="V37" s="65"/>
      <c r="W37" s="65"/>
      <c r="X37" s="65" t="s">
        <v>3596</v>
      </c>
      <c r="Y37" s="65" t="s">
        <v>3597</v>
      </c>
      <c r="Z37" s="65" t="s">
        <v>3598</v>
      </c>
    </row>
    <row r="38" spans="1:26" x14ac:dyDescent="0.25">
      <c r="A38" s="65" t="s">
        <v>3599</v>
      </c>
      <c r="B38" s="65" t="s">
        <v>3151</v>
      </c>
      <c r="C38" s="78" t="s">
        <v>2062</v>
      </c>
      <c r="D38" s="65" t="s">
        <v>3600</v>
      </c>
      <c r="E38" s="65"/>
      <c r="F38" s="65"/>
      <c r="G38" s="65"/>
      <c r="H38" s="65"/>
      <c r="I38" s="65"/>
      <c r="J38" s="65"/>
      <c r="K38" s="65"/>
      <c r="L38" s="65"/>
      <c r="M38" s="65" t="s">
        <v>3601</v>
      </c>
      <c r="N38" s="65"/>
      <c r="O38" s="65" t="s">
        <v>3602</v>
      </c>
      <c r="P38" s="65" t="s">
        <v>3603</v>
      </c>
      <c r="Q38" s="65"/>
      <c r="R38" s="65"/>
      <c r="S38" s="65"/>
      <c r="T38" s="65"/>
      <c r="U38" s="65"/>
      <c r="V38" s="65"/>
      <c r="W38" s="65"/>
      <c r="X38" s="65" t="s">
        <v>3604</v>
      </c>
      <c r="Y38" s="65" t="s">
        <v>3605</v>
      </c>
      <c r="Z38" s="65" t="s">
        <v>3606</v>
      </c>
    </row>
    <row r="39" spans="1:26" x14ac:dyDescent="0.25">
      <c r="A39" s="65" t="s">
        <v>3607</v>
      </c>
      <c r="B39" s="65" t="s">
        <v>3172</v>
      </c>
      <c r="C39" s="78" t="s">
        <v>2064</v>
      </c>
      <c r="D39" s="65" t="s">
        <v>3608</v>
      </c>
      <c r="E39" s="65"/>
      <c r="F39" s="65"/>
      <c r="G39" s="65"/>
      <c r="H39" s="65"/>
      <c r="I39" s="65"/>
      <c r="J39" s="65"/>
      <c r="K39" s="65"/>
      <c r="L39" s="65"/>
      <c r="M39" s="65" t="s">
        <v>3609</v>
      </c>
      <c r="N39" s="65"/>
      <c r="O39" s="65" t="s">
        <v>3610</v>
      </c>
      <c r="P39" s="65" t="s">
        <v>3611</v>
      </c>
      <c r="Q39" s="65"/>
      <c r="R39" s="65"/>
      <c r="S39" s="65"/>
      <c r="T39" s="65"/>
      <c r="U39" s="65"/>
      <c r="V39" s="65"/>
      <c r="W39" s="65"/>
      <c r="X39" s="65" t="s">
        <v>3612</v>
      </c>
      <c r="Y39" s="65" t="s">
        <v>3613</v>
      </c>
      <c r="Z39" s="65" t="s">
        <v>3614</v>
      </c>
    </row>
    <row r="40" spans="1:26" x14ac:dyDescent="0.25">
      <c r="A40" s="65" t="s">
        <v>3615</v>
      </c>
      <c r="B40" s="65" t="s">
        <v>3193</v>
      </c>
      <c r="C40" s="78" t="s">
        <v>2066</v>
      </c>
      <c r="D40" s="65" t="s">
        <v>3616</v>
      </c>
      <c r="E40" s="65"/>
      <c r="F40" s="65"/>
      <c r="G40" s="65"/>
      <c r="H40" s="65"/>
      <c r="I40" s="65"/>
      <c r="J40" s="65"/>
      <c r="K40" s="65"/>
      <c r="L40" s="65"/>
      <c r="M40" s="65" t="s">
        <v>3617</v>
      </c>
      <c r="N40" s="65"/>
      <c r="O40" s="65" t="s">
        <v>3618</v>
      </c>
      <c r="P40" s="65" t="s">
        <v>3619</v>
      </c>
      <c r="Q40" s="65"/>
      <c r="R40" s="65"/>
      <c r="S40" s="65"/>
      <c r="T40" s="65"/>
      <c r="U40" s="65"/>
      <c r="V40" s="65"/>
      <c r="W40" s="65"/>
      <c r="X40" s="65" t="s">
        <v>3620</v>
      </c>
      <c r="Y40" s="65" t="s">
        <v>3621</v>
      </c>
      <c r="Z40" s="65" t="s">
        <v>3622</v>
      </c>
    </row>
    <row r="41" spans="1:26" x14ac:dyDescent="0.25">
      <c r="A41" s="65" t="s">
        <v>3623</v>
      </c>
      <c r="B41" s="65" t="s">
        <v>3214</v>
      </c>
      <c r="C41" s="78" t="s">
        <v>2068</v>
      </c>
      <c r="D41" s="65" t="s">
        <v>3624</v>
      </c>
      <c r="E41" s="65"/>
      <c r="F41" s="65"/>
      <c r="G41" s="65"/>
      <c r="H41" s="65"/>
      <c r="I41" s="65"/>
      <c r="J41" s="65"/>
      <c r="K41" s="65"/>
      <c r="L41" s="65"/>
      <c r="M41" s="65" t="s">
        <v>3625</v>
      </c>
      <c r="N41" s="65"/>
      <c r="O41" s="65" t="s">
        <v>3626</v>
      </c>
      <c r="P41" s="65" t="s">
        <v>3627</v>
      </c>
      <c r="Q41" s="65"/>
      <c r="R41" s="65"/>
      <c r="S41" s="65"/>
      <c r="T41" s="65"/>
      <c r="U41" s="65"/>
      <c r="V41" s="65"/>
      <c r="W41" s="65"/>
      <c r="X41" s="65" t="s">
        <v>3628</v>
      </c>
      <c r="Y41" s="65" t="s">
        <v>3629</v>
      </c>
      <c r="Z41" s="65" t="s">
        <v>3630</v>
      </c>
    </row>
    <row r="42" spans="1:26" x14ac:dyDescent="0.25">
      <c r="A42" s="65" t="s">
        <v>3631</v>
      </c>
      <c r="B42" s="65" t="s">
        <v>3234</v>
      </c>
      <c r="C42" s="78" t="s">
        <v>2070</v>
      </c>
      <c r="D42" s="65" t="s">
        <v>3632</v>
      </c>
      <c r="E42" s="65"/>
      <c r="F42" s="65"/>
      <c r="G42" s="65"/>
      <c r="H42" s="65"/>
      <c r="I42" s="65"/>
      <c r="J42" s="65"/>
      <c r="K42" s="65"/>
      <c r="L42" s="65"/>
      <c r="M42" s="65" t="s">
        <v>3288</v>
      </c>
      <c r="N42" s="65"/>
      <c r="O42" s="65" t="s">
        <v>3633</v>
      </c>
      <c r="P42" s="65" t="s">
        <v>3634</v>
      </c>
      <c r="Q42" s="65"/>
      <c r="R42" s="65"/>
      <c r="S42" s="65"/>
      <c r="T42" s="65"/>
      <c r="U42" s="65"/>
      <c r="V42" s="65"/>
      <c r="W42" s="65"/>
      <c r="X42" s="65" t="s">
        <v>3635</v>
      </c>
      <c r="Y42" s="65" t="s">
        <v>3636</v>
      </c>
      <c r="Z42" s="65" t="s">
        <v>3637</v>
      </c>
    </row>
    <row r="43" spans="1:26" x14ac:dyDescent="0.25">
      <c r="A43" s="65" t="s">
        <v>3638</v>
      </c>
      <c r="B43" s="65" t="s">
        <v>3061</v>
      </c>
      <c r="C43" s="78" t="s">
        <v>2072</v>
      </c>
      <c r="D43" s="65" t="s">
        <v>3639</v>
      </c>
      <c r="E43" s="65"/>
      <c r="F43" s="65"/>
      <c r="G43" s="65"/>
      <c r="H43" s="65"/>
      <c r="I43" s="65"/>
      <c r="J43" s="65"/>
      <c r="K43" s="65"/>
      <c r="L43" s="65"/>
      <c r="M43" s="65" t="s">
        <v>3640</v>
      </c>
      <c r="N43" s="65"/>
      <c r="O43" s="65" t="s">
        <v>3641</v>
      </c>
      <c r="P43" s="65" t="s">
        <v>3642</v>
      </c>
      <c r="Q43" s="65"/>
      <c r="R43" s="65"/>
      <c r="S43" s="65"/>
      <c r="T43" s="65"/>
      <c r="U43" s="65"/>
      <c r="V43" s="65"/>
      <c r="W43" s="65"/>
      <c r="X43" s="65" t="s">
        <v>3643</v>
      </c>
      <c r="Y43" s="65" t="s">
        <v>3644</v>
      </c>
      <c r="Z43" s="65" t="s">
        <v>3645</v>
      </c>
    </row>
    <row r="44" spans="1:26" x14ac:dyDescent="0.25">
      <c r="A44" s="65" t="s">
        <v>3646</v>
      </c>
      <c r="B44" s="65" t="s">
        <v>3085</v>
      </c>
      <c r="C44" s="78" t="s">
        <v>2074</v>
      </c>
      <c r="D44" s="65" t="s">
        <v>3647</v>
      </c>
      <c r="E44" s="65"/>
      <c r="F44" s="65"/>
      <c r="G44" s="65"/>
      <c r="H44" s="65"/>
      <c r="I44" s="65"/>
      <c r="J44" s="65"/>
      <c r="K44" s="65"/>
      <c r="L44" s="65"/>
      <c r="M44" s="65" t="s">
        <v>3648</v>
      </c>
      <c r="N44" s="65"/>
      <c r="O44" s="65" t="s">
        <v>3649</v>
      </c>
      <c r="P44" s="65" t="s">
        <v>3650</v>
      </c>
      <c r="Q44" s="65"/>
      <c r="R44" s="65"/>
      <c r="S44" s="65"/>
      <c r="T44" s="65"/>
      <c r="U44" s="65"/>
      <c r="V44" s="65"/>
      <c r="W44" s="65"/>
      <c r="X44" s="65" t="s">
        <v>3651</v>
      </c>
      <c r="Y44" s="65" t="s">
        <v>3652</v>
      </c>
      <c r="Z44" s="65" t="s">
        <v>3653</v>
      </c>
    </row>
    <row r="45" spans="1:26" x14ac:dyDescent="0.25">
      <c r="A45" s="65" t="s">
        <v>3654</v>
      </c>
      <c r="B45" s="65" t="s">
        <v>3108</v>
      </c>
      <c r="C45" s="78" t="s">
        <v>2076</v>
      </c>
      <c r="D45" s="65" t="s">
        <v>3655</v>
      </c>
      <c r="E45" s="65"/>
      <c r="F45" s="65"/>
      <c r="G45" s="65"/>
      <c r="H45" s="65"/>
      <c r="I45" s="65"/>
      <c r="J45" s="65"/>
      <c r="K45" s="65"/>
      <c r="L45" s="65"/>
      <c r="M45" s="65" t="s">
        <v>3656</v>
      </c>
      <c r="N45" s="65"/>
      <c r="O45" s="65" t="s">
        <v>3657</v>
      </c>
      <c r="P45" s="65" t="s">
        <v>3658</v>
      </c>
      <c r="Q45" s="65"/>
      <c r="R45" s="65"/>
      <c r="S45" s="65"/>
      <c r="T45" s="65"/>
      <c r="U45" s="65"/>
      <c r="V45" s="65"/>
      <c r="W45" s="65"/>
      <c r="X45" s="65" t="s">
        <v>3659</v>
      </c>
      <c r="Y45" s="65" t="s">
        <v>3660</v>
      </c>
      <c r="Z45" s="65" t="s">
        <v>1778</v>
      </c>
    </row>
    <row r="46" spans="1:26" x14ac:dyDescent="0.25">
      <c r="A46" s="65" t="s">
        <v>3661</v>
      </c>
      <c r="B46" s="65" t="s">
        <v>3130</v>
      </c>
      <c r="C46" s="78" t="s">
        <v>2078</v>
      </c>
      <c r="D46" s="65" t="s">
        <v>3662</v>
      </c>
      <c r="E46" s="65"/>
      <c r="F46" s="65"/>
      <c r="G46" s="65"/>
      <c r="H46" s="65"/>
      <c r="I46" s="65"/>
      <c r="J46" s="65"/>
      <c r="K46" s="65"/>
      <c r="L46" s="65"/>
      <c r="M46" s="65" t="s">
        <v>3663</v>
      </c>
      <c r="N46" s="65"/>
      <c r="O46" s="65" t="s">
        <v>3664</v>
      </c>
      <c r="P46" s="65" t="s">
        <v>3665</v>
      </c>
      <c r="Q46" s="65"/>
      <c r="R46" s="65"/>
      <c r="S46" s="65"/>
      <c r="T46" s="65"/>
      <c r="U46" s="65"/>
      <c r="V46" s="65"/>
      <c r="W46" s="65"/>
      <c r="X46" s="65" t="s">
        <v>3666</v>
      </c>
      <c r="Y46" s="65" t="s">
        <v>3667</v>
      </c>
      <c r="Z46" s="65" t="s">
        <v>3668</v>
      </c>
    </row>
    <row r="47" spans="1:26" x14ac:dyDescent="0.25">
      <c r="A47" s="65" t="s">
        <v>3669</v>
      </c>
      <c r="B47" s="65" t="s">
        <v>3152</v>
      </c>
      <c r="C47" s="78" t="s">
        <v>2080</v>
      </c>
      <c r="D47" s="65" t="s">
        <v>3670</v>
      </c>
      <c r="E47" s="65"/>
      <c r="F47" s="65"/>
      <c r="G47" s="65"/>
      <c r="H47" s="65"/>
      <c r="I47" s="65"/>
      <c r="J47" s="65"/>
      <c r="K47" s="65"/>
      <c r="L47" s="65"/>
      <c r="M47" s="65" t="s">
        <v>3671</v>
      </c>
      <c r="N47" s="65"/>
      <c r="O47" s="65" t="s">
        <v>3672</v>
      </c>
      <c r="P47" s="65" t="s">
        <v>3673</v>
      </c>
      <c r="Q47" s="65"/>
      <c r="R47" s="65"/>
      <c r="S47" s="65"/>
      <c r="T47" s="65"/>
      <c r="U47" s="65"/>
      <c r="V47" s="65"/>
      <c r="W47" s="65"/>
      <c r="X47" s="65" t="s">
        <v>3674</v>
      </c>
      <c r="Y47" s="65" t="s">
        <v>3675</v>
      </c>
      <c r="Z47" s="65" t="s">
        <v>3676</v>
      </c>
    </row>
    <row r="48" spans="1:26" x14ac:dyDescent="0.25">
      <c r="A48" s="65" t="s">
        <v>3677</v>
      </c>
      <c r="B48" s="65" t="s">
        <v>3173</v>
      </c>
      <c r="C48" s="78" t="s">
        <v>2082</v>
      </c>
      <c r="D48" s="65" t="s">
        <v>3678</v>
      </c>
      <c r="E48" s="65"/>
      <c r="F48" s="65"/>
      <c r="G48" s="65"/>
      <c r="H48" s="65"/>
      <c r="I48" s="65"/>
      <c r="J48" s="65"/>
      <c r="K48" s="65"/>
      <c r="L48" s="65"/>
      <c r="M48" s="65" t="s">
        <v>3679</v>
      </c>
      <c r="N48" s="65"/>
      <c r="O48" s="65" t="s">
        <v>3680</v>
      </c>
      <c r="P48" s="65" t="s">
        <v>3681</v>
      </c>
      <c r="Q48" s="65"/>
      <c r="R48" s="65"/>
      <c r="S48" s="65"/>
      <c r="T48" s="65"/>
      <c r="U48" s="65"/>
      <c r="V48" s="65"/>
      <c r="W48" s="65"/>
      <c r="X48" s="65" t="s">
        <v>3682</v>
      </c>
      <c r="Y48" s="65" t="s">
        <v>3683</v>
      </c>
      <c r="Z48" s="65" t="s">
        <v>3684</v>
      </c>
    </row>
    <row r="49" spans="1:26" x14ac:dyDescent="0.25">
      <c r="A49" s="65" t="s">
        <v>3685</v>
      </c>
      <c r="B49" s="65" t="s">
        <v>3194</v>
      </c>
      <c r="C49" s="78" t="s">
        <v>2042</v>
      </c>
      <c r="D49" s="65" t="s">
        <v>3686</v>
      </c>
      <c r="E49" s="65"/>
      <c r="F49" s="65"/>
      <c r="G49" s="65"/>
      <c r="H49" s="65"/>
      <c r="I49" s="65"/>
      <c r="J49" s="65"/>
      <c r="K49" s="65"/>
      <c r="L49" s="65"/>
      <c r="M49" s="65" t="s">
        <v>3687</v>
      </c>
      <c r="N49" s="65"/>
      <c r="O49" s="65" t="s">
        <v>3688</v>
      </c>
      <c r="P49" s="65" t="s">
        <v>3689</v>
      </c>
      <c r="Q49" s="65"/>
      <c r="R49" s="65"/>
      <c r="S49" s="65"/>
      <c r="T49" s="65"/>
      <c r="U49" s="65"/>
      <c r="V49" s="65"/>
      <c r="W49" s="65"/>
      <c r="X49" s="65" t="s">
        <v>3690</v>
      </c>
      <c r="Y49" s="65" t="s">
        <v>3691</v>
      </c>
      <c r="Z49" s="65" t="s">
        <v>3692</v>
      </c>
    </row>
    <row r="50" spans="1:26" x14ac:dyDescent="0.25">
      <c r="A50" s="65" t="s">
        <v>3693</v>
      </c>
      <c r="B50" s="65" t="s">
        <v>3215</v>
      </c>
      <c r="C50" s="78" t="s">
        <v>2085</v>
      </c>
      <c r="D50" s="65" t="s">
        <v>3694</v>
      </c>
      <c r="E50" s="65"/>
      <c r="F50" s="65"/>
      <c r="G50" s="65"/>
      <c r="H50" s="65"/>
      <c r="I50" s="65"/>
      <c r="J50" s="65"/>
      <c r="K50" s="65"/>
      <c r="L50" s="65"/>
      <c r="M50" s="65" t="s">
        <v>3695</v>
      </c>
      <c r="N50" s="65"/>
      <c r="O50" s="65" t="s">
        <v>3696</v>
      </c>
      <c r="P50" s="65"/>
      <c r="Q50" s="65"/>
      <c r="R50" s="65"/>
      <c r="S50" s="65"/>
      <c r="T50" s="65"/>
      <c r="U50" s="65"/>
      <c r="V50" s="65"/>
      <c r="W50" s="65"/>
      <c r="X50" s="65" t="s">
        <v>3697</v>
      </c>
      <c r="Y50" s="65" t="s">
        <v>3698</v>
      </c>
      <c r="Z50" s="65" t="s">
        <v>3699</v>
      </c>
    </row>
    <row r="51" spans="1:26" x14ac:dyDescent="0.25">
      <c r="A51" s="65" t="s">
        <v>3700</v>
      </c>
      <c r="B51" s="65" t="s">
        <v>3235</v>
      </c>
      <c r="C51" s="78" t="s">
        <v>2087</v>
      </c>
      <c r="D51" s="65" t="s">
        <v>3701</v>
      </c>
      <c r="E51" s="65"/>
      <c r="F51" s="65"/>
      <c r="G51" s="65"/>
      <c r="H51" s="65"/>
      <c r="I51" s="65"/>
      <c r="J51" s="65"/>
      <c r="K51" s="65"/>
      <c r="L51" s="65"/>
      <c r="M51" s="65" t="s">
        <v>3702</v>
      </c>
      <c r="N51" s="65"/>
      <c r="O51" s="65" t="s">
        <v>3703</v>
      </c>
      <c r="P51" s="65"/>
      <c r="Q51" s="65"/>
      <c r="R51" s="65"/>
      <c r="S51" s="65"/>
      <c r="T51" s="65"/>
      <c r="U51" s="65"/>
      <c r="V51" s="65"/>
      <c r="W51" s="65"/>
      <c r="X51" s="65" t="s">
        <v>3704</v>
      </c>
      <c r="Y51" s="65" t="s">
        <v>3705</v>
      </c>
      <c r="Z51" s="65" t="s">
        <v>3706</v>
      </c>
    </row>
    <row r="52" spans="1:26" x14ac:dyDescent="0.25">
      <c r="A52" s="65" t="s">
        <v>3707</v>
      </c>
      <c r="B52" s="65" t="s">
        <v>3254</v>
      </c>
      <c r="C52" s="78" t="s">
        <v>2089</v>
      </c>
      <c r="D52" s="65" t="s">
        <v>3708</v>
      </c>
      <c r="E52" s="65"/>
      <c r="F52" s="65"/>
      <c r="G52" s="65"/>
      <c r="H52" s="65"/>
      <c r="I52" s="65"/>
      <c r="J52" s="65"/>
      <c r="K52" s="65"/>
      <c r="L52" s="65"/>
      <c r="M52" s="65" t="s">
        <v>3709</v>
      </c>
      <c r="N52" s="65"/>
      <c r="O52" s="65" t="s">
        <v>3710</v>
      </c>
      <c r="P52" s="65"/>
      <c r="Q52" s="65"/>
      <c r="R52" s="65"/>
      <c r="S52" s="65"/>
      <c r="T52" s="65"/>
      <c r="U52" s="65"/>
      <c r="V52" s="65"/>
      <c r="W52" s="65"/>
      <c r="X52" s="65" t="s">
        <v>3711</v>
      </c>
      <c r="Y52" s="65" t="s">
        <v>3712</v>
      </c>
      <c r="Z52" s="65" t="s">
        <v>3713</v>
      </c>
    </row>
    <row r="53" spans="1:26" x14ac:dyDescent="0.25">
      <c r="A53" s="65" t="s">
        <v>3714</v>
      </c>
      <c r="B53" s="65" t="s">
        <v>3273</v>
      </c>
      <c r="C53" s="78" t="s">
        <v>2091</v>
      </c>
      <c r="D53" s="65" t="s">
        <v>3715</v>
      </c>
      <c r="E53" s="65"/>
      <c r="F53" s="65"/>
      <c r="G53" s="65"/>
      <c r="H53" s="65"/>
      <c r="I53" s="65"/>
      <c r="J53" s="65"/>
      <c r="K53" s="65"/>
      <c r="L53" s="65"/>
      <c r="M53" s="65" t="s">
        <v>3716</v>
      </c>
      <c r="N53" s="65"/>
      <c r="O53" s="65" t="s">
        <v>3717</v>
      </c>
      <c r="P53" s="65"/>
      <c r="Q53" s="65"/>
      <c r="R53" s="65"/>
      <c r="S53" s="65"/>
      <c r="T53" s="65"/>
      <c r="U53" s="65"/>
      <c r="V53" s="65"/>
      <c r="W53" s="65"/>
      <c r="X53" s="65"/>
      <c r="Y53" s="65" t="s">
        <v>3718</v>
      </c>
      <c r="Z53" s="65" t="s">
        <v>3719</v>
      </c>
    </row>
    <row r="54" spans="1:26" x14ac:dyDescent="0.25">
      <c r="A54" s="65" t="s">
        <v>3720</v>
      </c>
      <c r="B54" s="65" t="s">
        <v>3292</v>
      </c>
      <c r="C54" s="78" t="s">
        <v>2093</v>
      </c>
      <c r="D54" s="65" t="s">
        <v>3721</v>
      </c>
      <c r="E54" s="65"/>
      <c r="F54" s="65"/>
      <c r="G54" s="65"/>
      <c r="H54" s="65"/>
      <c r="I54" s="65"/>
      <c r="J54" s="65"/>
      <c r="K54" s="65"/>
      <c r="L54" s="65"/>
      <c r="M54" s="65" t="s">
        <v>3722</v>
      </c>
      <c r="N54" s="65"/>
      <c r="O54" s="65" t="s">
        <v>3723</v>
      </c>
      <c r="P54" s="65"/>
      <c r="Q54" s="65"/>
      <c r="R54" s="65"/>
      <c r="S54" s="65"/>
      <c r="T54" s="65"/>
      <c r="U54" s="65"/>
      <c r="V54" s="65"/>
      <c r="W54" s="65"/>
      <c r="X54" s="65"/>
      <c r="Y54" s="65" t="s">
        <v>3724</v>
      </c>
      <c r="Z54" s="65" t="s">
        <v>3725</v>
      </c>
    </row>
    <row r="55" spans="1:26" x14ac:dyDescent="0.25">
      <c r="A55" s="65" t="s">
        <v>3726</v>
      </c>
      <c r="B55" s="65" t="s">
        <v>3310</v>
      </c>
      <c r="C55" s="78" t="s">
        <v>2095</v>
      </c>
      <c r="D55" s="65" t="s">
        <v>3727</v>
      </c>
      <c r="E55" s="65"/>
      <c r="F55" s="65"/>
      <c r="G55" s="65"/>
      <c r="H55" s="65"/>
      <c r="I55" s="65"/>
      <c r="J55" s="65"/>
      <c r="K55" s="65"/>
      <c r="L55" s="65"/>
      <c r="M55" s="65" t="s">
        <v>3728</v>
      </c>
      <c r="N55" s="65"/>
      <c r="O55" s="65" t="s">
        <v>3729</v>
      </c>
      <c r="P55" s="65"/>
      <c r="Q55" s="65"/>
      <c r="R55" s="65"/>
      <c r="S55" s="65"/>
      <c r="T55" s="65"/>
      <c r="U55" s="65"/>
      <c r="V55" s="65"/>
      <c r="W55" s="65"/>
      <c r="X55" s="65"/>
      <c r="Y55" s="65" t="s">
        <v>3730</v>
      </c>
      <c r="Z55" s="65" t="s">
        <v>3731</v>
      </c>
    </row>
    <row r="56" spans="1:26" x14ac:dyDescent="0.25">
      <c r="A56" s="65" t="s">
        <v>3732</v>
      </c>
      <c r="B56" s="65" t="s">
        <v>3062</v>
      </c>
      <c r="C56" s="78" t="s">
        <v>2097</v>
      </c>
      <c r="D56" s="65" t="s">
        <v>3733</v>
      </c>
      <c r="E56" s="65"/>
      <c r="F56" s="65"/>
      <c r="G56" s="65"/>
      <c r="H56" s="65"/>
      <c r="I56" s="65"/>
      <c r="J56" s="65"/>
      <c r="K56" s="65"/>
      <c r="L56" s="65"/>
      <c r="M56" s="65" t="s">
        <v>3734</v>
      </c>
      <c r="N56" s="65"/>
      <c r="O56" s="65" t="s">
        <v>3735</v>
      </c>
      <c r="P56" s="65"/>
      <c r="Q56" s="65"/>
      <c r="R56" s="65"/>
      <c r="S56" s="65"/>
      <c r="T56" s="65"/>
      <c r="U56" s="65"/>
      <c r="V56" s="65"/>
      <c r="W56" s="65"/>
      <c r="X56" s="65"/>
      <c r="Y56" s="65" t="s">
        <v>3736</v>
      </c>
      <c r="Z56" s="65" t="s">
        <v>3737</v>
      </c>
    </row>
    <row r="57" spans="1:26" x14ac:dyDescent="0.25">
      <c r="A57" s="65" t="s">
        <v>3738</v>
      </c>
      <c r="B57" s="65" t="s">
        <v>3086</v>
      </c>
      <c r="C57" s="78" t="s">
        <v>2099</v>
      </c>
      <c r="D57" s="65" t="s">
        <v>3739</v>
      </c>
      <c r="E57" s="65"/>
      <c r="F57" s="65"/>
      <c r="G57" s="65"/>
      <c r="H57" s="65"/>
      <c r="I57" s="65"/>
      <c r="J57" s="65"/>
      <c r="K57" s="65"/>
      <c r="L57" s="65"/>
      <c r="M57" s="65" t="s">
        <v>3740</v>
      </c>
      <c r="N57" s="65"/>
      <c r="O57" s="65" t="s">
        <v>3741</v>
      </c>
      <c r="P57" s="65"/>
      <c r="Q57" s="65"/>
      <c r="R57" s="65"/>
      <c r="S57" s="65"/>
      <c r="T57" s="65"/>
      <c r="U57" s="65"/>
      <c r="V57" s="65"/>
      <c r="W57" s="65"/>
      <c r="X57" s="65"/>
      <c r="Y57" s="65" t="s">
        <v>3742</v>
      </c>
      <c r="Z57" s="65" t="s">
        <v>3743</v>
      </c>
    </row>
    <row r="58" spans="1:26" x14ac:dyDescent="0.25">
      <c r="A58" s="65" t="s">
        <v>3744</v>
      </c>
      <c r="B58" s="65" t="s">
        <v>3109</v>
      </c>
      <c r="C58" s="78" t="s">
        <v>1380</v>
      </c>
      <c r="D58" s="65" t="s">
        <v>3745</v>
      </c>
      <c r="E58" s="65"/>
      <c r="F58" s="65"/>
      <c r="G58" s="65"/>
      <c r="H58" s="65"/>
      <c r="I58" s="65"/>
      <c r="J58" s="65"/>
      <c r="K58" s="65"/>
      <c r="L58" s="65"/>
      <c r="M58" s="65" t="s">
        <v>3746</v>
      </c>
      <c r="N58" s="65"/>
      <c r="O58" s="65" t="s">
        <v>3747</v>
      </c>
      <c r="P58" s="65"/>
      <c r="Q58" s="65"/>
      <c r="R58" s="65"/>
      <c r="S58" s="65"/>
      <c r="T58" s="65"/>
      <c r="U58" s="65"/>
      <c r="V58" s="65"/>
      <c r="W58" s="65"/>
      <c r="X58" s="65"/>
      <c r="Y58" s="65" t="s">
        <v>3748</v>
      </c>
      <c r="Z58" s="65" t="s">
        <v>3749</v>
      </c>
    </row>
    <row r="59" spans="1:26" x14ac:dyDescent="0.25">
      <c r="A59" s="65" t="s">
        <v>3750</v>
      </c>
      <c r="B59" s="65" t="s">
        <v>3131</v>
      </c>
      <c r="C59" s="78" t="s">
        <v>2102</v>
      </c>
      <c r="D59" s="65" t="s">
        <v>3751</v>
      </c>
      <c r="E59" s="65"/>
      <c r="F59" s="65"/>
      <c r="G59" s="65"/>
      <c r="H59" s="65"/>
      <c r="I59" s="65"/>
      <c r="J59" s="65"/>
      <c r="K59" s="65"/>
      <c r="L59" s="65"/>
      <c r="M59" s="65" t="s">
        <v>3752</v>
      </c>
      <c r="N59" s="65"/>
      <c r="O59" s="65" t="s">
        <v>3753</v>
      </c>
      <c r="P59" s="65"/>
      <c r="Q59" s="65"/>
      <c r="R59" s="65"/>
      <c r="S59" s="65"/>
      <c r="T59" s="65"/>
      <c r="U59" s="65"/>
      <c r="V59" s="65"/>
      <c r="W59" s="65"/>
      <c r="X59" s="65"/>
      <c r="Y59" s="65" t="s">
        <v>3754</v>
      </c>
      <c r="Z59" s="65"/>
    </row>
    <row r="60" spans="1:26" x14ac:dyDescent="0.25">
      <c r="A60" s="65" t="s">
        <v>3755</v>
      </c>
      <c r="B60" s="65" t="s">
        <v>3153</v>
      </c>
      <c r="C60" s="78" t="s">
        <v>2104</v>
      </c>
      <c r="D60" s="65" t="s">
        <v>3756</v>
      </c>
      <c r="E60" s="65"/>
      <c r="F60" s="65"/>
      <c r="G60" s="65"/>
      <c r="H60" s="65"/>
      <c r="I60" s="65"/>
      <c r="J60" s="65"/>
      <c r="K60" s="65"/>
      <c r="L60" s="65"/>
      <c r="M60" s="65" t="s">
        <v>3757</v>
      </c>
      <c r="N60" s="65"/>
      <c r="O60" s="65" t="s">
        <v>3758</v>
      </c>
      <c r="P60" s="65"/>
      <c r="Q60" s="65"/>
      <c r="R60" s="65"/>
      <c r="S60" s="65"/>
      <c r="T60" s="65"/>
      <c r="U60" s="65"/>
      <c r="V60" s="65"/>
      <c r="W60" s="65"/>
      <c r="X60" s="65"/>
      <c r="Y60" s="65" t="s">
        <v>3742</v>
      </c>
      <c r="Z60" s="65"/>
    </row>
    <row r="61" spans="1:26" x14ac:dyDescent="0.25">
      <c r="A61" s="65" t="s">
        <v>3759</v>
      </c>
      <c r="B61" s="65" t="s">
        <v>3174</v>
      </c>
      <c r="C61" s="78" t="s">
        <v>1724</v>
      </c>
      <c r="D61" s="65" t="s">
        <v>3760</v>
      </c>
      <c r="E61" s="65"/>
      <c r="F61" s="65"/>
      <c r="G61" s="65"/>
      <c r="H61" s="65"/>
      <c r="I61" s="65"/>
      <c r="J61" s="65"/>
      <c r="K61" s="65"/>
      <c r="L61" s="65"/>
      <c r="M61" s="65" t="s">
        <v>3761</v>
      </c>
      <c r="N61" s="65"/>
      <c r="O61" s="65" t="s">
        <v>3762</v>
      </c>
      <c r="P61" s="65"/>
      <c r="Q61" s="65"/>
      <c r="R61" s="65"/>
      <c r="S61" s="65"/>
      <c r="T61" s="65"/>
      <c r="U61" s="65"/>
      <c r="V61" s="65"/>
      <c r="W61" s="65"/>
      <c r="X61" s="65"/>
      <c r="Y61" s="65" t="s">
        <v>3763</v>
      </c>
      <c r="Z61" s="65"/>
    </row>
    <row r="62" spans="1:26" x14ac:dyDescent="0.25">
      <c r="A62" s="65" t="s">
        <v>3764</v>
      </c>
      <c r="B62" s="65" t="s">
        <v>3195</v>
      </c>
      <c r="C62" s="78" t="s">
        <v>2107</v>
      </c>
      <c r="D62" s="65" t="s">
        <v>3765</v>
      </c>
      <c r="E62" s="65"/>
      <c r="F62" s="65"/>
      <c r="G62" s="65"/>
      <c r="H62" s="65"/>
      <c r="I62" s="65"/>
      <c r="J62" s="65"/>
      <c r="K62" s="65"/>
      <c r="L62" s="65"/>
      <c r="M62" s="65" t="s">
        <v>3766</v>
      </c>
      <c r="N62" s="65"/>
      <c r="O62" s="65" t="s">
        <v>3767</v>
      </c>
      <c r="P62" s="65"/>
      <c r="Q62" s="65"/>
      <c r="R62" s="65"/>
      <c r="S62" s="65"/>
      <c r="T62" s="65"/>
      <c r="U62" s="65"/>
      <c r="V62" s="65"/>
      <c r="W62" s="65"/>
      <c r="X62" s="65"/>
      <c r="Y62" s="65" t="s">
        <v>3768</v>
      </c>
      <c r="Z62" s="65"/>
    </row>
    <row r="63" spans="1:26" x14ac:dyDescent="0.25">
      <c r="A63" s="65" t="s">
        <v>3769</v>
      </c>
      <c r="B63" s="65" t="s">
        <v>3216</v>
      </c>
      <c r="C63" s="78" t="s">
        <v>2109</v>
      </c>
      <c r="D63" s="65" t="s">
        <v>3770</v>
      </c>
      <c r="E63" s="65"/>
      <c r="F63" s="65"/>
      <c r="G63" s="65"/>
      <c r="H63" s="65"/>
      <c r="I63" s="65"/>
      <c r="J63" s="65"/>
      <c r="K63" s="65"/>
      <c r="L63" s="65"/>
      <c r="M63" s="65" t="s">
        <v>3771</v>
      </c>
      <c r="N63" s="65"/>
      <c r="O63" s="65" t="s">
        <v>3772</v>
      </c>
      <c r="P63" s="65"/>
      <c r="Q63" s="65"/>
      <c r="R63" s="65"/>
      <c r="S63" s="65"/>
      <c r="T63" s="65"/>
      <c r="U63" s="65"/>
      <c r="V63" s="65"/>
      <c r="W63" s="65"/>
      <c r="X63" s="65"/>
      <c r="Y63" s="65" t="s">
        <v>3773</v>
      </c>
      <c r="Z63" s="65"/>
    </row>
    <row r="64" spans="1:26" x14ac:dyDescent="0.25">
      <c r="A64" s="65" t="s">
        <v>3774</v>
      </c>
      <c r="B64" s="65" t="s">
        <v>3236</v>
      </c>
      <c r="C64" s="78" t="s">
        <v>2111</v>
      </c>
      <c r="D64" s="65" t="s">
        <v>3775</v>
      </c>
      <c r="E64" s="65"/>
      <c r="F64" s="65"/>
      <c r="G64" s="65"/>
      <c r="H64" s="65"/>
      <c r="I64" s="65"/>
      <c r="J64" s="65"/>
      <c r="K64" s="65"/>
      <c r="L64" s="65"/>
      <c r="M64" s="65" t="s">
        <v>3776</v>
      </c>
      <c r="N64" s="65"/>
      <c r="O64" s="65" t="s">
        <v>3777</v>
      </c>
      <c r="P64" s="65"/>
      <c r="Q64" s="65"/>
      <c r="R64" s="65"/>
      <c r="S64" s="65"/>
      <c r="T64" s="65"/>
      <c r="U64" s="65"/>
      <c r="V64" s="65"/>
      <c r="W64" s="65"/>
      <c r="X64" s="65"/>
      <c r="Y64" s="65" t="s">
        <v>3778</v>
      </c>
      <c r="Z64" s="65"/>
    </row>
    <row r="65" spans="1:25" x14ac:dyDescent="0.25">
      <c r="A65" s="65" t="s">
        <v>3779</v>
      </c>
      <c r="B65" s="65" t="s">
        <v>3255</v>
      </c>
      <c r="C65" s="78">
        <v>100</v>
      </c>
      <c r="D65" s="65" t="s">
        <v>3780</v>
      </c>
      <c r="E65" s="65"/>
      <c r="F65" s="65"/>
      <c r="G65" s="65"/>
      <c r="H65" s="65"/>
      <c r="I65" s="65"/>
      <c r="J65" s="65"/>
      <c r="K65" s="65"/>
      <c r="L65" s="65"/>
      <c r="M65" s="65" t="s">
        <v>3781</v>
      </c>
      <c r="N65" s="65"/>
      <c r="O65" s="65" t="s">
        <v>3782</v>
      </c>
      <c r="P65" s="65"/>
      <c r="Q65" s="65"/>
      <c r="R65" s="65"/>
      <c r="S65" s="65"/>
      <c r="T65" s="65"/>
      <c r="U65" s="65"/>
      <c r="V65" s="65"/>
      <c r="W65" s="65"/>
      <c r="X65" s="65"/>
      <c r="Y65" s="65" t="s">
        <v>3783</v>
      </c>
    </row>
    <row r="66" spans="1:25" x14ac:dyDescent="0.25">
      <c r="A66" s="65" t="s">
        <v>3784</v>
      </c>
      <c r="B66" s="65" t="s">
        <v>3274</v>
      </c>
      <c r="C66" s="78">
        <v>110</v>
      </c>
      <c r="D66" s="65" t="s">
        <v>3785</v>
      </c>
      <c r="E66" s="65"/>
      <c r="F66" s="65"/>
      <c r="G66" s="65"/>
      <c r="H66" s="65"/>
      <c r="I66" s="65"/>
      <c r="J66" s="65"/>
      <c r="K66" s="65"/>
      <c r="L66" s="65"/>
      <c r="M66" s="65" t="s">
        <v>3786</v>
      </c>
      <c r="N66" s="65"/>
      <c r="O66" s="65" t="s">
        <v>3787</v>
      </c>
      <c r="P66" s="65"/>
      <c r="Q66" s="65"/>
      <c r="R66" s="65"/>
      <c r="S66" s="65"/>
      <c r="T66" s="65"/>
      <c r="U66" s="65"/>
      <c r="V66" s="65"/>
      <c r="W66" s="65"/>
      <c r="X66" s="65"/>
      <c r="Y66" s="65" t="s">
        <v>3788</v>
      </c>
    </row>
    <row r="67" spans="1:25" x14ac:dyDescent="0.25">
      <c r="A67" s="65" t="s">
        <v>3789</v>
      </c>
      <c r="B67" s="65" t="s">
        <v>3293</v>
      </c>
      <c r="C67" s="78">
        <v>120</v>
      </c>
      <c r="D67" s="65" t="s">
        <v>3790</v>
      </c>
      <c r="E67" s="65"/>
      <c r="F67" s="65"/>
      <c r="G67" s="65"/>
      <c r="H67" s="65"/>
      <c r="I67" s="65"/>
      <c r="J67" s="65"/>
      <c r="K67" s="65"/>
      <c r="L67" s="65"/>
      <c r="M67" s="65" t="s">
        <v>3791</v>
      </c>
      <c r="N67" s="65"/>
      <c r="O67" s="65" t="s">
        <v>3792</v>
      </c>
      <c r="P67" s="65"/>
      <c r="Q67" s="65"/>
      <c r="R67" s="65"/>
      <c r="S67" s="65"/>
      <c r="T67" s="65"/>
      <c r="U67" s="65"/>
      <c r="V67" s="65"/>
      <c r="W67" s="65"/>
      <c r="X67" s="65"/>
      <c r="Y67" s="65" t="s">
        <v>3793</v>
      </c>
    </row>
    <row r="68" spans="1:25" x14ac:dyDescent="0.25">
      <c r="A68" s="65" t="s">
        <v>3794</v>
      </c>
      <c r="B68" s="65" t="s">
        <v>3311</v>
      </c>
      <c r="C68" s="78">
        <v>130</v>
      </c>
      <c r="D68" s="65" t="s">
        <v>3795</v>
      </c>
      <c r="E68" s="65"/>
      <c r="F68" s="65"/>
      <c r="G68" s="65"/>
      <c r="H68" s="65"/>
      <c r="I68" s="65"/>
      <c r="J68" s="65"/>
      <c r="K68" s="65"/>
      <c r="L68" s="65"/>
      <c r="M68" s="65" t="s">
        <v>3796</v>
      </c>
      <c r="N68" s="65"/>
      <c r="O68" s="65" t="s">
        <v>3797</v>
      </c>
      <c r="P68" s="65"/>
      <c r="Q68" s="65"/>
      <c r="R68" s="65"/>
      <c r="S68" s="65"/>
      <c r="T68" s="65"/>
      <c r="U68" s="65"/>
      <c r="V68" s="65"/>
      <c r="W68" s="65"/>
      <c r="X68" s="65"/>
      <c r="Y68" s="65" t="s">
        <v>3798</v>
      </c>
    </row>
    <row r="69" spans="1:25" x14ac:dyDescent="0.25">
      <c r="A69" s="65" t="s">
        <v>3799</v>
      </c>
      <c r="B69" s="65" t="s">
        <v>3327</v>
      </c>
      <c r="C69" s="78">
        <v>140</v>
      </c>
      <c r="D69" s="65" t="s">
        <v>3800</v>
      </c>
      <c r="E69" s="65"/>
      <c r="F69" s="65"/>
      <c r="G69" s="65"/>
      <c r="H69" s="65"/>
      <c r="I69" s="65"/>
      <c r="J69" s="65"/>
      <c r="K69" s="65"/>
      <c r="L69" s="65"/>
      <c r="M69" s="65" t="s">
        <v>3801</v>
      </c>
      <c r="N69" s="65"/>
      <c r="O69" s="65" t="s">
        <v>3802</v>
      </c>
      <c r="P69" s="65"/>
      <c r="Q69" s="65"/>
      <c r="R69" s="65"/>
      <c r="S69" s="65"/>
      <c r="T69" s="65"/>
      <c r="U69" s="65"/>
      <c r="V69" s="65"/>
      <c r="W69" s="65"/>
      <c r="X69" s="65"/>
      <c r="Y69" s="65" t="s">
        <v>3803</v>
      </c>
    </row>
    <row r="70" spans="1:25" x14ac:dyDescent="0.25">
      <c r="A70" s="65" t="s">
        <v>3804</v>
      </c>
      <c r="B70" s="65" t="s">
        <v>3344</v>
      </c>
      <c r="C70" s="78">
        <v>150</v>
      </c>
      <c r="D70" s="65" t="s">
        <v>3805</v>
      </c>
      <c r="E70" s="65"/>
      <c r="F70" s="65"/>
      <c r="G70" s="65"/>
      <c r="H70" s="65"/>
      <c r="I70" s="65"/>
      <c r="J70" s="65"/>
      <c r="K70" s="65"/>
      <c r="L70" s="65"/>
      <c r="M70" s="65" t="s">
        <v>3806</v>
      </c>
      <c r="N70" s="65"/>
      <c r="O70" s="65" t="s">
        <v>3807</v>
      </c>
      <c r="P70" s="65"/>
      <c r="Q70" s="65"/>
      <c r="R70" s="65"/>
      <c r="S70" s="65"/>
      <c r="T70" s="65"/>
      <c r="U70" s="65"/>
      <c r="V70" s="65"/>
      <c r="W70" s="65"/>
      <c r="X70" s="65"/>
      <c r="Y70" s="65" t="s">
        <v>3808</v>
      </c>
    </row>
    <row r="71" spans="1:25" x14ac:dyDescent="0.25">
      <c r="A71" s="65" t="s">
        <v>3809</v>
      </c>
      <c r="B71" s="65" t="s">
        <v>3361</v>
      </c>
      <c r="C71" s="78">
        <v>160</v>
      </c>
      <c r="D71" s="65" t="s">
        <v>3810</v>
      </c>
      <c r="E71" s="65"/>
      <c r="F71" s="65"/>
      <c r="G71" s="65"/>
      <c r="H71" s="65"/>
      <c r="I71" s="65"/>
      <c r="J71" s="65"/>
      <c r="K71" s="65"/>
      <c r="L71" s="65"/>
      <c r="M71" s="65" t="s">
        <v>3811</v>
      </c>
      <c r="N71" s="65"/>
      <c r="O71" s="65" t="s">
        <v>3812</v>
      </c>
      <c r="P71" s="65"/>
      <c r="Q71" s="65"/>
      <c r="R71" s="65"/>
      <c r="S71" s="65"/>
      <c r="T71" s="65"/>
      <c r="U71" s="65"/>
      <c r="V71" s="65"/>
      <c r="W71" s="65"/>
      <c r="X71" s="65"/>
      <c r="Y71" s="65" t="s">
        <v>3813</v>
      </c>
    </row>
    <row r="72" spans="1:25" x14ac:dyDescent="0.25">
      <c r="A72" s="65" t="s">
        <v>3814</v>
      </c>
      <c r="B72" s="65" t="s">
        <v>3376</v>
      </c>
      <c r="C72" s="78">
        <v>170</v>
      </c>
      <c r="D72" s="65" t="s">
        <v>3815</v>
      </c>
      <c r="E72" s="65"/>
      <c r="F72" s="65"/>
      <c r="G72" s="65"/>
      <c r="H72" s="65"/>
      <c r="I72" s="65"/>
      <c r="J72" s="65"/>
      <c r="K72" s="65"/>
      <c r="L72" s="65"/>
      <c r="M72" s="65" t="s">
        <v>3816</v>
      </c>
      <c r="N72" s="65"/>
      <c r="O72" s="65" t="s">
        <v>3817</v>
      </c>
      <c r="P72" s="65"/>
      <c r="Q72" s="65"/>
      <c r="R72" s="65"/>
      <c r="S72" s="65"/>
      <c r="T72" s="65"/>
      <c r="U72" s="65"/>
      <c r="V72" s="65"/>
      <c r="W72" s="65"/>
      <c r="X72" s="65"/>
      <c r="Y72" s="65" t="s">
        <v>3818</v>
      </c>
    </row>
    <row r="73" spans="1:25" x14ac:dyDescent="0.25">
      <c r="A73" s="65" t="s">
        <v>3819</v>
      </c>
      <c r="B73" s="65" t="s">
        <v>3391</v>
      </c>
      <c r="C73" s="78">
        <v>180</v>
      </c>
      <c r="D73" s="65" t="s">
        <v>3820</v>
      </c>
      <c r="E73" s="65"/>
      <c r="F73" s="65"/>
      <c r="G73" s="65"/>
      <c r="H73" s="65"/>
      <c r="I73" s="65"/>
      <c r="J73" s="65"/>
      <c r="K73" s="65"/>
      <c r="L73" s="65"/>
      <c r="M73" s="65" t="s">
        <v>3821</v>
      </c>
      <c r="N73" s="65"/>
      <c r="O73" s="65" t="s">
        <v>3822</v>
      </c>
      <c r="P73" s="65"/>
      <c r="Q73" s="65"/>
      <c r="R73" s="65"/>
      <c r="S73" s="65"/>
      <c r="T73" s="65"/>
      <c r="U73" s="65"/>
      <c r="V73" s="65"/>
      <c r="W73" s="65"/>
      <c r="X73" s="65"/>
      <c r="Y73" s="65" t="s">
        <v>3823</v>
      </c>
    </row>
    <row r="74" spans="1:25" x14ac:dyDescent="0.25">
      <c r="A74" s="65" t="s">
        <v>3824</v>
      </c>
      <c r="B74" s="65" t="s">
        <v>3406</v>
      </c>
      <c r="C74" s="78">
        <v>190</v>
      </c>
      <c r="D74" s="65" t="s">
        <v>3825</v>
      </c>
      <c r="E74" s="65"/>
      <c r="F74" s="65"/>
      <c r="G74" s="65"/>
      <c r="H74" s="65"/>
      <c r="I74" s="65"/>
      <c r="J74" s="65"/>
      <c r="K74" s="65"/>
      <c r="L74" s="65"/>
      <c r="M74" s="65" t="s">
        <v>3826</v>
      </c>
      <c r="N74" s="65"/>
      <c r="O74" s="65" t="s">
        <v>3827</v>
      </c>
      <c r="P74" s="65"/>
      <c r="Q74" s="65"/>
      <c r="R74" s="65"/>
      <c r="S74" s="65"/>
      <c r="T74" s="65"/>
      <c r="U74" s="65"/>
      <c r="V74" s="65"/>
      <c r="W74" s="65"/>
      <c r="X74" s="65"/>
      <c r="Y74" s="65" t="s">
        <v>3828</v>
      </c>
    </row>
    <row r="75" spans="1:25" x14ac:dyDescent="0.25">
      <c r="A75" s="65" t="s">
        <v>3829</v>
      </c>
      <c r="B75" s="65" t="s">
        <v>3420</v>
      </c>
      <c r="C75" s="78">
        <v>200</v>
      </c>
      <c r="D75" s="65" t="s">
        <v>3830</v>
      </c>
      <c r="E75" s="65"/>
      <c r="F75" s="65"/>
      <c r="G75" s="65"/>
      <c r="H75" s="65"/>
      <c r="I75" s="65"/>
      <c r="J75" s="65"/>
      <c r="K75" s="65"/>
      <c r="L75" s="65"/>
      <c r="M75" s="65" t="s">
        <v>3831</v>
      </c>
      <c r="N75" s="65"/>
      <c r="O75" s="65" t="s">
        <v>3832</v>
      </c>
      <c r="P75" s="65"/>
      <c r="Q75" s="65"/>
      <c r="R75" s="65"/>
      <c r="S75" s="65"/>
      <c r="T75" s="65"/>
      <c r="U75" s="65"/>
      <c r="V75" s="65"/>
      <c r="W75" s="65"/>
      <c r="X75" s="65"/>
      <c r="Y75" s="65"/>
    </row>
    <row r="76" spans="1:25" x14ac:dyDescent="0.25">
      <c r="A76" s="65" t="s">
        <v>3833</v>
      </c>
      <c r="B76" s="65" t="s">
        <v>3435</v>
      </c>
      <c r="C76" s="78">
        <v>210</v>
      </c>
      <c r="D76" s="65" t="s">
        <v>3834</v>
      </c>
      <c r="E76" s="65"/>
      <c r="F76" s="65"/>
      <c r="G76" s="65"/>
      <c r="H76" s="65"/>
      <c r="I76" s="65"/>
      <c r="J76" s="65"/>
      <c r="K76" s="65"/>
      <c r="L76" s="65"/>
      <c r="M76" s="65" t="s">
        <v>3835</v>
      </c>
      <c r="N76" s="65"/>
      <c r="O76" s="65" t="s">
        <v>3836</v>
      </c>
      <c r="P76" s="65"/>
      <c r="Q76" s="65"/>
      <c r="R76" s="65"/>
      <c r="S76" s="65"/>
      <c r="T76" s="65"/>
      <c r="U76" s="65"/>
      <c r="V76" s="65"/>
      <c r="W76" s="65"/>
      <c r="X76" s="65"/>
      <c r="Y76" s="65"/>
    </row>
    <row r="77" spans="1:25" x14ac:dyDescent="0.25">
      <c r="A77" s="65" t="s">
        <v>3837</v>
      </c>
      <c r="B77" s="65" t="s">
        <v>3449</v>
      </c>
      <c r="C77" s="78">
        <v>220</v>
      </c>
      <c r="D77" s="65" t="s">
        <v>3838</v>
      </c>
      <c r="E77" s="65"/>
      <c r="F77" s="65"/>
      <c r="G77" s="65"/>
      <c r="H77" s="65"/>
      <c r="I77" s="65"/>
      <c r="J77" s="65"/>
      <c r="K77" s="65"/>
      <c r="L77" s="65"/>
      <c r="M77" s="65" t="s">
        <v>3839</v>
      </c>
      <c r="N77" s="65"/>
      <c r="O77" s="65" t="s">
        <v>3840</v>
      </c>
      <c r="P77" s="65"/>
      <c r="Q77" s="65"/>
      <c r="R77" s="65"/>
      <c r="S77" s="65"/>
      <c r="T77" s="65"/>
      <c r="U77" s="65"/>
      <c r="V77" s="65"/>
      <c r="W77" s="65"/>
      <c r="X77" s="65"/>
      <c r="Y77" s="65"/>
    </row>
    <row r="78" spans="1:25" x14ac:dyDescent="0.25">
      <c r="A78" s="65" t="s">
        <v>3841</v>
      </c>
      <c r="B78" s="65" t="s">
        <v>3463</v>
      </c>
      <c r="C78" s="78">
        <v>230</v>
      </c>
      <c r="D78" s="65" t="s">
        <v>3842</v>
      </c>
      <c r="E78" s="65"/>
      <c r="F78" s="65"/>
      <c r="G78" s="65"/>
      <c r="H78" s="65"/>
      <c r="I78" s="65"/>
      <c r="J78" s="65"/>
      <c r="K78" s="65"/>
      <c r="L78" s="65"/>
      <c r="M78" s="65" t="s">
        <v>3843</v>
      </c>
      <c r="N78" s="65"/>
      <c r="O78" s="65" t="s">
        <v>3844</v>
      </c>
      <c r="P78" s="65"/>
      <c r="Q78" s="65"/>
      <c r="R78" s="65"/>
      <c r="S78" s="65"/>
      <c r="T78" s="65"/>
      <c r="U78" s="65"/>
      <c r="V78" s="65"/>
      <c r="W78" s="65"/>
      <c r="X78" s="65"/>
      <c r="Y78" s="65"/>
    </row>
    <row r="79" spans="1:25" x14ac:dyDescent="0.25">
      <c r="A79" s="65" t="s">
        <v>3845</v>
      </c>
      <c r="B79" s="65" t="s">
        <v>3476</v>
      </c>
      <c r="C79" s="78">
        <v>240</v>
      </c>
      <c r="D79" s="65" t="s">
        <v>3846</v>
      </c>
      <c r="E79" s="65"/>
      <c r="F79" s="65"/>
      <c r="G79" s="65"/>
      <c r="H79" s="65"/>
      <c r="I79" s="65"/>
      <c r="J79" s="65"/>
      <c r="K79" s="65"/>
      <c r="L79" s="65"/>
      <c r="M79" s="65" t="s">
        <v>3847</v>
      </c>
      <c r="N79" s="65"/>
      <c r="O79" s="65" t="s">
        <v>3848</v>
      </c>
      <c r="P79" s="65"/>
      <c r="Q79" s="65"/>
      <c r="R79" s="65"/>
      <c r="S79" s="65"/>
      <c r="T79" s="65"/>
      <c r="U79" s="65"/>
      <c r="V79" s="65"/>
      <c r="W79" s="65"/>
      <c r="X79" s="65"/>
      <c r="Y79" s="65"/>
    </row>
    <row r="80" spans="1:25" x14ac:dyDescent="0.25">
      <c r="A80" s="65" t="s">
        <v>3849</v>
      </c>
      <c r="B80" s="65" t="s">
        <v>3489</v>
      </c>
      <c r="C80" s="78">
        <v>250</v>
      </c>
      <c r="D80" s="65" t="s">
        <v>3850</v>
      </c>
      <c r="E80" s="65"/>
      <c r="F80" s="65"/>
      <c r="G80" s="65"/>
      <c r="H80" s="65"/>
      <c r="I80" s="65"/>
      <c r="J80" s="65"/>
      <c r="K80" s="65"/>
      <c r="L80" s="65"/>
      <c r="M80" s="65" t="s">
        <v>3851</v>
      </c>
      <c r="N80" s="65"/>
      <c r="O80" s="65" t="s">
        <v>3848</v>
      </c>
      <c r="P80" s="65"/>
      <c r="Q80" s="65"/>
      <c r="R80" s="65"/>
      <c r="S80" s="65"/>
      <c r="T80" s="65"/>
      <c r="U80" s="65"/>
      <c r="V80" s="65"/>
      <c r="W80" s="65"/>
      <c r="X80" s="65"/>
      <c r="Y80" s="65"/>
    </row>
    <row r="81" spans="1:15" x14ac:dyDescent="0.25">
      <c r="A81" s="65" t="s">
        <v>3852</v>
      </c>
      <c r="B81" s="65" t="s">
        <v>3502</v>
      </c>
      <c r="C81" s="78">
        <v>260</v>
      </c>
      <c r="D81" s="65" t="s">
        <v>3853</v>
      </c>
      <c r="E81" s="65"/>
      <c r="F81" s="65"/>
      <c r="G81" s="65"/>
      <c r="H81" s="65"/>
      <c r="I81" s="65"/>
      <c r="J81" s="65"/>
      <c r="K81" s="65"/>
      <c r="L81" s="65"/>
      <c r="M81" s="65" t="s">
        <v>3854</v>
      </c>
      <c r="N81" s="65"/>
      <c r="O81" s="65" t="s">
        <v>3855</v>
      </c>
    </row>
    <row r="82" spans="1:15" x14ac:dyDescent="0.25">
      <c r="A82" s="65" t="s">
        <v>3856</v>
      </c>
      <c r="B82" s="65" t="s">
        <v>3515</v>
      </c>
      <c r="C82" s="78">
        <v>270</v>
      </c>
      <c r="D82" s="65" t="s">
        <v>3857</v>
      </c>
      <c r="E82" s="65"/>
      <c r="F82" s="65"/>
      <c r="G82" s="65"/>
      <c r="H82" s="65"/>
      <c r="I82" s="65"/>
      <c r="J82" s="65"/>
      <c r="K82" s="65"/>
      <c r="L82" s="65"/>
      <c r="M82" s="65" t="s">
        <v>3858</v>
      </c>
      <c r="N82" s="65"/>
      <c r="O82" s="65" t="s">
        <v>3859</v>
      </c>
    </row>
    <row r="83" spans="1:15" x14ac:dyDescent="0.25">
      <c r="A83" s="65" t="s">
        <v>3860</v>
      </c>
      <c r="B83" s="65" t="s">
        <v>3526</v>
      </c>
      <c r="C83" s="78">
        <v>280</v>
      </c>
      <c r="D83" s="65" t="s">
        <v>3861</v>
      </c>
      <c r="E83" s="65"/>
      <c r="F83" s="65"/>
      <c r="G83" s="65"/>
      <c r="H83" s="65"/>
      <c r="I83" s="65"/>
      <c r="J83" s="65"/>
      <c r="K83" s="65"/>
      <c r="L83" s="65"/>
      <c r="M83" s="65" t="s">
        <v>3862</v>
      </c>
      <c r="N83" s="65"/>
      <c r="O83" s="65" t="s">
        <v>3863</v>
      </c>
    </row>
    <row r="84" spans="1:15" x14ac:dyDescent="0.25">
      <c r="A84" s="65" t="s">
        <v>3864</v>
      </c>
      <c r="B84" s="65" t="s">
        <v>3537</v>
      </c>
      <c r="C84" s="78">
        <v>290</v>
      </c>
      <c r="D84" s="65" t="s">
        <v>3865</v>
      </c>
      <c r="E84" s="65"/>
      <c r="F84" s="65"/>
      <c r="G84" s="65"/>
      <c r="H84" s="65"/>
      <c r="I84" s="65"/>
      <c r="J84" s="65"/>
      <c r="K84" s="65"/>
      <c r="L84" s="65"/>
      <c r="M84" s="65" t="s">
        <v>3866</v>
      </c>
      <c r="N84" s="65"/>
      <c r="O84" s="65" t="s">
        <v>3867</v>
      </c>
    </row>
    <row r="85" spans="1:15" x14ac:dyDescent="0.25">
      <c r="A85" s="65" t="s">
        <v>3868</v>
      </c>
      <c r="B85" s="65" t="s">
        <v>3548</v>
      </c>
      <c r="C85" s="78">
        <v>300</v>
      </c>
      <c r="D85" s="65" t="s">
        <v>3869</v>
      </c>
      <c r="E85" s="65"/>
      <c r="F85" s="65"/>
      <c r="G85" s="65"/>
      <c r="H85" s="65"/>
      <c r="I85" s="65"/>
      <c r="J85" s="65"/>
      <c r="K85" s="65"/>
      <c r="L85" s="65"/>
      <c r="M85" s="65" t="s">
        <v>3870</v>
      </c>
      <c r="N85" s="65"/>
      <c r="O85" s="65" t="s">
        <v>3871</v>
      </c>
    </row>
    <row r="86" spans="1:15" x14ac:dyDescent="0.25">
      <c r="A86" s="65" t="s">
        <v>3872</v>
      </c>
      <c r="B86" s="65" t="s">
        <v>3559</v>
      </c>
      <c r="C86" s="78">
        <v>310</v>
      </c>
      <c r="D86" s="65" t="s">
        <v>3873</v>
      </c>
      <c r="E86" s="65"/>
      <c r="F86" s="65"/>
      <c r="G86" s="65"/>
      <c r="H86" s="65"/>
      <c r="I86" s="65"/>
      <c r="J86" s="65"/>
      <c r="K86" s="65"/>
      <c r="L86" s="65"/>
      <c r="M86" s="65" t="s">
        <v>3874</v>
      </c>
      <c r="N86" s="65"/>
      <c r="O86" s="65" t="s">
        <v>3875</v>
      </c>
    </row>
    <row r="87" spans="1:15" x14ac:dyDescent="0.25">
      <c r="A87" s="65" t="s">
        <v>3876</v>
      </c>
      <c r="B87" s="65" t="s">
        <v>3063</v>
      </c>
      <c r="C87" s="78" t="s">
        <v>2135</v>
      </c>
      <c r="D87" s="65" t="s">
        <v>3877</v>
      </c>
      <c r="E87" s="65"/>
      <c r="F87" s="65"/>
      <c r="G87" s="65"/>
      <c r="H87" s="65"/>
      <c r="I87" s="65"/>
      <c r="J87" s="65"/>
      <c r="K87" s="65"/>
      <c r="L87" s="65"/>
      <c r="M87" s="65" t="s">
        <v>3878</v>
      </c>
      <c r="N87" s="65"/>
      <c r="O87" s="65" t="s">
        <v>3879</v>
      </c>
    </row>
    <row r="88" spans="1:15" x14ac:dyDescent="0.25">
      <c r="A88" s="65" t="s">
        <v>3880</v>
      </c>
      <c r="B88" s="65" t="s">
        <v>3064</v>
      </c>
      <c r="C88" s="78" t="s">
        <v>2006</v>
      </c>
      <c r="D88" s="65" t="s">
        <v>3881</v>
      </c>
      <c r="E88" s="65"/>
      <c r="F88" s="65"/>
      <c r="G88" s="65"/>
      <c r="H88" s="65"/>
      <c r="I88" s="65"/>
      <c r="J88" s="65"/>
      <c r="K88" s="65"/>
      <c r="L88" s="65"/>
      <c r="M88" s="65" t="s">
        <v>3882</v>
      </c>
      <c r="N88" s="65"/>
      <c r="O88" s="65" t="s">
        <v>3883</v>
      </c>
    </row>
    <row r="89" spans="1:15" x14ac:dyDescent="0.25">
      <c r="A89" s="65" t="s">
        <v>3884</v>
      </c>
      <c r="B89" s="65" t="s">
        <v>3087</v>
      </c>
      <c r="C89" s="78" t="s">
        <v>2008</v>
      </c>
      <c r="D89" s="65" t="s">
        <v>3885</v>
      </c>
      <c r="E89" s="65"/>
      <c r="F89" s="65"/>
      <c r="G89" s="65"/>
      <c r="H89" s="65"/>
      <c r="I89" s="65"/>
      <c r="J89" s="65"/>
      <c r="K89" s="65"/>
      <c r="L89" s="65"/>
      <c r="M89" s="65" t="s">
        <v>3886</v>
      </c>
      <c r="N89" s="65"/>
      <c r="O89" s="65" t="s">
        <v>3887</v>
      </c>
    </row>
    <row r="90" spans="1:15" x14ac:dyDescent="0.25">
      <c r="A90" s="65" t="s">
        <v>3888</v>
      </c>
      <c r="B90" s="65" t="s">
        <v>3110</v>
      </c>
      <c r="C90" s="78" t="s">
        <v>2010</v>
      </c>
      <c r="D90" s="65" t="s">
        <v>3889</v>
      </c>
      <c r="E90" s="65"/>
      <c r="F90" s="65"/>
      <c r="G90" s="65"/>
      <c r="H90" s="65"/>
      <c r="I90" s="65"/>
      <c r="J90" s="65"/>
      <c r="K90" s="65"/>
      <c r="L90" s="65"/>
      <c r="M90" s="65" t="s">
        <v>3890</v>
      </c>
      <c r="N90" s="65"/>
      <c r="O90" s="65" t="s">
        <v>3891</v>
      </c>
    </row>
    <row r="91" spans="1:15" x14ac:dyDescent="0.25">
      <c r="A91" s="65" t="s">
        <v>3892</v>
      </c>
      <c r="B91" s="65" t="s">
        <v>3132</v>
      </c>
      <c r="C91" s="78" t="s">
        <v>2012</v>
      </c>
      <c r="D91" s="65" t="s">
        <v>3893</v>
      </c>
      <c r="E91" s="65"/>
      <c r="F91" s="65"/>
      <c r="G91" s="65"/>
      <c r="H91" s="65"/>
      <c r="I91" s="65"/>
      <c r="J91" s="65"/>
      <c r="K91" s="65"/>
      <c r="L91" s="65"/>
      <c r="M91" s="65" t="s">
        <v>3894</v>
      </c>
      <c r="N91" s="65"/>
      <c r="O91" s="65" t="s">
        <v>3895</v>
      </c>
    </row>
    <row r="92" spans="1:15" x14ac:dyDescent="0.25">
      <c r="A92" s="65" t="s">
        <v>3896</v>
      </c>
      <c r="B92" s="65" t="s">
        <v>3154</v>
      </c>
      <c r="C92" s="78" t="s">
        <v>2014</v>
      </c>
      <c r="D92" s="65" t="s">
        <v>3897</v>
      </c>
      <c r="E92" s="65"/>
      <c r="F92" s="65"/>
      <c r="G92" s="65"/>
      <c r="H92" s="65"/>
      <c r="I92" s="65"/>
      <c r="J92" s="65"/>
      <c r="K92" s="65"/>
      <c r="L92" s="65"/>
      <c r="M92" s="65" t="s">
        <v>3898</v>
      </c>
      <c r="N92" s="65"/>
      <c r="O92" s="65" t="s">
        <v>3899</v>
      </c>
    </row>
    <row r="93" spans="1:15" x14ac:dyDescent="0.25">
      <c r="A93" s="65" t="s">
        <v>3900</v>
      </c>
      <c r="B93" s="65" t="s">
        <v>3175</v>
      </c>
      <c r="C93" s="78" t="s">
        <v>2016</v>
      </c>
      <c r="D93" s="65" t="s">
        <v>3901</v>
      </c>
      <c r="E93" s="65"/>
      <c r="F93" s="65"/>
      <c r="G93" s="65"/>
      <c r="H93" s="65"/>
      <c r="I93" s="65"/>
      <c r="J93" s="65"/>
      <c r="K93" s="65"/>
      <c r="L93" s="65"/>
      <c r="M93" s="65" t="s">
        <v>3902</v>
      </c>
      <c r="N93" s="65"/>
      <c r="O93" s="65" t="s">
        <v>3903</v>
      </c>
    </row>
    <row r="94" spans="1:15" x14ac:dyDescent="0.25">
      <c r="A94" s="65" t="s">
        <v>3904</v>
      </c>
      <c r="B94" s="65" t="s">
        <v>3196</v>
      </c>
      <c r="C94" s="78" t="s">
        <v>2018</v>
      </c>
      <c r="D94" s="65" t="s">
        <v>3905</v>
      </c>
      <c r="E94" s="65"/>
      <c r="F94" s="65"/>
      <c r="G94" s="65"/>
      <c r="H94" s="65"/>
      <c r="I94" s="65"/>
      <c r="J94" s="65"/>
      <c r="K94" s="65"/>
      <c r="L94" s="65"/>
      <c r="M94" s="65" t="s">
        <v>3906</v>
      </c>
      <c r="N94" s="65"/>
      <c r="O94" s="65" t="s">
        <v>3907</v>
      </c>
    </row>
    <row r="95" spans="1:15" x14ac:dyDescent="0.25">
      <c r="A95" s="65" t="s">
        <v>3908</v>
      </c>
      <c r="B95" s="65" t="s">
        <v>3217</v>
      </c>
      <c r="C95" s="78" t="s">
        <v>2020</v>
      </c>
      <c r="D95" s="65" t="s">
        <v>3909</v>
      </c>
      <c r="E95" s="65"/>
      <c r="F95" s="65"/>
      <c r="G95" s="65"/>
      <c r="H95" s="65"/>
      <c r="I95" s="65"/>
      <c r="J95" s="65"/>
      <c r="K95" s="65"/>
      <c r="L95" s="65"/>
      <c r="M95" s="65" t="s">
        <v>3910</v>
      </c>
      <c r="N95" s="65"/>
      <c r="O95" s="65" t="s">
        <v>3911</v>
      </c>
    </row>
    <row r="96" spans="1:15" x14ac:dyDescent="0.25">
      <c r="A96" s="65" t="s">
        <v>3912</v>
      </c>
      <c r="B96" s="65" t="s">
        <v>3237</v>
      </c>
      <c r="C96" s="78" t="s">
        <v>2022</v>
      </c>
      <c r="D96" s="65" t="s">
        <v>3913</v>
      </c>
      <c r="E96" s="65"/>
      <c r="F96" s="65"/>
      <c r="G96" s="65"/>
      <c r="H96" s="65"/>
      <c r="I96" s="65"/>
      <c r="J96" s="65"/>
      <c r="K96" s="65"/>
      <c r="L96" s="65"/>
      <c r="M96" s="65" t="s">
        <v>3914</v>
      </c>
      <c r="N96" s="65"/>
      <c r="O96" s="65" t="s">
        <v>3915</v>
      </c>
    </row>
    <row r="97" spans="1:15" x14ac:dyDescent="0.25">
      <c r="A97" s="65" t="s">
        <v>3916</v>
      </c>
      <c r="B97" s="65" t="s">
        <v>3256</v>
      </c>
      <c r="C97" s="78">
        <v>10</v>
      </c>
      <c r="D97" s="65" t="s">
        <v>3917</v>
      </c>
      <c r="E97" s="65"/>
      <c r="F97" s="65"/>
      <c r="G97" s="65"/>
      <c r="H97" s="65"/>
      <c r="I97" s="65"/>
      <c r="J97" s="65"/>
      <c r="K97" s="65"/>
      <c r="L97" s="65"/>
      <c r="M97" s="65" t="s">
        <v>3918</v>
      </c>
      <c r="N97" s="65"/>
      <c r="O97" s="65" t="s">
        <v>3919</v>
      </c>
    </row>
    <row r="98" spans="1:15" x14ac:dyDescent="0.25">
      <c r="A98" s="65" t="s">
        <v>3920</v>
      </c>
      <c r="B98" s="65" t="s">
        <v>3275</v>
      </c>
      <c r="C98" s="78">
        <v>11</v>
      </c>
      <c r="D98" s="65" t="s">
        <v>3921</v>
      </c>
      <c r="E98" s="65"/>
      <c r="F98" s="65"/>
      <c r="G98" s="65"/>
      <c r="H98" s="65"/>
      <c r="I98" s="65"/>
      <c r="J98" s="65"/>
      <c r="K98" s="65"/>
      <c r="L98" s="65"/>
      <c r="M98" s="65" t="s">
        <v>3922</v>
      </c>
      <c r="N98" s="65"/>
      <c r="O98" s="65" t="s">
        <v>3923</v>
      </c>
    </row>
    <row r="99" spans="1:15" x14ac:dyDescent="0.25">
      <c r="A99" s="65" t="s">
        <v>3924</v>
      </c>
      <c r="B99" s="65" t="s">
        <v>3294</v>
      </c>
      <c r="C99" s="78">
        <v>12</v>
      </c>
      <c r="D99" s="65" t="s">
        <v>3925</v>
      </c>
      <c r="E99" s="65"/>
      <c r="F99" s="65"/>
      <c r="G99" s="65"/>
      <c r="H99" s="65"/>
      <c r="I99" s="65"/>
      <c r="J99" s="65"/>
      <c r="K99" s="65"/>
      <c r="L99" s="65"/>
      <c r="M99" s="65" t="s">
        <v>1612</v>
      </c>
      <c r="N99" s="65"/>
      <c r="O99" s="65" t="s">
        <v>3926</v>
      </c>
    </row>
    <row r="100" spans="1:15" x14ac:dyDescent="0.25">
      <c r="A100" s="65" t="s">
        <v>3927</v>
      </c>
      <c r="B100" s="65" t="s">
        <v>3312</v>
      </c>
      <c r="C100" s="78">
        <v>13</v>
      </c>
      <c r="D100" s="65" t="s">
        <v>3928</v>
      </c>
      <c r="E100" s="65"/>
      <c r="F100" s="65"/>
      <c r="G100" s="65"/>
      <c r="H100" s="65"/>
      <c r="I100" s="65"/>
      <c r="J100" s="65"/>
      <c r="K100" s="65"/>
      <c r="L100" s="65"/>
      <c r="M100" s="65" t="s">
        <v>1701</v>
      </c>
      <c r="N100" s="65"/>
      <c r="O100" s="65" t="s">
        <v>3929</v>
      </c>
    </row>
    <row r="101" spans="1:15" x14ac:dyDescent="0.25">
      <c r="A101" s="65" t="s">
        <v>3930</v>
      </c>
      <c r="B101" s="65" t="s">
        <v>3328</v>
      </c>
      <c r="C101" s="78">
        <v>14</v>
      </c>
      <c r="D101" s="65" t="s">
        <v>3931</v>
      </c>
      <c r="E101" s="65"/>
      <c r="F101" s="65"/>
      <c r="G101" s="65"/>
      <c r="H101" s="65"/>
      <c r="I101" s="65"/>
      <c r="J101" s="65"/>
      <c r="K101" s="65"/>
      <c r="L101" s="65"/>
      <c r="M101" s="65" t="s">
        <v>3932</v>
      </c>
      <c r="N101" s="65"/>
      <c r="O101" s="65" t="s">
        <v>3933</v>
      </c>
    </row>
    <row r="102" spans="1:15" x14ac:dyDescent="0.25">
      <c r="A102" s="65" t="s">
        <v>3934</v>
      </c>
      <c r="B102" s="65" t="s">
        <v>3345</v>
      </c>
      <c r="C102" s="78">
        <v>15</v>
      </c>
      <c r="D102" s="65" t="s">
        <v>3935</v>
      </c>
      <c r="E102" s="65"/>
      <c r="F102" s="65"/>
      <c r="G102" s="65"/>
      <c r="H102" s="65"/>
      <c r="I102" s="65"/>
      <c r="J102" s="65"/>
      <c r="K102" s="65"/>
      <c r="L102" s="65"/>
      <c r="M102" s="65" t="s">
        <v>3936</v>
      </c>
      <c r="N102" s="65"/>
      <c r="O102" s="65" t="s">
        <v>3937</v>
      </c>
    </row>
    <row r="103" spans="1:15" x14ac:dyDescent="0.25">
      <c r="A103" s="65" t="s">
        <v>3938</v>
      </c>
      <c r="B103" s="65" t="s">
        <v>3362</v>
      </c>
      <c r="C103" s="78">
        <v>16</v>
      </c>
      <c r="D103" s="65" t="s">
        <v>3939</v>
      </c>
      <c r="E103" s="65"/>
      <c r="F103" s="65"/>
      <c r="G103" s="65"/>
      <c r="H103" s="65"/>
      <c r="I103" s="65"/>
      <c r="J103" s="65"/>
      <c r="K103" s="65"/>
      <c r="L103" s="65"/>
      <c r="M103" s="65" t="s">
        <v>3940</v>
      </c>
      <c r="N103" s="65"/>
      <c r="O103" s="65" t="s">
        <v>3941</v>
      </c>
    </row>
    <row r="104" spans="1:15" x14ac:dyDescent="0.25">
      <c r="A104" s="65" t="s">
        <v>3942</v>
      </c>
      <c r="B104" s="65" t="s">
        <v>3377</v>
      </c>
      <c r="C104" s="78">
        <v>17</v>
      </c>
      <c r="D104" s="65" t="s">
        <v>3943</v>
      </c>
      <c r="E104" s="65"/>
      <c r="F104" s="65"/>
      <c r="G104" s="65"/>
      <c r="H104" s="65"/>
      <c r="I104" s="65"/>
      <c r="J104" s="65"/>
      <c r="K104" s="65"/>
      <c r="L104" s="65"/>
      <c r="M104" s="65" t="s">
        <v>3944</v>
      </c>
      <c r="N104" s="65"/>
      <c r="O104" s="65"/>
    </row>
    <row r="105" spans="1:15" x14ac:dyDescent="0.25">
      <c r="A105" s="65" t="s">
        <v>3945</v>
      </c>
      <c r="B105" s="65" t="s">
        <v>3392</v>
      </c>
      <c r="C105" s="78">
        <v>18</v>
      </c>
      <c r="D105" s="65" t="s">
        <v>3946</v>
      </c>
      <c r="E105" s="65"/>
      <c r="F105" s="65"/>
      <c r="G105" s="65"/>
      <c r="H105" s="65"/>
      <c r="I105" s="65"/>
      <c r="J105" s="65"/>
      <c r="K105" s="65"/>
      <c r="L105" s="65"/>
      <c r="M105" s="65" t="s">
        <v>3947</v>
      </c>
      <c r="N105" s="65"/>
      <c r="O105" s="65"/>
    </row>
    <row r="106" spans="1:15" x14ac:dyDescent="0.25">
      <c r="A106" s="65" t="s">
        <v>3948</v>
      </c>
      <c r="B106" s="65" t="s">
        <v>3407</v>
      </c>
      <c r="C106" s="78">
        <v>19</v>
      </c>
      <c r="D106" s="65" t="s">
        <v>3949</v>
      </c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</row>
    <row r="107" spans="1:15" x14ac:dyDescent="0.25">
      <c r="A107" s="65" t="s">
        <v>3950</v>
      </c>
      <c r="B107" s="65" t="s">
        <v>3421</v>
      </c>
      <c r="C107" s="78">
        <v>21</v>
      </c>
      <c r="D107" s="65" t="s">
        <v>3951</v>
      </c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</row>
    <row r="108" spans="1:15" x14ac:dyDescent="0.25">
      <c r="A108" s="65" t="s">
        <v>3952</v>
      </c>
      <c r="B108" s="65" t="s">
        <v>3436</v>
      </c>
      <c r="C108" s="78">
        <v>22</v>
      </c>
      <c r="D108" s="65" t="s">
        <v>3953</v>
      </c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</row>
    <row r="109" spans="1:15" x14ac:dyDescent="0.25">
      <c r="A109" s="65" t="s">
        <v>3954</v>
      </c>
      <c r="B109" s="65" t="s">
        <v>3450</v>
      </c>
      <c r="C109" s="78">
        <v>23</v>
      </c>
      <c r="D109" s="65" t="s">
        <v>3955</v>
      </c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</row>
    <row r="110" spans="1:15" x14ac:dyDescent="0.25">
      <c r="A110" s="65" t="s">
        <v>3956</v>
      </c>
      <c r="B110" s="65" t="s">
        <v>3464</v>
      </c>
      <c r="C110" s="78">
        <v>24</v>
      </c>
      <c r="D110" s="65" t="s">
        <v>3957</v>
      </c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</row>
    <row r="111" spans="1:15" x14ac:dyDescent="0.25">
      <c r="A111" s="65" t="s">
        <v>3958</v>
      </c>
      <c r="B111" s="65" t="s">
        <v>3477</v>
      </c>
      <c r="C111" s="78">
        <v>25</v>
      </c>
      <c r="D111" s="65" t="s">
        <v>3959</v>
      </c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</row>
    <row r="112" spans="1:15" x14ac:dyDescent="0.25">
      <c r="A112" s="65" t="s">
        <v>3960</v>
      </c>
      <c r="B112" s="65" t="s">
        <v>3490</v>
      </c>
      <c r="C112" s="78">
        <v>26</v>
      </c>
      <c r="D112" s="65" t="s">
        <v>3961</v>
      </c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</row>
    <row r="113" spans="1:4" x14ac:dyDescent="0.25">
      <c r="A113" s="65" t="s">
        <v>3962</v>
      </c>
      <c r="B113" s="65" t="s">
        <v>3503</v>
      </c>
      <c r="C113" s="78">
        <v>27</v>
      </c>
      <c r="D113" s="65" t="s">
        <v>3963</v>
      </c>
    </row>
    <row r="114" spans="1:4" x14ac:dyDescent="0.25">
      <c r="A114" s="65" t="s">
        <v>3964</v>
      </c>
      <c r="B114" s="65" t="s">
        <v>3516</v>
      </c>
      <c r="C114" s="78">
        <v>28</v>
      </c>
      <c r="D114" s="65" t="s">
        <v>3965</v>
      </c>
    </row>
    <row r="115" spans="1:4" x14ac:dyDescent="0.25">
      <c r="A115" s="65" t="s">
        <v>3966</v>
      </c>
      <c r="B115" s="65" t="s">
        <v>3527</v>
      </c>
      <c r="C115" s="78">
        <v>29</v>
      </c>
      <c r="D115" s="65" t="s">
        <v>3967</v>
      </c>
    </row>
    <row r="116" spans="1:4" x14ac:dyDescent="0.25">
      <c r="A116" s="65" t="s">
        <v>3968</v>
      </c>
      <c r="B116" s="65" t="s">
        <v>3538</v>
      </c>
      <c r="C116" s="78" t="s">
        <v>2165</v>
      </c>
      <c r="D116" s="65" t="s">
        <v>3969</v>
      </c>
    </row>
    <row r="117" spans="1:4" x14ac:dyDescent="0.25">
      <c r="A117" s="65" t="s">
        <v>3970</v>
      </c>
      <c r="B117" s="65" t="s">
        <v>3549</v>
      </c>
      <c r="C117" s="78" t="s">
        <v>2167</v>
      </c>
      <c r="D117" s="65" t="s">
        <v>3971</v>
      </c>
    </row>
    <row r="118" spans="1:4" x14ac:dyDescent="0.25">
      <c r="A118" s="65" t="s">
        <v>3972</v>
      </c>
      <c r="B118" s="65" t="s">
        <v>3560</v>
      </c>
      <c r="C118" s="78">
        <v>30</v>
      </c>
      <c r="D118" s="65" t="s">
        <v>3973</v>
      </c>
    </row>
    <row r="119" spans="1:4" x14ac:dyDescent="0.25">
      <c r="A119" s="65" t="s">
        <v>3974</v>
      </c>
      <c r="B119" s="65" t="s">
        <v>3569</v>
      </c>
      <c r="C119" s="78">
        <v>31</v>
      </c>
      <c r="D119" s="65" t="s">
        <v>3975</v>
      </c>
    </row>
    <row r="120" spans="1:4" x14ac:dyDescent="0.25">
      <c r="A120" s="65" t="s">
        <v>3976</v>
      </c>
      <c r="B120" s="65" t="s">
        <v>3577</v>
      </c>
      <c r="C120" s="78">
        <v>32</v>
      </c>
      <c r="D120" s="65" t="s">
        <v>3977</v>
      </c>
    </row>
    <row r="121" spans="1:4" x14ac:dyDescent="0.25">
      <c r="A121" s="65" t="s">
        <v>3978</v>
      </c>
      <c r="B121" s="65" t="s">
        <v>3585</v>
      </c>
      <c r="C121" s="78">
        <v>33</v>
      </c>
      <c r="D121" s="65" t="s">
        <v>3979</v>
      </c>
    </row>
    <row r="122" spans="1:4" x14ac:dyDescent="0.25">
      <c r="A122" s="65" t="s">
        <v>3980</v>
      </c>
      <c r="B122" s="65" t="s">
        <v>3593</v>
      </c>
      <c r="C122" s="78">
        <v>34</v>
      </c>
      <c r="D122" s="65" t="s">
        <v>3981</v>
      </c>
    </row>
    <row r="123" spans="1:4" x14ac:dyDescent="0.25">
      <c r="A123" s="65" t="s">
        <v>3982</v>
      </c>
      <c r="B123" s="65" t="s">
        <v>3601</v>
      </c>
      <c r="C123" s="78">
        <v>35</v>
      </c>
      <c r="D123" s="65" t="s">
        <v>3983</v>
      </c>
    </row>
    <row r="124" spans="1:4" x14ac:dyDescent="0.25">
      <c r="A124" s="65" t="s">
        <v>3984</v>
      </c>
      <c r="B124" s="65" t="s">
        <v>3609</v>
      </c>
      <c r="C124" s="78">
        <v>36</v>
      </c>
      <c r="D124" s="65" t="s">
        <v>3985</v>
      </c>
    </row>
    <row r="125" spans="1:4" x14ac:dyDescent="0.25">
      <c r="A125" s="65" t="s">
        <v>3986</v>
      </c>
      <c r="B125" s="65" t="s">
        <v>3617</v>
      </c>
      <c r="C125" s="78">
        <v>37</v>
      </c>
      <c r="D125" s="65" t="s">
        <v>3987</v>
      </c>
    </row>
    <row r="126" spans="1:4" x14ac:dyDescent="0.25">
      <c r="A126" s="65" t="s">
        <v>3988</v>
      </c>
      <c r="B126" s="65" t="s">
        <v>3625</v>
      </c>
      <c r="C126" s="78">
        <v>38</v>
      </c>
      <c r="D126" s="65" t="s">
        <v>3989</v>
      </c>
    </row>
    <row r="127" spans="1:4" x14ac:dyDescent="0.25">
      <c r="A127" s="65" t="s">
        <v>3990</v>
      </c>
      <c r="B127" s="65" t="s">
        <v>3288</v>
      </c>
      <c r="C127" s="78">
        <v>39</v>
      </c>
      <c r="D127" s="65" t="s">
        <v>3991</v>
      </c>
    </row>
    <row r="128" spans="1:4" x14ac:dyDescent="0.25">
      <c r="A128" s="65" t="s">
        <v>3992</v>
      </c>
      <c r="B128" s="65" t="s">
        <v>3640</v>
      </c>
      <c r="C128" s="78">
        <v>40</v>
      </c>
      <c r="D128" s="65" t="s">
        <v>3993</v>
      </c>
    </row>
    <row r="129" spans="1:4" x14ac:dyDescent="0.25">
      <c r="A129" s="65" t="s">
        <v>3994</v>
      </c>
      <c r="B129" s="65" t="s">
        <v>3648</v>
      </c>
      <c r="C129" s="78">
        <v>41</v>
      </c>
      <c r="D129" s="65" t="s">
        <v>3995</v>
      </c>
    </row>
    <row r="130" spans="1:4" x14ac:dyDescent="0.25">
      <c r="A130" s="65" t="s">
        <v>3996</v>
      </c>
      <c r="B130" s="65" t="s">
        <v>3656</v>
      </c>
      <c r="C130" s="78">
        <v>42</v>
      </c>
      <c r="D130" s="65" t="s">
        <v>3997</v>
      </c>
    </row>
    <row r="131" spans="1:4" x14ac:dyDescent="0.25">
      <c r="A131" s="65" t="s">
        <v>3998</v>
      </c>
      <c r="B131" s="65" t="s">
        <v>3663</v>
      </c>
      <c r="C131" s="78">
        <v>43</v>
      </c>
      <c r="D131" s="65" t="s">
        <v>3999</v>
      </c>
    </row>
    <row r="132" spans="1:4" x14ac:dyDescent="0.25">
      <c r="A132" s="65" t="s">
        <v>4000</v>
      </c>
      <c r="B132" s="65" t="s">
        <v>3671</v>
      </c>
      <c r="C132" s="78">
        <v>44</v>
      </c>
      <c r="D132" s="65" t="s">
        <v>4001</v>
      </c>
    </row>
    <row r="133" spans="1:4" x14ac:dyDescent="0.25">
      <c r="A133" s="65" t="s">
        <v>4002</v>
      </c>
      <c r="B133" s="65" t="s">
        <v>3679</v>
      </c>
      <c r="C133" s="78">
        <v>45</v>
      </c>
      <c r="D133" s="65" t="s">
        <v>4003</v>
      </c>
    </row>
    <row r="134" spans="1:4" x14ac:dyDescent="0.25">
      <c r="A134" s="65" t="s">
        <v>4004</v>
      </c>
      <c r="B134" s="65" t="s">
        <v>3687</v>
      </c>
      <c r="C134" s="78">
        <v>46</v>
      </c>
      <c r="D134" s="65" t="s">
        <v>4005</v>
      </c>
    </row>
    <row r="135" spans="1:4" x14ac:dyDescent="0.25">
      <c r="A135" s="65" t="s">
        <v>4006</v>
      </c>
      <c r="B135" s="65" t="s">
        <v>3695</v>
      </c>
      <c r="C135" s="78">
        <v>47</v>
      </c>
      <c r="D135" s="65" t="s">
        <v>4007</v>
      </c>
    </row>
    <row r="136" spans="1:4" x14ac:dyDescent="0.25">
      <c r="A136" s="65" t="s">
        <v>4008</v>
      </c>
      <c r="B136" s="65" t="s">
        <v>3702</v>
      </c>
      <c r="C136" s="78">
        <v>48</v>
      </c>
      <c r="D136" s="65" t="s">
        <v>4009</v>
      </c>
    </row>
    <row r="137" spans="1:4" x14ac:dyDescent="0.25">
      <c r="A137" s="65" t="s">
        <v>4010</v>
      </c>
      <c r="B137" s="65" t="s">
        <v>3709</v>
      </c>
      <c r="C137" s="78">
        <v>49</v>
      </c>
      <c r="D137" s="65" t="s">
        <v>4011</v>
      </c>
    </row>
    <row r="138" spans="1:4" x14ac:dyDescent="0.25">
      <c r="A138" s="65" t="s">
        <v>4012</v>
      </c>
      <c r="B138" s="65" t="s">
        <v>3716</v>
      </c>
      <c r="C138" s="78">
        <v>50</v>
      </c>
      <c r="D138" s="65" t="s">
        <v>4013</v>
      </c>
    </row>
    <row r="139" spans="1:4" x14ac:dyDescent="0.25">
      <c r="A139" s="65" t="s">
        <v>4014</v>
      </c>
      <c r="B139" s="65" t="s">
        <v>3722</v>
      </c>
      <c r="C139" s="78">
        <v>51</v>
      </c>
      <c r="D139" s="65" t="s">
        <v>4015</v>
      </c>
    </row>
    <row r="140" spans="1:4" x14ac:dyDescent="0.25">
      <c r="A140" s="65" t="s">
        <v>4016</v>
      </c>
      <c r="B140" s="65" t="s">
        <v>3728</v>
      </c>
      <c r="C140" s="78">
        <v>52</v>
      </c>
      <c r="D140" s="65" t="s">
        <v>4017</v>
      </c>
    </row>
    <row r="141" spans="1:4" x14ac:dyDescent="0.25">
      <c r="A141" s="65" t="s">
        <v>4018</v>
      </c>
      <c r="B141" s="65" t="s">
        <v>3734</v>
      </c>
      <c r="C141" s="78">
        <v>53</v>
      </c>
      <c r="D141" s="65" t="s">
        <v>4019</v>
      </c>
    </row>
    <row r="142" spans="1:4" x14ac:dyDescent="0.25">
      <c r="A142" s="65" t="s">
        <v>4020</v>
      </c>
      <c r="B142" s="65" t="s">
        <v>3740</v>
      </c>
      <c r="C142" s="78">
        <v>54</v>
      </c>
      <c r="D142" s="65" t="s">
        <v>4021</v>
      </c>
    </row>
    <row r="143" spans="1:4" x14ac:dyDescent="0.25">
      <c r="A143" s="65" t="s">
        <v>4022</v>
      </c>
      <c r="B143" s="65" t="s">
        <v>3746</v>
      </c>
      <c r="C143" s="78">
        <v>55</v>
      </c>
      <c r="D143" s="65" t="s">
        <v>4023</v>
      </c>
    </row>
    <row r="144" spans="1:4" x14ac:dyDescent="0.25">
      <c r="A144" s="65" t="s">
        <v>4024</v>
      </c>
      <c r="B144" s="65" t="s">
        <v>3752</v>
      </c>
      <c r="C144" s="78">
        <v>56</v>
      </c>
      <c r="D144" s="65" t="s">
        <v>4025</v>
      </c>
    </row>
    <row r="145" spans="1:4" x14ac:dyDescent="0.25">
      <c r="A145" s="65" t="s">
        <v>4026</v>
      </c>
      <c r="B145" s="65" t="s">
        <v>3757</v>
      </c>
      <c r="C145" s="78">
        <v>57</v>
      </c>
      <c r="D145" s="65" t="s">
        <v>4027</v>
      </c>
    </row>
    <row r="146" spans="1:4" x14ac:dyDescent="0.25">
      <c r="A146" s="65" t="s">
        <v>4028</v>
      </c>
      <c r="B146" s="65" t="s">
        <v>3761</v>
      </c>
      <c r="C146" s="78">
        <v>58</v>
      </c>
      <c r="D146" s="65" t="s">
        <v>4029</v>
      </c>
    </row>
    <row r="147" spans="1:4" x14ac:dyDescent="0.25">
      <c r="A147" s="65" t="s">
        <v>4030</v>
      </c>
      <c r="B147" s="65" t="s">
        <v>3766</v>
      </c>
      <c r="C147" s="78">
        <v>59</v>
      </c>
      <c r="D147" s="65" t="s">
        <v>4031</v>
      </c>
    </row>
    <row r="148" spans="1:4" x14ac:dyDescent="0.25">
      <c r="A148" s="65" t="s">
        <v>4032</v>
      </c>
      <c r="B148" s="65" t="s">
        <v>3771</v>
      </c>
      <c r="C148" s="78">
        <v>60</v>
      </c>
      <c r="D148" s="65" t="s">
        <v>4033</v>
      </c>
    </row>
    <row r="149" spans="1:4" x14ac:dyDescent="0.25">
      <c r="A149" s="65" t="s">
        <v>4034</v>
      </c>
      <c r="B149" s="65" t="s">
        <v>3776</v>
      </c>
      <c r="C149" s="78">
        <v>61</v>
      </c>
      <c r="D149" s="65" t="s">
        <v>4035</v>
      </c>
    </row>
    <row r="150" spans="1:4" x14ac:dyDescent="0.25">
      <c r="A150" s="65" t="s">
        <v>4036</v>
      </c>
      <c r="B150" s="65" t="s">
        <v>3781</v>
      </c>
      <c r="C150" s="78">
        <v>62</v>
      </c>
      <c r="D150" s="65" t="s">
        <v>4037</v>
      </c>
    </row>
    <row r="151" spans="1:4" x14ac:dyDescent="0.25">
      <c r="A151" s="65" t="s">
        <v>4038</v>
      </c>
      <c r="B151" s="65" t="s">
        <v>3786</v>
      </c>
      <c r="C151" s="78">
        <v>63</v>
      </c>
      <c r="D151" s="65" t="s">
        <v>4039</v>
      </c>
    </row>
    <row r="152" spans="1:4" x14ac:dyDescent="0.25">
      <c r="A152" s="65" t="s">
        <v>4040</v>
      </c>
      <c r="B152" s="65" t="s">
        <v>3791</v>
      </c>
      <c r="C152" s="78">
        <v>64</v>
      </c>
      <c r="D152" s="65" t="s">
        <v>4041</v>
      </c>
    </row>
    <row r="153" spans="1:4" x14ac:dyDescent="0.25">
      <c r="A153" s="65" t="s">
        <v>4042</v>
      </c>
      <c r="B153" s="65" t="s">
        <v>3796</v>
      </c>
      <c r="C153" s="78">
        <v>65</v>
      </c>
      <c r="D153" s="65" t="s">
        <v>4043</v>
      </c>
    </row>
    <row r="154" spans="1:4" x14ac:dyDescent="0.25">
      <c r="A154" s="65" t="s">
        <v>4044</v>
      </c>
      <c r="B154" s="65" t="s">
        <v>3801</v>
      </c>
      <c r="C154" s="78">
        <v>66</v>
      </c>
      <c r="D154" s="65" t="s">
        <v>4045</v>
      </c>
    </row>
    <row r="155" spans="1:4" x14ac:dyDescent="0.25">
      <c r="A155" s="65" t="s">
        <v>4046</v>
      </c>
      <c r="B155" s="65" t="s">
        <v>3806</v>
      </c>
      <c r="C155" s="78">
        <v>67</v>
      </c>
      <c r="D155" s="65" t="s">
        <v>4047</v>
      </c>
    </row>
    <row r="156" spans="1:4" x14ac:dyDescent="0.25">
      <c r="A156" s="65" t="s">
        <v>4048</v>
      </c>
      <c r="B156" s="65" t="s">
        <v>3811</v>
      </c>
      <c r="C156" s="78">
        <v>68</v>
      </c>
      <c r="D156" s="65" t="s">
        <v>4049</v>
      </c>
    </row>
    <row r="157" spans="1:4" x14ac:dyDescent="0.25">
      <c r="A157" s="65" t="s">
        <v>4050</v>
      </c>
      <c r="B157" s="65" t="s">
        <v>3816</v>
      </c>
      <c r="C157" s="78">
        <v>69</v>
      </c>
      <c r="D157" s="65" t="s">
        <v>4051</v>
      </c>
    </row>
    <row r="158" spans="1:4" x14ac:dyDescent="0.25">
      <c r="A158" s="65" t="s">
        <v>4052</v>
      </c>
      <c r="B158" s="65" t="s">
        <v>3821</v>
      </c>
      <c r="C158" s="78">
        <v>70</v>
      </c>
      <c r="D158" s="65" t="s">
        <v>4053</v>
      </c>
    </row>
    <row r="159" spans="1:4" x14ac:dyDescent="0.25">
      <c r="A159" s="65" t="s">
        <v>4054</v>
      </c>
      <c r="B159" s="65" t="s">
        <v>3826</v>
      </c>
      <c r="C159" s="78">
        <v>71</v>
      </c>
      <c r="D159" s="65" t="s">
        <v>4055</v>
      </c>
    </row>
    <row r="160" spans="1:4" x14ac:dyDescent="0.25">
      <c r="A160" s="65" t="s">
        <v>4056</v>
      </c>
      <c r="B160" s="65" t="s">
        <v>4057</v>
      </c>
      <c r="C160" s="78">
        <v>72</v>
      </c>
      <c r="D160" s="65" t="s">
        <v>4058</v>
      </c>
    </row>
    <row r="161" spans="1:4" x14ac:dyDescent="0.25">
      <c r="A161" s="65" t="s">
        <v>4059</v>
      </c>
      <c r="B161" s="65" t="s">
        <v>3831</v>
      </c>
      <c r="C161" s="78">
        <v>73</v>
      </c>
      <c r="D161" s="65" t="s">
        <v>4060</v>
      </c>
    </row>
    <row r="162" spans="1:4" x14ac:dyDescent="0.25">
      <c r="A162" s="65" t="s">
        <v>4061</v>
      </c>
      <c r="B162" s="65" t="s">
        <v>3835</v>
      </c>
      <c r="C162" s="78">
        <v>74</v>
      </c>
      <c r="D162" s="65" t="s">
        <v>4062</v>
      </c>
    </row>
    <row r="163" spans="1:4" x14ac:dyDescent="0.25">
      <c r="A163" s="65" t="s">
        <v>4063</v>
      </c>
      <c r="B163" s="65" t="s">
        <v>3839</v>
      </c>
      <c r="C163" s="78">
        <v>75</v>
      </c>
      <c r="D163" s="65" t="s">
        <v>4064</v>
      </c>
    </row>
    <row r="164" spans="1:4" x14ac:dyDescent="0.25">
      <c r="A164" s="65" t="s">
        <v>4065</v>
      </c>
      <c r="B164" s="65" t="s">
        <v>3843</v>
      </c>
      <c r="C164" s="78">
        <v>76</v>
      </c>
      <c r="D164" s="65" t="s">
        <v>4066</v>
      </c>
    </row>
    <row r="165" spans="1:4" x14ac:dyDescent="0.25">
      <c r="A165" s="65" t="s">
        <v>4067</v>
      </c>
      <c r="B165" s="65" t="s">
        <v>3847</v>
      </c>
      <c r="C165" s="78">
        <v>77</v>
      </c>
      <c r="D165" s="65" t="s">
        <v>4068</v>
      </c>
    </row>
    <row r="166" spans="1:4" x14ac:dyDescent="0.25">
      <c r="A166" s="65" t="s">
        <v>4069</v>
      </c>
      <c r="B166" s="65" t="s">
        <v>3851</v>
      </c>
      <c r="C166" s="78">
        <v>78</v>
      </c>
      <c r="D166" s="65" t="s">
        <v>4070</v>
      </c>
    </row>
    <row r="167" spans="1:4" x14ac:dyDescent="0.25">
      <c r="A167" s="65" t="s">
        <v>4071</v>
      </c>
      <c r="B167" s="65" t="s">
        <v>3854</v>
      </c>
      <c r="C167" s="78">
        <v>79</v>
      </c>
      <c r="D167" s="65" t="s">
        <v>4072</v>
      </c>
    </row>
    <row r="168" spans="1:4" x14ac:dyDescent="0.25">
      <c r="A168" s="65" t="s">
        <v>4073</v>
      </c>
      <c r="B168" s="65" t="s">
        <v>3858</v>
      </c>
      <c r="C168" s="78">
        <v>80</v>
      </c>
      <c r="D168" s="65" t="s">
        <v>4074</v>
      </c>
    </row>
    <row r="169" spans="1:4" x14ac:dyDescent="0.25">
      <c r="A169" s="65" t="s">
        <v>4075</v>
      </c>
      <c r="B169" s="65" t="s">
        <v>3862</v>
      </c>
      <c r="C169" s="78">
        <v>81</v>
      </c>
      <c r="D169" s="65" t="s">
        <v>4076</v>
      </c>
    </row>
    <row r="170" spans="1:4" x14ac:dyDescent="0.25">
      <c r="A170" s="65" t="s">
        <v>4077</v>
      </c>
      <c r="B170" s="65" t="s">
        <v>3866</v>
      </c>
      <c r="C170" s="78">
        <v>82</v>
      </c>
      <c r="D170" s="65" t="s">
        <v>4078</v>
      </c>
    </row>
    <row r="171" spans="1:4" x14ac:dyDescent="0.25">
      <c r="A171" s="65" t="s">
        <v>4079</v>
      </c>
      <c r="B171" s="65" t="s">
        <v>3870</v>
      </c>
      <c r="C171" s="78">
        <v>83</v>
      </c>
      <c r="D171" s="65" t="s">
        <v>4080</v>
      </c>
    </row>
    <row r="172" spans="1:4" x14ac:dyDescent="0.25">
      <c r="A172" s="65" t="s">
        <v>4081</v>
      </c>
      <c r="B172" s="65" t="s">
        <v>3874</v>
      </c>
      <c r="C172" s="78">
        <v>84</v>
      </c>
      <c r="D172" s="65" t="s">
        <v>4082</v>
      </c>
    </row>
    <row r="173" spans="1:4" x14ac:dyDescent="0.25">
      <c r="A173" s="65" t="s">
        <v>4083</v>
      </c>
      <c r="B173" s="65" t="s">
        <v>3878</v>
      </c>
      <c r="C173" s="78">
        <v>85</v>
      </c>
      <c r="D173" s="65" t="s">
        <v>4084</v>
      </c>
    </row>
    <row r="174" spans="1:4" x14ac:dyDescent="0.25">
      <c r="A174" s="65" t="s">
        <v>4085</v>
      </c>
      <c r="B174" s="65" t="s">
        <v>3882</v>
      </c>
      <c r="C174" s="78">
        <v>86</v>
      </c>
      <c r="D174" s="65" t="s">
        <v>4086</v>
      </c>
    </row>
    <row r="175" spans="1:4" x14ac:dyDescent="0.25">
      <c r="A175" s="65" t="s">
        <v>4087</v>
      </c>
      <c r="B175" s="65" t="s">
        <v>3886</v>
      </c>
      <c r="C175" s="78">
        <v>87</v>
      </c>
      <c r="D175" s="65" t="s">
        <v>4088</v>
      </c>
    </row>
    <row r="176" spans="1:4" x14ac:dyDescent="0.25">
      <c r="A176" s="65" t="s">
        <v>4089</v>
      </c>
      <c r="B176" s="65" t="s">
        <v>3890</v>
      </c>
      <c r="C176" s="78">
        <v>88</v>
      </c>
      <c r="D176" s="65" t="s">
        <v>4090</v>
      </c>
    </row>
    <row r="177" spans="1:4" x14ac:dyDescent="0.25">
      <c r="A177" s="65" t="s">
        <v>4091</v>
      </c>
      <c r="B177" s="65" t="s">
        <v>3894</v>
      </c>
      <c r="C177" s="78">
        <v>89</v>
      </c>
      <c r="D177" s="65" t="s">
        <v>4092</v>
      </c>
    </row>
    <row r="178" spans="1:4" x14ac:dyDescent="0.25">
      <c r="A178" s="65" t="s">
        <v>4093</v>
      </c>
      <c r="B178" s="65" t="s">
        <v>3898</v>
      </c>
      <c r="C178" s="78">
        <v>90</v>
      </c>
      <c r="D178" s="65" t="s">
        <v>4094</v>
      </c>
    </row>
    <row r="179" spans="1:4" x14ac:dyDescent="0.25">
      <c r="A179" s="65" t="s">
        <v>4095</v>
      </c>
      <c r="B179" s="65" t="s">
        <v>3902</v>
      </c>
      <c r="C179" s="78">
        <v>91</v>
      </c>
      <c r="D179" s="65" t="s">
        <v>4096</v>
      </c>
    </row>
    <row r="180" spans="1:4" x14ac:dyDescent="0.25">
      <c r="A180" s="65" t="s">
        <v>4097</v>
      </c>
      <c r="B180" s="65" t="s">
        <v>3906</v>
      </c>
      <c r="C180" s="78">
        <v>92</v>
      </c>
      <c r="D180" s="65" t="s">
        <v>4098</v>
      </c>
    </row>
    <row r="181" spans="1:4" x14ac:dyDescent="0.25">
      <c r="A181" s="65" t="s">
        <v>4099</v>
      </c>
      <c r="B181" s="65" t="s">
        <v>3910</v>
      </c>
      <c r="C181" s="78">
        <v>93</v>
      </c>
      <c r="D181" s="65" t="s">
        <v>4100</v>
      </c>
    </row>
    <row r="182" spans="1:4" x14ac:dyDescent="0.25">
      <c r="A182" s="65" t="s">
        <v>4101</v>
      </c>
      <c r="B182" s="65" t="s">
        <v>3914</v>
      </c>
      <c r="C182" s="78">
        <v>94</v>
      </c>
      <c r="D182" s="65" t="s">
        <v>4102</v>
      </c>
    </row>
    <row r="183" spans="1:4" x14ac:dyDescent="0.25">
      <c r="A183" s="65" t="s">
        <v>4103</v>
      </c>
      <c r="B183" s="65" t="s">
        <v>3918</v>
      </c>
      <c r="C183" s="78">
        <v>95</v>
      </c>
      <c r="D183" s="65" t="s">
        <v>4104</v>
      </c>
    </row>
    <row r="184" spans="1:4" x14ac:dyDescent="0.25">
      <c r="A184" s="65" t="s">
        <v>4105</v>
      </c>
      <c r="B184" s="65" t="s">
        <v>3922</v>
      </c>
      <c r="C184" s="78">
        <v>97</v>
      </c>
      <c r="D184" s="65" t="s">
        <v>4106</v>
      </c>
    </row>
    <row r="185" spans="1:4" x14ac:dyDescent="0.25">
      <c r="A185" s="65" t="s">
        <v>4107</v>
      </c>
      <c r="B185" s="65" t="s">
        <v>1612</v>
      </c>
      <c r="C185" s="78">
        <v>971</v>
      </c>
      <c r="D185" s="65" t="s">
        <v>4108</v>
      </c>
    </row>
    <row r="186" spans="1:4" x14ac:dyDescent="0.25">
      <c r="A186" s="65" t="s">
        <v>4109</v>
      </c>
      <c r="B186" s="65" t="s">
        <v>1701</v>
      </c>
      <c r="C186" s="78">
        <v>972</v>
      </c>
      <c r="D186" s="65" t="s">
        <v>4110</v>
      </c>
    </row>
    <row r="187" spans="1:4" x14ac:dyDescent="0.25">
      <c r="A187" s="65" t="s">
        <v>4111</v>
      </c>
      <c r="B187" s="65" t="s">
        <v>3932</v>
      </c>
      <c r="C187" s="78">
        <v>973</v>
      </c>
      <c r="D187" s="65" t="s">
        <v>4112</v>
      </c>
    </row>
    <row r="188" spans="1:4" x14ac:dyDescent="0.25">
      <c r="A188" s="65" t="s">
        <v>4113</v>
      </c>
      <c r="B188" s="65" t="s">
        <v>3936</v>
      </c>
      <c r="C188" s="78">
        <v>974</v>
      </c>
      <c r="D188" s="65" t="s">
        <v>4114</v>
      </c>
    </row>
    <row r="189" spans="1:4" x14ac:dyDescent="0.25">
      <c r="A189" s="65" t="s">
        <v>4115</v>
      </c>
      <c r="B189" s="65" t="s">
        <v>3940</v>
      </c>
      <c r="C189" s="78">
        <v>975</v>
      </c>
      <c r="D189" s="65" t="s">
        <v>4116</v>
      </c>
    </row>
    <row r="190" spans="1:4" x14ac:dyDescent="0.25">
      <c r="A190" s="65" t="s">
        <v>4117</v>
      </c>
      <c r="B190" s="65" t="s">
        <v>3944</v>
      </c>
      <c r="C190" s="78">
        <v>976</v>
      </c>
      <c r="D190" s="65" t="s">
        <v>4118</v>
      </c>
    </row>
    <row r="191" spans="1:4" x14ac:dyDescent="0.25">
      <c r="A191" s="65" t="s">
        <v>4119</v>
      </c>
      <c r="B191" s="65" t="s">
        <v>3947</v>
      </c>
      <c r="C191" s="78">
        <v>99</v>
      </c>
      <c r="D191" s="65" t="s">
        <v>4120</v>
      </c>
    </row>
    <row r="192" spans="1:4" x14ac:dyDescent="0.25">
      <c r="A192" s="65" t="s">
        <v>4121</v>
      </c>
      <c r="B192" s="65" t="s">
        <v>3065</v>
      </c>
      <c r="C192" s="78" t="s">
        <v>2243</v>
      </c>
      <c r="D192" s="65" t="s">
        <v>4122</v>
      </c>
    </row>
    <row r="193" spans="1:4" x14ac:dyDescent="0.25">
      <c r="A193" s="65" t="s">
        <v>4123</v>
      </c>
      <c r="B193" s="65" t="s">
        <v>3088</v>
      </c>
      <c r="C193" s="78" t="s">
        <v>2245</v>
      </c>
      <c r="D193" s="65" t="s">
        <v>4124</v>
      </c>
    </row>
    <row r="194" spans="1:4" x14ac:dyDescent="0.25">
      <c r="A194" s="65" t="s">
        <v>4125</v>
      </c>
      <c r="B194" s="65" t="s">
        <v>3111</v>
      </c>
      <c r="C194" s="78" t="s">
        <v>2247</v>
      </c>
      <c r="D194" s="65" t="s">
        <v>4126</v>
      </c>
    </row>
    <row r="195" spans="1:4" x14ac:dyDescent="0.25">
      <c r="A195" s="65" t="s">
        <v>4127</v>
      </c>
      <c r="B195" s="65" t="s">
        <v>3133</v>
      </c>
      <c r="C195" s="78" t="s">
        <v>2249</v>
      </c>
      <c r="D195" s="65" t="s">
        <v>4128</v>
      </c>
    </row>
    <row r="196" spans="1:4" x14ac:dyDescent="0.25">
      <c r="A196" s="65" t="s">
        <v>4129</v>
      </c>
      <c r="B196" s="65" t="s">
        <v>3155</v>
      </c>
      <c r="C196" s="78" t="s">
        <v>2251</v>
      </c>
      <c r="D196" s="65" t="s">
        <v>4130</v>
      </c>
    </row>
    <row r="197" spans="1:4" x14ac:dyDescent="0.25">
      <c r="A197" s="65" t="s">
        <v>4131</v>
      </c>
      <c r="B197" s="65" t="s">
        <v>3176</v>
      </c>
      <c r="C197" s="78" t="s">
        <v>2253</v>
      </c>
      <c r="D197" s="65" t="s">
        <v>4132</v>
      </c>
    </row>
    <row r="198" spans="1:4" x14ac:dyDescent="0.25">
      <c r="A198" s="65" t="s">
        <v>4133</v>
      </c>
      <c r="B198" s="65" t="s">
        <v>3197</v>
      </c>
      <c r="C198" s="78" t="s">
        <v>2255</v>
      </c>
      <c r="D198" s="65" t="s">
        <v>4134</v>
      </c>
    </row>
    <row r="199" spans="1:4" x14ac:dyDescent="0.25">
      <c r="A199" s="65" t="s">
        <v>4135</v>
      </c>
      <c r="B199" s="65" t="s">
        <v>3218</v>
      </c>
      <c r="C199" s="78" t="s">
        <v>2257</v>
      </c>
      <c r="D199" s="65" t="s">
        <v>4136</v>
      </c>
    </row>
    <row r="200" spans="1:4" x14ac:dyDescent="0.25">
      <c r="A200" s="65" t="s">
        <v>4137</v>
      </c>
      <c r="B200" s="65" t="s">
        <v>3238</v>
      </c>
      <c r="C200" s="78" t="s">
        <v>2259</v>
      </c>
      <c r="D200" s="65" t="s">
        <v>4138</v>
      </c>
    </row>
    <row r="201" spans="1:4" x14ac:dyDescent="0.25">
      <c r="A201" s="65" t="s">
        <v>4139</v>
      </c>
      <c r="B201" s="65" t="s">
        <v>3257</v>
      </c>
      <c r="C201" s="78" t="s">
        <v>2261</v>
      </c>
      <c r="D201" s="65" t="s">
        <v>4140</v>
      </c>
    </row>
    <row r="202" spans="1:4" x14ac:dyDescent="0.25">
      <c r="A202" s="65" t="s">
        <v>4141</v>
      </c>
      <c r="B202" s="65" t="s">
        <v>3276</v>
      </c>
      <c r="C202" s="78" t="s">
        <v>2263</v>
      </c>
      <c r="D202" s="65" t="s">
        <v>4142</v>
      </c>
    </row>
    <row r="203" spans="1:4" x14ac:dyDescent="0.25">
      <c r="A203" s="65" t="s">
        <v>4143</v>
      </c>
      <c r="B203" s="65" t="s">
        <v>3295</v>
      </c>
      <c r="C203" s="78" t="s">
        <v>2265</v>
      </c>
      <c r="D203" s="65" t="s">
        <v>4144</v>
      </c>
    </row>
    <row r="204" spans="1:4" x14ac:dyDescent="0.25">
      <c r="A204" s="65" t="s">
        <v>4145</v>
      </c>
      <c r="B204" s="65" t="s">
        <v>3313</v>
      </c>
      <c r="C204" s="78" t="s">
        <v>2267</v>
      </c>
      <c r="D204" s="65" t="s">
        <v>4146</v>
      </c>
    </row>
    <row r="205" spans="1:4" x14ac:dyDescent="0.25">
      <c r="A205" s="65" t="s">
        <v>4147</v>
      </c>
      <c r="B205" s="65" t="s">
        <v>3329</v>
      </c>
      <c r="C205" s="78" t="s">
        <v>2269</v>
      </c>
      <c r="D205" s="65" t="s">
        <v>4148</v>
      </c>
    </row>
    <row r="206" spans="1:4" x14ac:dyDescent="0.25">
      <c r="A206" s="65" t="s">
        <v>4149</v>
      </c>
      <c r="B206" s="65" t="s">
        <v>3346</v>
      </c>
      <c r="C206" s="78" t="s">
        <v>2271</v>
      </c>
      <c r="D206" s="65" t="s">
        <v>4150</v>
      </c>
    </row>
    <row r="207" spans="1:4" x14ac:dyDescent="0.25">
      <c r="A207" s="65" t="s">
        <v>4151</v>
      </c>
      <c r="B207" s="65" t="s">
        <v>3363</v>
      </c>
      <c r="C207" s="78" t="s">
        <v>2273</v>
      </c>
      <c r="D207" s="65" t="s">
        <v>4152</v>
      </c>
    </row>
    <row r="208" spans="1:4" x14ac:dyDescent="0.25">
      <c r="A208" s="65" t="s">
        <v>4153</v>
      </c>
      <c r="B208" s="65" t="s">
        <v>3378</v>
      </c>
      <c r="C208" s="78" t="s">
        <v>2275</v>
      </c>
      <c r="D208" s="65" t="s">
        <v>4154</v>
      </c>
    </row>
    <row r="209" spans="1:4" x14ac:dyDescent="0.25">
      <c r="A209" s="65" t="s">
        <v>4155</v>
      </c>
      <c r="B209" s="65" t="s">
        <v>3393</v>
      </c>
      <c r="C209" s="78" t="s">
        <v>2277</v>
      </c>
      <c r="D209" s="65" t="s">
        <v>4156</v>
      </c>
    </row>
    <row r="210" spans="1:4" x14ac:dyDescent="0.25">
      <c r="A210" s="65" t="s">
        <v>4157</v>
      </c>
      <c r="B210" s="65" t="s">
        <v>3408</v>
      </c>
      <c r="C210" s="78" t="s">
        <v>2279</v>
      </c>
      <c r="D210" s="65" t="s">
        <v>4158</v>
      </c>
    </row>
    <row r="211" spans="1:4" x14ac:dyDescent="0.25">
      <c r="A211" s="65" t="s">
        <v>4159</v>
      </c>
      <c r="B211" s="65" t="s">
        <v>3422</v>
      </c>
      <c r="C211" s="78" t="s">
        <v>2281</v>
      </c>
      <c r="D211" s="65" t="s">
        <v>4160</v>
      </c>
    </row>
    <row r="212" spans="1:4" x14ac:dyDescent="0.25">
      <c r="A212" s="65" t="s">
        <v>4161</v>
      </c>
      <c r="B212" s="65" t="s">
        <v>3437</v>
      </c>
      <c r="C212" s="78" t="s">
        <v>2283</v>
      </c>
      <c r="D212" s="65" t="s">
        <v>4162</v>
      </c>
    </row>
    <row r="213" spans="1:4" x14ac:dyDescent="0.25">
      <c r="A213" s="65" t="s">
        <v>4163</v>
      </c>
      <c r="B213" s="65" t="s">
        <v>3451</v>
      </c>
      <c r="C213" s="78" t="s">
        <v>2285</v>
      </c>
      <c r="D213" s="65" t="s">
        <v>4164</v>
      </c>
    </row>
    <row r="214" spans="1:4" x14ac:dyDescent="0.25">
      <c r="A214" s="65" t="s">
        <v>4165</v>
      </c>
      <c r="B214" s="65" t="s">
        <v>3465</v>
      </c>
      <c r="C214" s="78" t="s">
        <v>2287</v>
      </c>
      <c r="D214" s="65" t="s">
        <v>4166</v>
      </c>
    </row>
    <row r="215" spans="1:4" x14ac:dyDescent="0.25">
      <c r="A215" s="65" t="s">
        <v>4167</v>
      </c>
      <c r="B215" s="65" t="s">
        <v>3478</v>
      </c>
      <c r="C215" s="78" t="s">
        <v>2289</v>
      </c>
      <c r="D215" s="65" t="s">
        <v>4168</v>
      </c>
    </row>
    <row r="216" spans="1:4" x14ac:dyDescent="0.25">
      <c r="A216" s="65" t="s">
        <v>4169</v>
      </c>
      <c r="B216" s="65" t="s">
        <v>3491</v>
      </c>
      <c r="C216" s="78" t="s">
        <v>2291</v>
      </c>
      <c r="D216" s="65" t="s">
        <v>4170</v>
      </c>
    </row>
    <row r="217" spans="1:4" x14ac:dyDescent="0.25">
      <c r="A217" s="65" t="s">
        <v>4171</v>
      </c>
      <c r="B217" s="65" t="s">
        <v>3504</v>
      </c>
      <c r="C217" s="78" t="s">
        <v>2293</v>
      </c>
      <c r="D217" s="65" t="s">
        <v>4172</v>
      </c>
    </row>
    <row r="218" spans="1:4" x14ac:dyDescent="0.25">
      <c r="A218" s="65" t="s">
        <v>4173</v>
      </c>
      <c r="B218" s="65" t="s">
        <v>3066</v>
      </c>
      <c r="C218" s="78" t="s">
        <v>2295</v>
      </c>
      <c r="D218" s="65" t="s">
        <v>4174</v>
      </c>
    </row>
    <row r="219" spans="1:4" x14ac:dyDescent="0.25">
      <c r="A219" s="65" t="s">
        <v>4175</v>
      </c>
      <c r="B219" s="65" t="s">
        <v>3089</v>
      </c>
      <c r="C219" s="78" t="s">
        <v>2297</v>
      </c>
      <c r="D219" s="65" t="s">
        <v>4176</v>
      </c>
    </row>
    <row r="220" spans="1:4" x14ac:dyDescent="0.25">
      <c r="A220" s="65" t="s">
        <v>4177</v>
      </c>
      <c r="B220" s="65" t="s">
        <v>3112</v>
      </c>
      <c r="C220" s="78" t="s">
        <v>2299</v>
      </c>
      <c r="D220" s="65" t="s">
        <v>4178</v>
      </c>
    </row>
    <row r="221" spans="1:4" x14ac:dyDescent="0.25">
      <c r="A221" s="65" t="s">
        <v>4179</v>
      </c>
      <c r="B221" s="65" t="s">
        <v>3134</v>
      </c>
      <c r="C221" s="78" t="s">
        <v>2301</v>
      </c>
      <c r="D221" s="65" t="s">
        <v>4180</v>
      </c>
    </row>
    <row r="222" spans="1:4" x14ac:dyDescent="0.25">
      <c r="A222" s="65" t="s">
        <v>4181</v>
      </c>
      <c r="B222" s="65" t="s">
        <v>3156</v>
      </c>
      <c r="C222" s="78" t="s">
        <v>2303</v>
      </c>
      <c r="D222" s="65" t="s">
        <v>4182</v>
      </c>
    </row>
    <row r="223" spans="1:4" x14ac:dyDescent="0.25">
      <c r="A223" s="65" t="s">
        <v>4183</v>
      </c>
      <c r="B223" s="65" t="s">
        <v>3177</v>
      </c>
      <c r="C223" s="78" t="s">
        <v>2305</v>
      </c>
      <c r="D223" s="65" t="s">
        <v>4184</v>
      </c>
    </row>
    <row r="224" spans="1:4" x14ac:dyDescent="0.25">
      <c r="A224" s="65" t="s">
        <v>4185</v>
      </c>
      <c r="B224" s="65" t="s">
        <v>3198</v>
      </c>
      <c r="C224" s="78" t="s">
        <v>2307</v>
      </c>
      <c r="D224" s="65" t="s">
        <v>4186</v>
      </c>
    </row>
    <row r="225" spans="1:4" x14ac:dyDescent="0.25">
      <c r="A225" s="65" t="s">
        <v>4187</v>
      </c>
      <c r="B225" s="65" t="s">
        <v>3219</v>
      </c>
      <c r="C225" s="78" t="s">
        <v>2309</v>
      </c>
      <c r="D225" s="65" t="s">
        <v>4188</v>
      </c>
    </row>
    <row r="226" spans="1:4" x14ac:dyDescent="0.25">
      <c r="A226" s="65" t="s">
        <v>4189</v>
      </c>
      <c r="B226" s="65" t="s">
        <v>3239</v>
      </c>
      <c r="C226" s="78" t="s">
        <v>2311</v>
      </c>
      <c r="D226" s="65" t="s">
        <v>4190</v>
      </c>
    </row>
    <row r="227" spans="1:4" x14ac:dyDescent="0.25">
      <c r="A227" s="65" t="s">
        <v>4191</v>
      </c>
      <c r="B227" s="65" t="s">
        <v>3258</v>
      </c>
      <c r="C227" s="78" t="s">
        <v>2313</v>
      </c>
      <c r="D227" s="65" t="s">
        <v>4192</v>
      </c>
    </row>
    <row r="228" spans="1:4" x14ac:dyDescent="0.25">
      <c r="A228" s="65" t="s">
        <v>4193</v>
      </c>
      <c r="B228" s="65" t="s">
        <v>3277</v>
      </c>
      <c r="C228" s="78" t="s">
        <v>2315</v>
      </c>
      <c r="D228" s="65" t="s">
        <v>4194</v>
      </c>
    </row>
    <row r="229" spans="1:4" x14ac:dyDescent="0.25">
      <c r="A229" s="65" t="s">
        <v>4195</v>
      </c>
      <c r="B229" s="65" t="s">
        <v>3296</v>
      </c>
      <c r="C229" s="78" t="s">
        <v>2317</v>
      </c>
      <c r="D229" s="65" t="s">
        <v>4196</v>
      </c>
    </row>
    <row r="230" spans="1:4" x14ac:dyDescent="0.25">
      <c r="A230" s="65" t="s">
        <v>4197</v>
      </c>
      <c r="B230" s="65" t="s">
        <v>3314</v>
      </c>
      <c r="C230" s="78" t="s">
        <v>2319</v>
      </c>
      <c r="D230" s="65" t="s">
        <v>4198</v>
      </c>
    </row>
    <row r="231" spans="1:4" x14ac:dyDescent="0.25">
      <c r="A231" s="65" t="s">
        <v>4199</v>
      </c>
      <c r="B231" s="65" t="s">
        <v>3330</v>
      </c>
      <c r="C231" s="78" t="s">
        <v>2321</v>
      </c>
      <c r="D231" s="65" t="s">
        <v>4200</v>
      </c>
    </row>
    <row r="232" spans="1:4" x14ac:dyDescent="0.25">
      <c r="A232" s="65" t="s">
        <v>4201</v>
      </c>
      <c r="B232" s="65" t="s">
        <v>3347</v>
      </c>
      <c r="C232" s="78" t="s">
        <v>2323</v>
      </c>
      <c r="D232" s="65" t="s">
        <v>4202</v>
      </c>
    </row>
    <row r="233" spans="1:4" x14ac:dyDescent="0.25">
      <c r="A233" s="65" t="s">
        <v>4203</v>
      </c>
      <c r="B233" s="65" t="s">
        <v>3364</v>
      </c>
      <c r="C233" s="78" t="s">
        <v>2325</v>
      </c>
      <c r="D233" s="65" t="s">
        <v>4204</v>
      </c>
    </row>
    <row r="234" spans="1:4" x14ac:dyDescent="0.25">
      <c r="A234" s="65" t="s">
        <v>4205</v>
      </c>
      <c r="B234" s="65" t="s">
        <v>3379</v>
      </c>
      <c r="C234" s="78" t="s">
        <v>2327</v>
      </c>
      <c r="D234" s="65" t="s">
        <v>4206</v>
      </c>
    </row>
    <row r="235" spans="1:4" x14ac:dyDescent="0.25">
      <c r="A235" s="65" t="s">
        <v>4207</v>
      </c>
      <c r="B235" s="65" t="s">
        <v>3394</v>
      </c>
      <c r="C235" s="78" t="s">
        <v>2329</v>
      </c>
      <c r="D235" s="65" t="s">
        <v>4208</v>
      </c>
    </row>
    <row r="236" spans="1:4" x14ac:dyDescent="0.25">
      <c r="A236" s="65" t="s">
        <v>4209</v>
      </c>
      <c r="B236" s="65" t="s">
        <v>3409</v>
      </c>
      <c r="C236" s="78" t="s">
        <v>2331</v>
      </c>
      <c r="D236" s="65" t="s">
        <v>4210</v>
      </c>
    </row>
    <row r="237" spans="1:4" x14ac:dyDescent="0.25">
      <c r="A237" s="65" t="s">
        <v>4211</v>
      </c>
      <c r="B237" s="65" t="s">
        <v>3423</v>
      </c>
      <c r="C237" s="78" t="s">
        <v>2333</v>
      </c>
      <c r="D237" s="65" t="s">
        <v>4212</v>
      </c>
    </row>
    <row r="238" spans="1:4" x14ac:dyDescent="0.25">
      <c r="A238" s="65" t="s">
        <v>4213</v>
      </c>
      <c r="B238" s="65" t="s">
        <v>3438</v>
      </c>
      <c r="C238" s="78" t="s">
        <v>2335</v>
      </c>
      <c r="D238" s="65" t="s">
        <v>4214</v>
      </c>
    </row>
    <row r="239" spans="1:4" x14ac:dyDescent="0.25">
      <c r="A239" s="65" t="s">
        <v>4215</v>
      </c>
      <c r="B239" s="65" t="s">
        <v>3452</v>
      </c>
      <c r="C239" s="78" t="s">
        <v>2245</v>
      </c>
      <c r="D239" s="65" t="s">
        <v>4216</v>
      </c>
    </row>
    <row r="240" spans="1:4" x14ac:dyDescent="0.25">
      <c r="A240" s="65" t="s">
        <v>4217</v>
      </c>
      <c r="B240" s="65" t="s">
        <v>3466</v>
      </c>
      <c r="C240" s="78" t="s">
        <v>2338</v>
      </c>
      <c r="D240" s="65" t="s">
        <v>4218</v>
      </c>
    </row>
    <row r="241" spans="1:4" x14ac:dyDescent="0.25">
      <c r="A241" s="65" t="s">
        <v>4219</v>
      </c>
      <c r="B241" s="65" t="s">
        <v>3479</v>
      </c>
      <c r="C241" s="78" t="s">
        <v>2340</v>
      </c>
      <c r="D241" s="65" t="s">
        <v>4220</v>
      </c>
    </row>
    <row r="242" spans="1:4" x14ac:dyDescent="0.25">
      <c r="A242" s="65" t="s">
        <v>4221</v>
      </c>
      <c r="B242" s="65" t="s">
        <v>3492</v>
      </c>
      <c r="C242" s="78" t="s">
        <v>2342</v>
      </c>
      <c r="D242" s="65" t="s">
        <v>4222</v>
      </c>
    </row>
    <row r="243" spans="1:4" x14ac:dyDescent="0.25">
      <c r="A243" s="65" t="s">
        <v>4223</v>
      </c>
      <c r="B243" s="65" t="s">
        <v>3505</v>
      </c>
      <c r="C243" s="78" t="s">
        <v>2344</v>
      </c>
      <c r="D243" s="65" t="s">
        <v>4224</v>
      </c>
    </row>
    <row r="244" spans="1:4" x14ac:dyDescent="0.25">
      <c r="A244" s="65" t="s">
        <v>4225</v>
      </c>
      <c r="B244" s="65" t="s">
        <v>3517</v>
      </c>
      <c r="C244" s="78" t="s">
        <v>2346</v>
      </c>
      <c r="D244" s="65" t="s">
        <v>4226</v>
      </c>
    </row>
    <row r="245" spans="1:4" x14ac:dyDescent="0.25">
      <c r="A245" s="65" t="s">
        <v>4227</v>
      </c>
      <c r="B245" s="65" t="s">
        <v>3528</v>
      </c>
      <c r="C245" s="78" t="s">
        <v>2348</v>
      </c>
      <c r="D245" s="65" t="s">
        <v>4228</v>
      </c>
    </row>
    <row r="246" spans="1:4" x14ac:dyDescent="0.25">
      <c r="A246" s="65" t="s">
        <v>4229</v>
      </c>
      <c r="B246" s="65" t="s">
        <v>3539</v>
      </c>
      <c r="C246" s="78" t="s">
        <v>2350</v>
      </c>
      <c r="D246" s="65" t="s">
        <v>4230</v>
      </c>
    </row>
    <row r="247" spans="1:4" x14ac:dyDescent="0.25">
      <c r="A247" s="65" t="s">
        <v>4231</v>
      </c>
      <c r="B247" s="65" t="s">
        <v>3550</v>
      </c>
      <c r="C247" s="78" t="s">
        <v>2352</v>
      </c>
      <c r="D247" s="65" t="s">
        <v>4232</v>
      </c>
    </row>
    <row r="248" spans="1:4" x14ac:dyDescent="0.25">
      <c r="A248" s="65" t="s">
        <v>4233</v>
      </c>
      <c r="B248" s="65" t="s">
        <v>3561</v>
      </c>
      <c r="C248" s="78" t="s">
        <v>2354</v>
      </c>
      <c r="D248" s="65" t="s">
        <v>4234</v>
      </c>
    </row>
    <row r="249" spans="1:4" x14ac:dyDescent="0.25">
      <c r="A249" s="65" t="s">
        <v>4235</v>
      </c>
      <c r="B249" s="65" t="s">
        <v>3570</v>
      </c>
      <c r="C249" s="78" t="s">
        <v>2356</v>
      </c>
      <c r="D249" s="65" t="s">
        <v>4236</v>
      </c>
    </row>
    <row r="250" spans="1:4" x14ac:dyDescent="0.25">
      <c r="A250" s="65" t="s">
        <v>4237</v>
      </c>
      <c r="B250" s="65" t="s">
        <v>3578</v>
      </c>
      <c r="C250" s="78" t="s">
        <v>2358</v>
      </c>
      <c r="D250" s="65" t="s">
        <v>4238</v>
      </c>
    </row>
    <row r="251" spans="1:4" x14ac:dyDescent="0.25">
      <c r="A251" s="65" t="s">
        <v>4239</v>
      </c>
      <c r="B251" s="65" t="s">
        <v>3586</v>
      </c>
      <c r="C251" s="78" t="s">
        <v>2360</v>
      </c>
      <c r="D251" s="65" t="s">
        <v>4240</v>
      </c>
    </row>
    <row r="252" spans="1:4" x14ac:dyDescent="0.25">
      <c r="A252" s="65" t="s">
        <v>4241</v>
      </c>
      <c r="B252" s="65" t="s">
        <v>3594</v>
      </c>
      <c r="C252" s="78" t="s">
        <v>2362</v>
      </c>
      <c r="D252" s="65" t="s">
        <v>4242</v>
      </c>
    </row>
    <row r="253" spans="1:4" x14ac:dyDescent="0.25">
      <c r="A253" s="65" t="s">
        <v>4243</v>
      </c>
      <c r="B253" s="65" t="s">
        <v>3602</v>
      </c>
      <c r="C253" s="78" t="s">
        <v>2364</v>
      </c>
      <c r="D253" s="65" t="s">
        <v>4244</v>
      </c>
    </row>
    <row r="254" spans="1:4" x14ac:dyDescent="0.25">
      <c r="A254" s="65" t="s">
        <v>4245</v>
      </c>
      <c r="B254" s="65" t="s">
        <v>3610</v>
      </c>
      <c r="C254" s="78" t="s">
        <v>2366</v>
      </c>
      <c r="D254" s="65" t="s">
        <v>4246</v>
      </c>
    </row>
    <row r="255" spans="1:4" x14ac:dyDescent="0.25">
      <c r="A255" s="65" t="s">
        <v>4247</v>
      </c>
      <c r="B255" s="65" t="s">
        <v>3618</v>
      </c>
      <c r="C255" s="78" t="s">
        <v>2368</v>
      </c>
      <c r="D255" s="65" t="s">
        <v>4248</v>
      </c>
    </row>
    <row r="256" spans="1:4" x14ac:dyDescent="0.25">
      <c r="A256" s="65" t="s">
        <v>4249</v>
      </c>
      <c r="B256" s="65" t="s">
        <v>3626</v>
      </c>
      <c r="C256" s="78" t="s">
        <v>2370</v>
      </c>
      <c r="D256" s="65" t="s">
        <v>4250</v>
      </c>
    </row>
    <row r="257" spans="1:4" x14ac:dyDescent="0.25">
      <c r="A257" s="65" t="s">
        <v>4251</v>
      </c>
      <c r="B257" s="65" t="s">
        <v>3633</v>
      </c>
      <c r="C257" s="78" t="s">
        <v>2372</v>
      </c>
      <c r="D257" s="65" t="s">
        <v>4252</v>
      </c>
    </row>
    <row r="258" spans="1:4" x14ac:dyDescent="0.25">
      <c r="A258" s="65" t="s">
        <v>4253</v>
      </c>
      <c r="B258" s="65" t="s">
        <v>3641</v>
      </c>
      <c r="C258" s="78" t="s">
        <v>2374</v>
      </c>
      <c r="D258" s="65" t="s">
        <v>4254</v>
      </c>
    </row>
    <row r="259" spans="1:4" x14ac:dyDescent="0.25">
      <c r="A259" s="65" t="s">
        <v>4255</v>
      </c>
      <c r="B259" s="65" t="s">
        <v>3649</v>
      </c>
      <c r="C259" s="78" t="s">
        <v>2376</v>
      </c>
      <c r="D259" s="65" t="s">
        <v>4256</v>
      </c>
    </row>
    <row r="260" spans="1:4" x14ac:dyDescent="0.25">
      <c r="A260" s="65" t="s">
        <v>4257</v>
      </c>
      <c r="B260" s="65" t="s">
        <v>3657</v>
      </c>
      <c r="C260" s="78" t="s">
        <v>2265</v>
      </c>
      <c r="D260" s="65" t="s">
        <v>4258</v>
      </c>
    </row>
    <row r="261" spans="1:4" x14ac:dyDescent="0.25">
      <c r="A261" s="65" t="s">
        <v>4259</v>
      </c>
      <c r="B261" s="65" t="s">
        <v>3664</v>
      </c>
      <c r="C261" s="78" t="s">
        <v>2379</v>
      </c>
      <c r="D261" s="65" t="s">
        <v>4260</v>
      </c>
    </row>
    <row r="262" spans="1:4" x14ac:dyDescent="0.25">
      <c r="A262" s="65" t="s">
        <v>4261</v>
      </c>
      <c r="B262" s="65" t="s">
        <v>3672</v>
      </c>
      <c r="C262" s="78" t="s">
        <v>2271</v>
      </c>
      <c r="D262" s="65" t="s">
        <v>4262</v>
      </c>
    </row>
    <row r="263" spans="1:4" x14ac:dyDescent="0.25">
      <c r="A263" s="65" t="s">
        <v>4263</v>
      </c>
      <c r="B263" s="65" t="s">
        <v>3680</v>
      </c>
      <c r="C263" s="78" t="s">
        <v>2382</v>
      </c>
      <c r="D263" s="65" t="s">
        <v>4264</v>
      </c>
    </row>
    <row r="264" spans="1:4" x14ac:dyDescent="0.25">
      <c r="A264" s="65" t="s">
        <v>4265</v>
      </c>
      <c r="B264" s="65" t="s">
        <v>3688</v>
      </c>
      <c r="C264" s="78" t="s">
        <v>2384</v>
      </c>
      <c r="D264" s="65" t="s">
        <v>4266</v>
      </c>
    </row>
    <row r="265" spans="1:4" x14ac:dyDescent="0.25">
      <c r="A265" s="65" t="s">
        <v>4267</v>
      </c>
      <c r="B265" s="65" t="s">
        <v>3696</v>
      </c>
      <c r="C265" s="78" t="s">
        <v>2386</v>
      </c>
      <c r="D265" s="65" t="s">
        <v>4268</v>
      </c>
    </row>
    <row r="266" spans="1:4" x14ac:dyDescent="0.25">
      <c r="A266" s="65" t="s">
        <v>4269</v>
      </c>
      <c r="B266" s="65" t="s">
        <v>3703</v>
      </c>
      <c r="C266" s="78" t="s">
        <v>2388</v>
      </c>
      <c r="D266" s="65" t="s">
        <v>4270</v>
      </c>
    </row>
    <row r="267" spans="1:4" x14ac:dyDescent="0.25">
      <c r="A267" s="65" t="s">
        <v>4271</v>
      </c>
      <c r="B267" s="65" t="s">
        <v>3710</v>
      </c>
      <c r="C267" s="78" t="s">
        <v>2389</v>
      </c>
      <c r="D267" s="65" t="s">
        <v>4272</v>
      </c>
    </row>
    <row r="268" spans="1:4" x14ac:dyDescent="0.25">
      <c r="A268" s="65" t="s">
        <v>4273</v>
      </c>
      <c r="B268" s="65" t="s">
        <v>3717</v>
      </c>
      <c r="C268" s="78" t="s">
        <v>2390</v>
      </c>
      <c r="D268" s="65" t="s">
        <v>4274</v>
      </c>
    </row>
    <row r="269" spans="1:4" x14ac:dyDescent="0.25">
      <c r="A269" s="65" t="s">
        <v>4275</v>
      </c>
      <c r="B269" s="65" t="s">
        <v>3723</v>
      </c>
      <c r="C269" s="78" t="s">
        <v>2391</v>
      </c>
      <c r="D269" s="65" t="s">
        <v>4276</v>
      </c>
    </row>
    <row r="270" spans="1:4" x14ac:dyDescent="0.25">
      <c r="A270" s="65" t="s">
        <v>4277</v>
      </c>
      <c r="B270" s="65" t="s">
        <v>3729</v>
      </c>
      <c r="C270" s="78" t="s">
        <v>2275</v>
      </c>
      <c r="D270" s="65" t="s">
        <v>4278</v>
      </c>
    </row>
    <row r="271" spans="1:4" x14ac:dyDescent="0.25">
      <c r="A271" s="65" t="s">
        <v>4279</v>
      </c>
      <c r="B271" s="65" t="s">
        <v>3735</v>
      </c>
      <c r="C271" s="78" t="s">
        <v>2392</v>
      </c>
      <c r="D271" s="65" t="s">
        <v>4280</v>
      </c>
    </row>
    <row r="272" spans="1:4" x14ac:dyDescent="0.25">
      <c r="A272" s="65" t="s">
        <v>4281</v>
      </c>
      <c r="B272" s="65" t="s">
        <v>3741</v>
      </c>
      <c r="C272" s="78" t="s">
        <v>2393</v>
      </c>
      <c r="D272" s="65" t="s">
        <v>4282</v>
      </c>
    </row>
    <row r="273" spans="1:4" x14ac:dyDescent="0.25">
      <c r="A273" s="65" t="s">
        <v>4283</v>
      </c>
      <c r="B273" s="65" t="s">
        <v>3747</v>
      </c>
      <c r="C273" s="78" t="s">
        <v>2394</v>
      </c>
      <c r="D273" s="65" t="s">
        <v>4284</v>
      </c>
    </row>
    <row r="274" spans="1:4" x14ac:dyDescent="0.25">
      <c r="A274" s="65" t="s">
        <v>4285</v>
      </c>
      <c r="B274" s="65" t="s">
        <v>3753</v>
      </c>
      <c r="C274" s="78" t="s">
        <v>2395</v>
      </c>
      <c r="D274" s="65" t="s">
        <v>4286</v>
      </c>
    </row>
    <row r="275" spans="1:4" x14ac:dyDescent="0.25">
      <c r="A275" s="65" t="s">
        <v>4287</v>
      </c>
      <c r="B275" s="65" t="s">
        <v>3758</v>
      </c>
      <c r="C275" s="78" t="s">
        <v>2396</v>
      </c>
      <c r="D275" s="65" t="s">
        <v>4288</v>
      </c>
    </row>
    <row r="276" spans="1:4" x14ac:dyDescent="0.25">
      <c r="A276" s="65" t="s">
        <v>4289</v>
      </c>
      <c r="B276" s="65" t="s">
        <v>3762</v>
      </c>
      <c r="C276" s="78" t="s">
        <v>2397</v>
      </c>
      <c r="D276" s="65" t="s">
        <v>4290</v>
      </c>
    </row>
    <row r="277" spans="1:4" x14ac:dyDescent="0.25">
      <c r="A277" s="65" t="s">
        <v>4291</v>
      </c>
      <c r="B277" s="65" t="s">
        <v>3767</v>
      </c>
      <c r="C277" s="78" t="s">
        <v>2398</v>
      </c>
      <c r="D277" s="65" t="s">
        <v>4292</v>
      </c>
    </row>
    <row r="278" spans="1:4" x14ac:dyDescent="0.25">
      <c r="A278" s="65" t="s">
        <v>4293</v>
      </c>
      <c r="B278" s="65" t="s">
        <v>3772</v>
      </c>
      <c r="C278" s="78" t="s">
        <v>2087</v>
      </c>
      <c r="D278" s="65" t="s">
        <v>4294</v>
      </c>
    </row>
    <row r="279" spans="1:4" x14ac:dyDescent="0.25">
      <c r="A279" s="65" t="s">
        <v>4295</v>
      </c>
      <c r="B279" s="65" t="s">
        <v>3777</v>
      </c>
      <c r="C279" s="78" t="s">
        <v>2399</v>
      </c>
      <c r="D279" s="65" t="s">
        <v>4296</v>
      </c>
    </row>
    <row r="280" spans="1:4" x14ac:dyDescent="0.25">
      <c r="A280" s="65" t="s">
        <v>4297</v>
      </c>
      <c r="B280" s="65" t="s">
        <v>3782</v>
      </c>
      <c r="C280" s="78" t="s">
        <v>2400</v>
      </c>
      <c r="D280" s="65" t="s">
        <v>4298</v>
      </c>
    </row>
    <row r="281" spans="1:4" x14ac:dyDescent="0.25">
      <c r="A281" s="65" t="s">
        <v>4299</v>
      </c>
      <c r="B281" s="65" t="s">
        <v>3787</v>
      </c>
      <c r="C281" s="78" t="s">
        <v>2401</v>
      </c>
      <c r="D281" s="65" t="s">
        <v>4300</v>
      </c>
    </row>
    <row r="282" spans="1:4" x14ac:dyDescent="0.25">
      <c r="A282" s="65" t="s">
        <v>4301</v>
      </c>
      <c r="B282" s="65" t="s">
        <v>3792</v>
      </c>
      <c r="C282" s="78" t="s">
        <v>2402</v>
      </c>
      <c r="D282" s="65" t="s">
        <v>4302</v>
      </c>
    </row>
    <row r="283" spans="1:4" x14ac:dyDescent="0.25">
      <c r="A283" s="65" t="s">
        <v>4303</v>
      </c>
      <c r="B283" s="65" t="s">
        <v>3797</v>
      </c>
      <c r="C283" s="78" t="s">
        <v>2403</v>
      </c>
      <c r="D283" s="65" t="s">
        <v>4304</v>
      </c>
    </row>
    <row r="284" spans="1:4" x14ac:dyDescent="0.25">
      <c r="A284" s="65" t="s">
        <v>4305</v>
      </c>
      <c r="B284" s="65" t="s">
        <v>3802</v>
      </c>
      <c r="C284" s="78" t="s">
        <v>2404</v>
      </c>
      <c r="D284" s="65" t="s">
        <v>4306</v>
      </c>
    </row>
    <row r="285" spans="1:4" x14ac:dyDescent="0.25">
      <c r="A285" s="65" t="s">
        <v>4307</v>
      </c>
      <c r="B285" s="65" t="s">
        <v>3807</v>
      </c>
      <c r="C285" s="78" t="s">
        <v>2405</v>
      </c>
      <c r="D285" s="65" t="s">
        <v>4308</v>
      </c>
    </row>
    <row r="286" spans="1:4" x14ac:dyDescent="0.25">
      <c r="A286" s="65" t="s">
        <v>4309</v>
      </c>
      <c r="B286" s="65" t="s">
        <v>3812</v>
      </c>
      <c r="C286" s="78" t="s">
        <v>2406</v>
      </c>
      <c r="D286" s="65" t="s">
        <v>4310</v>
      </c>
    </row>
    <row r="287" spans="1:4" x14ac:dyDescent="0.25">
      <c r="A287" s="65" t="s">
        <v>4311</v>
      </c>
      <c r="B287" s="65" t="s">
        <v>3817</v>
      </c>
      <c r="C287" s="78" t="s">
        <v>2407</v>
      </c>
      <c r="D287" s="65" t="s">
        <v>4312</v>
      </c>
    </row>
    <row r="288" spans="1:4" x14ac:dyDescent="0.25">
      <c r="A288" s="65" t="s">
        <v>4313</v>
      </c>
      <c r="B288" s="65" t="s">
        <v>3822</v>
      </c>
      <c r="C288" s="78" t="s">
        <v>2408</v>
      </c>
      <c r="D288" s="65" t="s">
        <v>4314</v>
      </c>
    </row>
    <row r="289" spans="1:4" x14ac:dyDescent="0.25">
      <c r="A289" s="65" t="s">
        <v>4315</v>
      </c>
      <c r="B289" s="65" t="s">
        <v>3827</v>
      </c>
      <c r="C289" s="78" t="s">
        <v>2281</v>
      </c>
      <c r="D289" s="65" t="s">
        <v>4316</v>
      </c>
    </row>
    <row r="290" spans="1:4" x14ac:dyDescent="0.25">
      <c r="A290" s="65" t="s">
        <v>4317</v>
      </c>
      <c r="B290" s="65" t="s">
        <v>3832</v>
      </c>
      <c r="C290" s="78" t="s">
        <v>2409</v>
      </c>
      <c r="D290" s="65" t="s">
        <v>4318</v>
      </c>
    </row>
    <row r="291" spans="1:4" x14ac:dyDescent="0.25">
      <c r="A291" s="65" t="s">
        <v>4319</v>
      </c>
      <c r="B291" s="65" t="s">
        <v>3836</v>
      </c>
      <c r="C291" s="78" t="s">
        <v>2410</v>
      </c>
      <c r="D291" s="65" t="s">
        <v>4320</v>
      </c>
    </row>
    <row r="292" spans="1:4" x14ac:dyDescent="0.25">
      <c r="A292" s="65" t="s">
        <v>4321</v>
      </c>
      <c r="B292" s="65" t="s">
        <v>3840</v>
      </c>
      <c r="C292" s="78" t="s">
        <v>2411</v>
      </c>
      <c r="D292" s="65" t="s">
        <v>4322</v>
      </c>
    </row>
    <row r="293" spans="1:4" x14ac:dyDescent="0.25">
      <c r="A293" s="65" t="s">
        <v>4323</v>
      </c>
      <c r="B293" s="65" t="s">
        <v>3844</v>
      </c>
      <c r="C293" s="78" t="s">
        <v>2412</v>
      </c>
      <c r="D293" s="65" t="s">
        <v>4324</v>
      </c>
    </row>
    <row r="294" spans="1:4" x14ac:dyDescent="0.25">
      <c r="A294" s="65" t="s">
        <v>4325</v>
      </c>
      <c r="B294" s="65" t="s">
        <v>3848</v>
      </c>
      <c r="C294" s="78" t="s">
        <v>2413</v>
      </c>
      <c r="D294" s="65" t="s">
        <v>4326</v>
      </c>
    </row>
    <row r="295" spans="1:4" x14ac:dyDescent="0.25">
      <c r="A295" s="65" t="s">
        <v>4325</v>
      </c>
      <c r="B295" s="65" t="s">
        <v>3848</v>
      </c>
      <c r="C295" s="78" t="s">
        <v>2414</v>
      </c>
      <c r="D295" s="65" t="s">
        <v>4327</v>
      </c>
    </row>
    <row r="296" spans="1:4" x14ac:dyDescent="0.25">
      <c r="A296" s="65" t="s">
        <v>4328</v>
      </c>
      <c r="B296" s="65" t="s">
        <v>3855</v>
      </c>
      <c r="C296" s="78" t="s">
        <v>2415</v>
      </c>
      <c r="D296" s="65" t="s">
        <v>4329</v>
      </c>
    </row>
    <row r="297" spans="1:4" x14ac:dyDescent="0.25">
      <c r="A297" s="65" t="s">
        <v>4330</v>
      </c>
      <c r="B297" s="65" t="s">
        <v>3859</v>
      </c>
      <c r="C297" s="78" t="s">
        <v>2046</v>
      </c>
      <c r="D297" s="65" t="s">
        <v>4331</v>
      </c>
    </row>
    <row r="298" spans="1:4" x14ac:dyDescent="0.25">
      <c r="A298" s="65" t="s">
        <v>4332</v>
      </c>
      <c r="B298" s="65" t="s">
        <v>3863</v>
      </c>
      <c r="C298" s="78" t="s">
        <v>2416</v>
      </c>
      <c r="D298" s="65" t="s">
        <v>4333</v>
      </c>
    </row>
    <row r="299" spans="1:4" x14ac:dyDescent="0.25">
      <c r="A299" s="65" t="s">
        <v>4334</v>
      </c>
      <c r="B299" s="65" t="s">
        <v>3867</v>
      </c>
      <c r="C299" s="78" t="s">
        <v>2417</v>
      </c>
      <c r="D299" s="65" t="s">
        <v>4335</v>
      </c>
    </row>
    <row r="300" spans="1:4" x14ac:dyDescent="0.25">
      <c r="A300" s="65" t="s">
        <v>4336</v>
      </c>
      <c r="B300" s="65" t="s">
        <v>3871</v>
      </c>
      <c r="C300" s="78" t="s">
        <v>2418</v>
      </c>
      <c r="D300" s="65" t="s">
        <v>4337</v>
      </c>
    </row>
    <row r="301" spans="1:4" x14ac:dyDescent="0.25">
      <c r="A301" s="65" t="s">
        <v>4338</v>
      </c>
      <c r="B301" s="65" t="s">
        <v>3875</v>
      </c>
      <c r="C301" s="78" t="s">
        <v>2419</v>
      </c>
      <c r="D301" s="65" t="s">
        <v>4339</v>
      </c>
    </row>
    <row r="302" spans="1:4" x14ac:dyDescent="0.25">
      <c r="A302" s="65" t="s">
        <v>4340</v>
      </c>
      <c r="B302" s="65" t="s">
        <v>3879</v>
      </c>
      <c r="C302" s="78" t="s">
        <v>2420</v>
      </c>
      <c r="D302" s="65" t="s">
        <v>4341</v>
      </c>
    </row>
    <row r="303" spans="1:4" x14ac:dyDescent="0.25">
      <c r="A303" s="65" t="s">
        <v>4342</v>
      </c>
      <c r="B303" s="65" t="s">
        <v>3883</v>
      </c>
      <c r="C303" s="78" t="s">
        <v>2421</v>
      </c>
      <c r="D303" s="65" t="s">
        <v>4343</v>
      </c>
    </row>
    <row r="304" spans="1:4" x14ac:dyDescent="0.25">
      <c r="A304" s="65" t="s">
        <v>4344</v>
      </c>
      <c r="B304" s="65" t="s">
        <v>3887</v>
      </c>
      <c r="C304" s="78" t="s">
        <v>2422</v>
      </c>
      <c r="D304" s="65" t="s">
        <v>4345</v>
      </c>
    </row>
    <row r="305" spans="1:4" x14ac:dyDescent="0.25">
      <c r="A305" s="65" t="s">
        <v>4346</v>
      </c>
      <c r="B305" s="65" t="s">
        <v>3891</v>
      </c>
      <c r="C305" s="78" t="s">
        <v>2423</v>
      </c>
      <c r="D305" s="65" t="s">
        <v>4347</v>
      </c>
    </row>
    <row r="306" spans="1:4" x14ac:dyDescent="0.25">
      <c r="A306" s="65" t="s">
        <v>4348</v>
      </c>
      <c r="B306" s="65" t="s">
        <v>3895</v>
      </c>
      <c r="C306" s="78" t="s">
        <v>2424</v>
      </c>
      <c r="D306" s="65" t="s">
        <v>4349</v>
      </c>
    </row>
    <row r="307" spans="1:4" x14ac:dyDescent="0.25">
      <c r="A307" s="65" t="s">
        <v>4350</v>
      </c>
      <c r="B307" s="65" t="s">
        <v>3899</v>
      </c>
      <c r="C307" s="78" t="s">
        <v>2425</v>
      </c>
      <c r="D307" s="65" t="s">
        <v>4351</v>
      </c>
    </row>
    <row r="308" spans="1:4" x14ac:dyDescent="0.25">
      <c r="A308" s="65" t="s">
        <v>4352</v>
      </c>
      <c r="B308" s="65" t="s">
        <v>3903</v>
      </c>
      <c r="C308" s="78" t="s">
        <v>2285</v>
      </c>
      <c r="D308" s="65" t="s">
        <v>4353</v>
      </c>
    </row>
    <row r="309" spans="1:4" x14ac:dyDescent="0.25">
      <c r="A309" s="65" t="s">
        <v>4354</v>
      </c>
      <c r="B309" s="65" t="s">
        <v>3907</v>
      </c>
      <c r="C309" s="78" t="s">
        <v>2426</v>
      </c>
      <c r="D309" s="65" t="s">
        <v>4355</v>
      </c>
    </row>
    <row r="310" spans="1:4" x14ac:dyDescent="0.25">
      <c r="A310" s="65" t="s">
        <v>4356</v>
      </c>
      <c r="B310" s="65" t="s">
        <v>3911</v>
      </c>
      <c r="C310" s="78" t="s">
        <v>2427</v>
      </c>
      <c r="D310" s="65" t="s">
        <v>4357</v>
      </c>
    </row>
    <row r="311" spans="1:4" x14ac:dyDescent="0.25">
      <c r="A311" s="65" t="s">
        <v>4358</v>
      </c>
      <c r="B311" s="65" t="s">
        <v>3915</v>
      </c>
      <c r="C311" s="78" t="s">
        <v>2428</v>
      </c>
      <c r="D311" s="65" t="s">
        <v>4359</v>
      </c>
    </row>
    <row r="312" spans="1:4" x14ac:dyDescent="0.25">
      <c r="A312" s="65" t="s">
        <v>4360</v>
      </c>
      <c r="B312" s="65" t="s">
        <v>3919</v>
      </c>
      <c r="C312" s="78" t="s">
        <v>2429</v>
      </c>
      <c r="D312" s="65" t="s">
        <v>4361</v>
      </c>
    </row>
    <row r="313" spans="1:4" x14ac:dyDescent="0.25">
      <c r="A313" s="65" t="s">
        <v>4362</v>
      </c>
      <c r="B313" s="65" t="s">
        <v>3923</v>
      </c>
      <c r="C313" s="78" t="s">
        <v>2430</v>
      </c>
      <c r="D313" s="65" t="s">
        <v>4363</v>
      </c>
    </row>
    <row r="314" spans="1:4" x14ac:dyDescent="0.25">
      <c r="A314" s="65" t="s">
        <v>4364</v>
      </c>
      <c r="B314" s="65" t="s">
        <v>3926</v>
      </c>
      <c r="C314" s="78" t="s">
        <v>2431</v>
      </c>
      <c r="D314" s="65" t="s">
        <v>4365</v>
      </c>
    </row>
    <row r="315" spans="1:4" x14ac:dyDescent="0.25">
      <c r="A315" s="65" t="s">
        <v>4366</v>
      </c>
      <c r="B315" s="65" t="s">
        <v>3929</v>
      </c>
      <c r="C315" s="78" t="s">
        <v>2432</v>
      </c>
      <c r="D315" s="65" t="s">
        <v>4367</v>
      </c>
    </row>
    <row r="316" spans="1:4" x14ac:dyDescent="0.25">
      <c r="A316" s="65" t="s">
        <v>4368</v>
      </c>
      <c r="B316" s="65" t="s">
        <v>3933</v>
      </c>
      <c r="C316" s="78" t="s">
        <v>2433</v>
      </c>
      <c r="D316" s="65" t="s">
        <v>4369</v>
      </c>
    </row>
    <row r="317" spans="1:4" x14ac:dyDescent="0.25">
      <c r="A317" s="65" t="s">
        <v>4370</v>
      </c>
      <c r="B317" s="65" t="s">
        <v>3937</v>
      </c>
      <c r="C317" s="78" t="s">
        <v>2434</v>
      </c>
      <c r="D317" s="65" t="s">
        <v>4371</v>
      </c>
    </row>
    <row r="318" spans="1:4" x14ac:dyDescent="0.25">
      <c r="A318" s="65" t="s">
        <v>4372</v>
      </c>
      <c r="B318" s="65" t="s">
        <v>3941</v>
      </c>
      <c r="C318" s="78" t="s">
        <v>2435</v>
      </c>
      <c r="D318" s="65" t="s">
        <v>4373</v>
      </c>
    </row>
    <row r="319" spans="1:4" x14ac:dyDescent="0.25">
      <c r="A319" s="65" t="s">
        <v>4374</v>
      </c>
      <c r="B319" s="65" t="s">
        <v>4375</v>
      </c>
      <c r="C319" s="78" t="s">
        <v>2436</v>
      </c>
      <c r="D319" s="65" t="s">
        <v>4376</v>
      </c>
    </row>
    <row r="320" spans="1:4" x14ac:dyDescent="0.25">
      <c r="A320" s="65" t="s">
        <v>4377</v>
      </c>
      <c r="B320" s="65" t="s">
        <v>3067</v>
      </c>
      <c r="C320" s="78" t="s">
        <v>2006</v>
      </c>
      <c r="D320" s="65" t="s">
        <v>4378</v>
      </c>
    </row>
    <row r="321" spans="1:4" x14ac:dyDescent="0.25">
      <c r="A321" s="65" t="s">
        <v>4379</v>
      </c>
      <c r="B321" s="65" t="s">
        <v>3090</v>
      </c>
      <c r="C321" s="78" t="s">
        <v>2008</v>
      </c>
      <c r="D321" s="65" t="s">
        <v>4380</v>
      </c>
    </row>
    <row r="322" spans="1:4" x14ac:dyDescent="0.25">
      <c r="A322" s="65" t="s">
        <v>4381</v>
      </c>
      <c r="B322" s="65" t="s">
        <v>3113</v>
      </c>
      <c r="C322" s="78" t="s">
        <v>2010</v>
      </c>
      <c r="D322" s="65" t="s">
        <v>4382</v>
      </c>
    </row>
    <row r="323" spans="1:4" x14ac:dyDescent="0.25">
      <c r="A323" s="65" t="s">
        <v>4383</v>
      </c>
      <c r="B323" s="65" t="s">
        <v>3135</v>
      </c>
      <c r="C323" s="78" t="s">
        <v>2012</v>
      </c>
      <c r="D323" s="65" t="s">
        <v>4384</v>
      </c>
    </row>
    <row r="324" spans="1:4" x14ac:dyDescent="0.25">
      <c r="A324" s="65" t="s">
        <v>4385</v>
      </c>
      <c r="B324" s="65" t="s">
        <v>3157</v>
      </c>
      <c r="C324" s="78" t="s">
        <v>2014</v>
      </c>
      <c r="D324" s="65" t="s">
        <v>4386</v>
      </c>
    </row>
    <row r="325" spans="1:4" x14ac:dyDescent="0.25">
      <c r="A325" s="65" t="s">
        <v>4387</v>
      </c>
      <c r="B325" s="65" t="s">
        <v>3178</v>
      </c>
      <c r="C325" s="78" t="s">
        <v>2016</v>
      </c>
      <c r="D325" s="65" t="s">
        <v>4388</v>
      </c>
    </row>
    <row r="326" spans="1:4" x14ac:dyDescent="0.25">
      <c r="A326" s="65" t="s">
        <v>4389</v>
      </c>
      <c r="B326" s="65" t="s">
        <v>3199</v>
      </c>
      <c r="C326" s="78" t="s">
        <v>2018</v>
      </c>
      <c r="D326" s="65" t="s">
        <v>4390</v>
      </c>
    </row>
    <row r="327" spans="1:4" x14ac:dyDescent="0.25">
      <c r="A327" s="65" t="s">
        <v>4391</v>
      </c>
      <c r="B327" s="65" t="s">
        <v>3220</v>
      </c>
      <c r="C327" s="78" t="s">
        <v>2020</v>
      </c>
      <c r="D327" s="65" t="s">
        <v>4392</v>
      </c>
    </row>
    <row r="328" spans="1:4" x14ac:dyDescent="0.25">
      <c r="A328" s="65" t="s">
        <v>4393</v>
      </c>
      <c r="B328" s="65" t="s">
        <v>3240</v>
      </c>
      <c r="C328" s="78" t="s">
        <v>2022</v>
      </c>
      <c r="D328" s="65" t="s">
        <v>4394</v>
      </c>
    </row>
    <row r="329" spans="1:4" x14ac:dyDescent="0.25">
      <c r="A329" s="65" t="s">
        <v>4395</v>
      </c>
      <c r="B329" s="65" t="s">
        <v>3259</v>
      </c>
      <c r="C329" s="78">
        <v>10</v>
      </c>
      <c r="D329" s="65" t="s">
        <v>4396</v>
      </c>
    </row>
    <row r="330" spans="1:4" x14ac:dyDescent="0.25">
      <c r="A330" s="65" t="s">
        <v>4397</v>
      </c>
      <c r="B330" s="65" t="s">
        <v>3278</v>
      </c>
      <c r="C330" s="78">
        <v>11</v>
      </c>
      <c r="D330" s="65" t="s">
        <v>4398</v>
      </c>
    </row>
    <row r="331" spans="1:4" x14ac:dyDescent="0.25">
      <c r="A331" s="65" t="s">
        <v>4399</v>
      </c>
      <c r="B331" s="65" t="s">
        <v>3297</v>
      </c>
      <c r="C331" s="78">
        <v>12</v>
      </c>
      <c r="D331" s="65" t="s">
        <v>4400</v>
      </c>
    </row>
    <row r="332" spans="1:4" x14ac:dyDescent="0.25">
      <c r="A332" s="65" t="s">
        <v>4401</v>
      </c>
      <c r="B332" s="65" t="s">
        <v>3315</v>
      </c>
      <c r="C332" s="78">
        <v>13</v>
      </c>
      <c r="D332" s="65" t="s">
        <v>4402</v>
      </c>
    </row>
    <row r="333" spans="1:4" x14ac:dyDescent="0.25">
      <c r="A333" s="65" t="s">
        <v>4403</v>
      </c>
      <c r="B333" s="65" t="s">
        <v>3331</v>
      </c>
      <c r="C333" s="78">
        <v>14</v>
      </c>
      <c r="D333" s="65" t="s">
        <v>4404</v>
      </c>
    </row>
    <row r="334" spans="1:4" x14ac:dyDescent="0.25">
      <c r="A334" s="65" t="s">
        <v>4405</v>
      </c>
      <c r="B334" s="65" t="s">
        <v>3348</v>
      </c>
      <c r="C334" s="78">
        <v>15</v>
      </c>
      <c r="D334" s="65" t="s">
        <v>4406</v>
      </c>
    </row>
    <row r="335" spans="1:4" x14ac:dyDescent="0.25">
      <c r="A335" s="65" t="s">
        <v>4407</v>
      </c>
      <c r="B335" s="65" t="s">
        <v>3365</v>
      </c>
      <c r="C335" s="78">
        <v>16</v>
      </c>
      <c r="D335" s="65" t="s">
        <v>4408</v>
      </c>
    </row>
    <row r="336" spans="1:4" x14ac:dyDescent="0.25">
      <c r="A336" s="65" t="s">
        <v>4409</v>
      </c>
      <c r="B336" s="65" t="s">
        <v>3380</v>
      </c>
      <c r="C336" s="78">
        <v>17</v>
      </c>
      <c r="D336" s="65" t="s">
        <v>4410</v>
      </c>
    </row>
    <row r="337" spans="1:4" x14ac:dyDescent="0.25">
      <c r="A337" s="65" t="s">
        <v>4411</v>
      </c>
      <c r="B337" s="65" t="s">
        <v>3395</v>
      </c>
      <c r="C337" s="78">
        <v>18</v>
      </c>
      <c r="D337" s="65" t="s">
        <v>4412</v>
      </c>
    </row>
    <row r="338" spans="1:4" x14ac:dyDescent="0.25">
      <c r="A338" s="65" t="s">
        <v>4413</v>
      </c>
      <c r="B338" s="65" t="s">
        <v>3410</v>
      </c>
      <c r="C338" s="78">
        <v>19</v>
      </c>
      <c r="D338" s="65" t="s">
        <v>4414</v>
      </c>
    </row>
    <row r="339" spans="1:4" x14ac:dyDescent="0.25">
      <c r="A339" s="65" t="s">
        <v>4415</v>
      </c>
      <c r="B339" s="65" t="s">
        <v>3424</v>
      </c>
      <c r="C339" s="78">
        <v>20</v>
      </c>
      <c r="D339" s="65" t="s">
        <v>4416</v>
      </c>
    </row>
    <row r="340" spans="1:4" x14ac:dyDescent="0.25">
      <c r="A340" s="65" t="s">
        <v>4417</v>
      </c>
      <c r="B340" s="65" t="s">
        <v>3439</v>
      </c>
      <c r="C340" s="78">
        <v>21</v>
      </c>
      <c r="D340" s="65" t="s">
        <v>4418</v>
      </c>
    </row>
    <row r="341" spans="1:4" x14ac:dyDescent="0.25">
      <c r="A341" s="65" t="s">
        <v>4419</v>
      </c>
      <c r="B341" s="65" t="s">
        <v>3453</v>
      </c>
      <c r="C341" s="78">
        <v>22</v>
      </c>
      <c r="D341" s="65" t="s">
        <v>4420</v>
      </c>
    </row>
    <row r="342" spans="1:4" x14ac:dyDescent="0.25">
      <c r="A342" s="65" t="s">
        <v>4421</v>
      </c>
      <c r="B342" s="65" t="s">
        <v>3467</v>
      </c>
      <c r="C342" s="78">
        <v>23</v>
      </c>
      <c r="D342" s="65" t="s">
        <v>4422</v>
      </c>
    </row>
    <row r="343" spans="1:4" x14ac:dyDescent="0.25">
      <c r="A343" s="65" t="s">
        <v>4423</v>
      </c>
      <c r="B343" s="65" t="s">
        <v>3480</v>
      </c>
      <c r="C343" s="78">
        <v>24</v>
      </c>
      <c r="D343" s="65" t="s">
        <v>4424</v>
      </c>
    </row>
    <row r="344" spans="1:4" x14ac:dyDescent="0.25">
      <c r="A344" s="65" t="s">
        <v>4425</v>
      </c>
      <c r="B344" s="65" t="s">
        <v>3493</v>
      </c>
      <c r="C344" s="78">
        <v>25</v>
      </c>
      <c r="D344" s="65" t="s">
        <v>4426</v>
      </c>
    </row>
    <row r="345" spans="1:4" x14ac:dyDescent="0.25">
      <c r="A345" s="65" t="s">
        <v>4427</v>
      </c>
      <c r="B345" s="65" t="s">
        <v>3506</v>
      </c>
      <c r="C345" s="78">
        <v>26</v>
      </c>
      <c r="D345" s="65" t="s">
        <v>4428</v>
      </c>
    </row>
    <row r="346" spans="1:4" x14ac:dyDescent="0.25">
      <c r="A346" s="65" t="s">
        <v>4429</v>
      </c>
      <c r="B346" s="65" t="s">
        <v>3518</v>
      </c>
      <c r="C346" s="78">
        <v>27</v>
      </c>
      <c r="D346" s="65" t="s">
        <v>4430</v>
      </c>
    </row>
    <row r="347" spans="1:4" x14ac:dyDescent="0.25">
      <c r="A347" s="65" t="s">
        <v>4431</v>
      </c>
      <c r="B347" s="65" t="s">
        <v>3529</v>
      </c>
      <c r="C347" s="78">
        <v>28</v>
      </c>
      <c r="D347" s="65" t="s">
        <v>4432</v>
      </c>
    </row>
    <row r="348" spans="1:4" x14ac:dyDescent="0.25">
      <c r="A348" s="65" t="s">
        <v>4433</v>
      </c>
      <c r="B348" s="65" t="s">
        <v>3540</v>
      </c>
      <c r="C348" s="78">
        <v>29</v>
      </c>
      <c r="D348" s="65" t="s">
        <v>4434</v>
      </c>
    </row>
    <row r="349" spans="1:4" x14ac:dyDescent="0.25">
      <c r="A349" s="65" t="s">
        <v>4435</v>
      </c>
      <c r="B349" s="65" t="s">
        <v>3551</v>
      </c>
      <c r="C349" s="78">
        <v>30</v>
      </c>
      <c r="D349" s="65" t="s">
        <v>4436</v>
      </c>
    </row>
    <row r="350" spans="1:4" x14ac:dyDescent="0.25">
      <c r="A350" s="65" t="s">
        <v>4437</v>
      </c>
      <c r="B350" s="65" t="s">
        <v>3562</v>
      </c>
      <c r="C350" s="78">
        <v>31</v>
      </c>
      <c r="D350" s="65" t="s">
        <v>4438</v>
      </c>
    </row>
    <row r="351" spans="1:4" x14ac:dyDescent="0.25">
      <c r="A351" s="65" t="s">
        <v>4439</v>
      </c>
      <c r="B351" s="65" t="s">
        <v>3571</v>
      </c>
      <c r="C351" s="78">
        <v>32</v>
      </c>
      <c r="D351" s="65" t="s">
        <v>4440</v>
      </c>
    </row>
    <row r="352" spans="1:4" x14ac:dyDescent="0.25">
      <c r="A352" s="65" t="s">
        <v>4441</v>
      </c>
      <c r="B352" s="65" t="s">
        <v>3579</v>
      </c>
      <c r="C352" s="78">
        <v>33</v>
      </c>
      <c r="D352" s="65" t="s">
        <v>4442</v>
      </c>
    </row>
    <row r="353" spans="1:4" x14ac:dyDescent="0.25">
      <c r="A353" s="65" t="s">
        <v>4443</v>
      </c>
      <c r="B353" s="65" t="s">
        <v>3587</v>
      </c>
      <c r="C353" s="78">
        <v>34</v>
      </c>
      <c r="D353" s="65" t="s">
        <v>4444</v>
      </c>
    </row>
    <row r="354" spans="1:4" x14ac:dyDescent="0.25">
      <c r="A354" s="65" t="s">
        <v>4445</v>
      </c>
      <c r="B354" s="65" t="s">
        <v>3595</v>
      </c>
      <c r="C354" s="78">
        <v>35</v>
      </c>
      <c r="D354" s="65" t="s">
        <v>4446</v>
      </c>
    </row>
    <row r="355" spans="1:4" x14ac:dyDescent="0.25">
      <c r="A355" s="65" t="s">
        <v>4447</v>
      </c>
      <c r="B355" s="65" t="s">
        <v>3603</v>
      </c>
      <c r="C355" s="78">
        <v>36</v>
      </c>
      <c r="D355" s="65" t="s">
        <v>4448</v>
      </c>
    </row>
    <row r="356" spans="1:4" x14ac:dyDescent="0.25">
      <c r="A356" s="65" t="s">
        <v>4449</v>
      </c>
      <c r="B356" s="65" t="s">
        <v>3611</v>
      </c>
      <c r="C356" s="78">
        <v>37</v>
      </c>
      <c r="D356" s="65" t="s">
        <v>4450</v>
      </c>
    </row>
    <row r="357" spans="1:4" x14ac:dyDescent="0.25">
      <c r="A357" s="65" t="s">
        <v>4451</v>
      </c>
      <c r="B357" s="65" t="s">
        <v>3619</v>
      </c>
      <c r="C357" s="78">
        <v>38</v>
      </c>
      <c r="D357" s="65" t="s">
        <v>4452</v>
      </c>
    </row>
    <row r="358" spans="1:4" x14ac:dyDescent="0.25">
      <c r="A358" s="65" t="s">
        <v>4453</v>
      </c>
      <c r="B358" s="65" t="s">
        <v>3627</v>
      </c>
      <c r="C358" s="78">
        <v>39</v>
      </c>
      <c r="D358" s="65" t="s">
        <v>4454</v>
      </c>
    </row>
    <row r="359" spans="1:4" x14ac:dyDescent="0.25">
      <c r="A359" s="65" t="s">
        <v>4455</v>
      </c>
      <c r="B359" s="65" t="s">
        <v>3634</v>
      </c>
      <c r="C359" s="78">
        <v>40</v>
      </c>
      <c r="D359" s="65" t="s">
        <v>4456</v>
      </c>
    </row>
    <row r="360" spans="1:4" x14ac:dyDescent="0.25">
      <c r="A360" s="65" t="s">
        <v>4457</v>
      </c>
      <c r="B360" s="65" t="s">
        <v>3642</v>
      </c>
      <c r="C360" s="78">
        <v>41</v>
      </c>
      <c r="D360" s="65" t="s">
        <v>4458</v>
      </c>
    </row>
    <row r="361" spans="1:4" x14ac:dyDescent="0.25">
      <c r="A361" s="65" t="s">
        <v>4459</v>
      </c>
      <c r="B361" s="65" t="s">
        <v>3650</v>
      </c>
      <c r="C361" s="78">
        <v>42</v>
      </c>
      <c r="D361" s="65" t="s">
        <v>4460</v>
      </c>
    </row>
    <row r="362" spans="1:4" x14ac:dyDescent="0.25">
      <c r="A362" s="65" t="s">
        <v>4461</v>
      </c>
      <c r="B362" s="65" t="s">
        <v>3658</v>
      </c>
      <c r="C362" s="78">
        <v>43</v>
      </c>
      <c r="D362" s="65" t="s">
        <v>4462</v>
      </c>
    </row>
    <row r="363" spans="1:4" x14ac:dyDescent="0.25">
      <c r="A363" s="65" t="s">
        <v>4463</v>
      </c>
      <c r="B363" s="65" t="s">
        <v>3665</v>
      </c>
      <c r="C363" s="78">
        <v>44</v>
      </c>
      <c r="D363" s="65" t="s">
        <v>4464</v>
      </c>
    </row>
    <row r="364" spans="1:4" x14ac:dyDescent="0.25">
      <c r="A364" s="65" t="s">
        <v>4465</v>
      </c>
      <c r="B364" s="65" t="s">
        <v>3673</v>
      </c>
      <c r="C364" s="78">
        <v>45</v>
      </c>
      <c r="D364" s="65" t="s">
        <v>4466</v>
      </c>
    </row>
    <row r="365" spans="1:4" x14ac:dyDescent="0.25">
      <c r="A365" s="65" t="s">
        <v>4467</v>
      </c>
      <c r="B365" s="65" t="s">
        <v>3681</v>
      </c>
      <c r="C365" s="78">
        <v>46</v>
      </c>
      <c r="D365" s="65" t="s">
        <v>4468</v>
      </c>
    </row>
    <row r="366" spans="1:4" x14ac:dyDescent="0.25">
      <c r="A366" s="65" t="s">
        <v>4469</v>
      </c>
      <c r="B366" s="65" t="s">
        <v>3689</v>
      </c>
      <c r="C366" s="78">
        <v>47</v>
      </c>
      <c r="D366" s="65" t="s">
        <v>4470</v>
      </c>
    </row>
    <row r="367" spans="1:4" x14ac:dyDescent="0.25">
      <c r="A367" s="65" t="s">
        <v>4471</v>
      </c>
      <c r="B367" s="65" t="s">
        <v>3068</v>
      </c>
      <c r="C367" s="78" t="s">
        <v>2437</v>
      </c>
      <c r="D367" s="65" t="s">
        <v>4472</v>
      </c>
    </row>
    <row r="368" spans="1:4" x14ac:dyDescent="0.25">
      <c r="A368" s="65" t="s">
        <v>4473</v>
      </c>
      <c r="B368" s="65" t="s">
        <v>3091</v>
      </c>
      <c r="C368" s="78" t="s">
        <v>2438</v>
      </c>
      <c r="D368" s="65" t="s">
        <v>4474</v>
      </c>
    </row>
    <row r="369" spans="1:4" x14ac:dyDescent="0.25">
      <c r="A369" s="65" t="s">
        <v>4475</v>
      </c>
      <c r="B369" s="65" t="s">
        <v>3114</v>
      </c>
      <c r="C369" s="78" t="s">
        <v>2439</v>
      </c>
      <c r="D369" s="65" t="s">
        <v>4476</v>
      </c>
    </row>
    <row r="370" spans="1:4" x14ac:dyDescent="0.25">
      <c r="A370" s="65" t="s">
        <v>4477</v>
      </c>
      <c r="B370" s="65" t="s">
        <v>3136</v>
      </c>
      <c r="C370" s="78" t="s">
        <v>2440</v>
      </c>
      <c r="D370" s="65" t="s">
        <v>4478</v>
      </c>
    </row>
    <row r="371" spans="1:4" x14ac:dyDescent="0.25">
      <c r="A371" s="65" t="s">
        <v>4479</v>
      </c>
      <c r="B371" s="65" t="s">
        <v>3158</v>
      </c>
      <c r="C371" s="78" t="s">
        <v>2441</v>
      </c>
      <c r="D371" s="65" t="s">
        <v>4480</v>
      </c>
    </row>
    <row r="372" spans="1:4" x14ac:dyDescent="0.25">
      <c r="A372" s="65" t="s">
        <v>4481</v>
      </c>
      <c r="B372" s="65" t="s">
        <v>3179</v>
      </c>
      <c r="C372" s="78" t="s">
        <v>2442</v>
      </c>
      <c r="D372" s="65" t="s">
        <v>4482</v>
      </c>
    </row>
    <row r="373" spans="1:4" x14ac:dyDescent="0.25">
      <c r="A373" s="65" t="s">
        <v>4483</v>
      </c>
      <c r="B373" s="65" t="s">
        <v>3200</v>
      </c>
      <c r="C373" s="78" t="s">
        <v>2443</v>
      </c>
      <c r="D373" s="65" t="s">
        <v>4484</v>
      </c>
    </row>
    <row r="374" spans="1:4" x14ac:dyDescent="0.25">
      <c r="A374" s="65" t="s">
        <v>4485</v>
      </c>
      <c r="B374" s="65" t="s">
        <v>3221</v>
      </c>
      <c r="C374" s="78" t="s">
        <v>2444</v>
      </c>
      <c r="D374" s="65" t="s">
        <v>4486</v>
      </c>
    </row>
    <row r="375" spans="1:4" x14ac:dyDescent="0.25">
      <c r="A375" s="65" t="s">
        <v>4487</v>
      </c>
      <c r="B375" s="65" t="s">
        <v>3241</v>
      </c>
      <c r="C375" s="78" t="s">
        <v>2445</v>
      </c>
      <c r="D375" s="65" t="s">
        <v>4488</v>
      </c>
    </row>
    <row r="376" spans="1:4" x14ac:dyDescent="0.25">
      <c r="A376" s="65" t="s">
        <v>4489</v>
      </c>
      <c r="B376" s="65" t="s">
        <v>3260</v>
      </c>
      <c r="C376" s="78" t="s">
        <v>2446</v>
      </c>
      <c r="D376" s="65" t="s">
        <v>4490</v>
      </c>
    </row>
    <row r="377" spans="1:4" x14ac:dyDescent="0.25">
      <c r="A377" s="65" t="s">
        <v>4491</v>
      </c>
      <c r="B377" s="65" t="s">
        <v>3279</v>
      </c>
      <c r="C377" s="78" t="s">
        <v>2447</v>
      </c>
      <c r="D377" s="65" t="s">
        <v>4492</v>
      </c>
    </row>
    <row r="378" spans="1:4" x14ac:dyDescent="0.25">
      <c r="A378" s="65" t="s">
        <v>4493</v>
      </c>
      <c r="B378" s="65" t="s">
        <v>3298</v>
      </c>
      <c r="C378" s="78" t="s">
        <v>2448</v>
      </c>
      <c r="D378" s="65" t="s">
        <v>4494</v>
      </c>
    </row>
    <row r="379" spans="1:4" x14ac:dyDescent="0.25">
      <c r="A379" s="65" t="s">
        <v>4495</v>
      </c>
      <c r="B379" s="65" t="s">
        <v>3316</v>
      </c>
      <c r="C379" s="78" t="s">
        <v>2449</v>
      </c>
      <c r="D379" s="65" t="s">
        <v>4496</v>
      </c>
    </row>
    <row r="380" spans="1:4" x14ac:dyDescent="0.25">
      <c r="A380" s="65" t="s">
        <v>4497</v>
      </c>
      <c r="B380" s="65" t="s">
        <v>3332</v>
      </c>
      <c r="C380" s="78" t="s">
        <v>2450</v>
      </c>
      <c r="D380" s="65" t="s">
        <v>4498</v>
      </c>
    </row>
    <row r="381" spans="1:4" x14ac:dyDescent="0.25">
      <c r="A381" s="65" t="s">
        <v>4499</v>
      </c>
      <c r="B381" s="65" t="s">
        <v>3349</v>
      </c>
      <c r="C381" s="78" t="s">
        <v>2451</v>
      </c>
      <c r="D381" s="65" t="s">
        <v>4500</v>
      </c>
    </row>
    <row r="382" spans="1:4" x14ac:dyDescent="0.25">
      <c r="A382" s="65" t="s">
        <v>4501</v>
      </c>
      <c r="B382" s="65" t="s">
        <v>3069</v>
      </c>
      <c r="C382" s="78" t="s">
        <v>2452</v>
      </c>
      <c r="D382" s="65" t="s">
        <v>4502</v>
      </c>
    </row>
    <row r="383" spans="1:4" x14ac:dyDescent="0.25">
      <c r="A383" s="65" t="s">
        <v>4503</v>
      </c>
      <c r="B383" s="65" t="s">
        <v>3092</v>
      </c>
      <c r="C383" s="78" t="s">
        <v>2453</v>
      </c>
      <c r="D383" s="65" t="s">
        <v>4504</v>
      </c>
    </row>
    <row r="384" spans="1:4" x14ac:dyDescent="0.25">
      <c r="A384" s="65" t="s">
        <v>4505</v>
      </c>
      <c r="B384" s="65" t="s">
        <v>3115</v>
      </c>
      <c r="C384" s="78" t="s">
        <v>2454</v>
      </c>
      <c r="D384" s="65" t="s">
        <v>4506</v>
      </c>
    </row>
    <row r="385" spans="1:4" x14ac:dyDescent="0.25">
      <c r="A385" s="65" t="s">
        <v>4507</v>
      </c>
      <c r="B385" s="65" t="s">
        <v>3137</v>
      </c>
      <c r="C385" s="78" t="s">
        <v>2455</v>
      </c>
      <c r="D385" s="65" t="s">
        <v>4508</v>
      </c>
    </row>
    <row r="386" spans="1:4" x14ac:dyDescent="0.25">
      <c r="A386" s="65" t="s">
        <v>4509</v>
      </c>
      <c r="B386" s="65" t="s">
        <v>3159</v>
      </c>
      <c r="C386" s="78" t="s">
        <v>2456</v>
      </c>
      <c r="D386" s="65" t="s">
        <v>4510</v>
      </c>
    </row>
    <row r="387" spans="1:4" x14ac:dyDescent="0.25">
      <c r="A387" s="65" t="s">
        <v>4511</v>
      </c>
      <c r="B387" s="65" t="s">
        <v>3180</v>
      </c>
      <c r="C387" s="78" t="s">
        <v>2457</v>
      </c>
      <c r="D387" s="65" t="s">
        <v>4512</v>
      </c>
    </row>
    <row r="388" spans="1:4" x14ac:dyDescent="0.25">
      <c r="A388" s="65" t="s">
        <v>4513</v>
      </c>
      <c r="B388" s="65" t="s">
        <v>3201</v>
      </c>
      <c r="C388" s="78" t="s">
        <v>2458</v>
      </c>
      <c r="D388" s="65" t="s">
        <v>4514</v>
      </c>
    </row>
    <row r="389" spans="1:4" x14ac:dyDescent="0.25">
      <c r="A389" s="65" t="s">
        <v>4515</v>
      </c>
      <c r="B389" s="65" t="s">
        <v>3222</v>
      </c>
      <c r="C389" s="78" t="s">
        <v>2459</v>
      </c>
      <c r="D389" s="65" t="s">
        <v>4516</v>
      </c>
    </row>
    <row r="390" spans="1:4" x14ac:dyDescent="0.25">
      <c r="A390" s="65" t="s">
        <v>4517</v>
      </c>
      <c r="B390" s="65" t="s">
        <v>3242</v>
      </c>
      <c r="C390" s="78" t="s">
        <v>2460</v>
      </c>
      <c r="D390" s="65" t="s">
        <v>4518</v>
      </c>
    </row>
    <row r="391" spans="1:4" x14ac:dyDescent="0.25">
      <c r="A391" s="65" t="s">
        <v>4519</v>
      </c>
      <c r="B391" s="65" t="s">
        <v>3261</v>
      </c>
      <c r="C391" s="78" t="s">
        <v>2461</v>
      </c>
      <c r="D391" s="65" t="s">
        <v>4520</v>
      </c>
    </row>
    <row r="392" spans="1:4" x14ac:dyDescent="0.25">
      <c r="A392" s="65" t="s">
        <v>4521</v>
      </c>
      <c r="B392" s="65" t="s">
        <v>3280</v>
      </c>
      <c r="C392" s="78" t="s">
        <v>2462</v>
      </c>
      <c r="D392" s="65" t="s">
        <v>4522</v>
      </c>
    </row>
    <row r="393" spans="1:4" x14ac:dyDescent="0.25">
      <c r="A393" s="65" t="s">
        <v>4523</v>
      </c>
      <c r="B393" s="65" t="s">
        <v>3299</v>
      </c>
      <c r="C393" s="78" t="s">
        <v>2463</v>
      </c>
      <c r="D393" s="65" t="s">
        <v>4524</v>
      </c>
    </row>
    <row r="394" spans="1:4" x14ac:dyDescent="0.25">
      <c r="A394" s="65" t="s">
        <v>4525</v>
      </c>
      <c r="B394" s="65" t="s">
        <v>3317</v>
      </c>
      <c r="C394" s="78" t="s">
        <v>2464</v>
      </c>
      <c r="D394" s="65" t="s">
        <v>4526</v>
      </c>
    </row>
    <row r="395" spans="1:4" x14ac:dyDescent="0.25">
      <c r="A395" s="65" t="s">
        <v>4527</v>
      </c>
      <c r="B395" s="65" t="s">
        <v>3333</v>
      </c>
      <c r="C395" s="78" t="s">
        <v>2465</v>
      </c>
      <c r="D395" s="65" t="s">
        <v>4528</v>
      </c>
    </row>
    <row r="396" spans="1:4" x14ac:dyDescent="0.25">
      <c r="A396" s="65" t="s">
        <v>4529</v>
      </c>
      <c r="B396" s="65" t="s">
        <v>3350</v>
      </c>
      <c r="C396" s="78" t="s">
        <v>2466</v>
      </c>
      <c r="D396" s="65" t="s">
        <v>4530</v>
      </c>
    </row>
    <row r="397" spans="1:4" x14ac:dyDescent="0.25">
      <c r="A397" s="65" t="s">
        <v>4531</v>
      </c>
      <c r="B397" s="65" t="s">
        <v>3366</v>
      </c>
      <c r="C397" s="78" t="s">
        <v>2467</v>
      </c>
      <c r="D397" s="65" t="s">
        <v>4532</v>
      </c>
    </row>
    <row r="398" spans="1:4" x14ac:dyDescent="0.25">
      <c r="A398" s="65" t="s">
        <v>4533</v>
      </c>
      <c r="B398" s="65" t="s">
        <v>3381</v>
      </c>
      <c r="C398" s="78" t="s">
        <v>2468</v>
      </c>
      <c r="D398" s="65" t="s">
        <v>4534</v>
      </c>
    </row>
    <row r="399" spans="1:4" x14ac:dyDescent="0.25">
      <c r="A399" s="65" t="s">
        <v>4535</v>
      </c>
      <c r="B399" s="65" t="s">
        <v>3396</v>
      </c>
      <c r="C399" s="78" t="s">
        <v>2469</v>
      </c>
      <c r="D399" s="65" t="s">
        <v>4536</v>
      </c>
    </row>
    <row r="400" spans="1:4" x14ac:dyDescent="0.25">
      <c r="A400" s="65" t="s">
        <v>4537</v>
      </c>
      <c r="B400" s="65" t="s">
        <v>3411</v>
      </c>
      <c r="C400" s="78" t="s">
        <v>2470</v>
      </c>
      <c r="D400" s="65" t="s">
        <v>4538</v>
      </c>
    </row>
    <row r="401" spans="1:4" x14ac:dyDescent="0.25">
      <c r="A401" s="65" t="s">
        <v>4539</v>
      </c>
      <c r="B401" s="65" t="s">
        <v>3425</v>
      </c>
      <c r="C401" s="78" t="s">
        <v>2471</v>
      </c>
      <c r="D401" s="65" t="s">
        <v>4540</v>
      </c>
    </row>
    <row r="402" spans="1:4" x14ac:dyDescent="0.25">
      <c r="A402" s="65" t="s">
        <v>4541</v>
      </c>
      <c r="B402" s="65" t="s">
        <v>3440</v>
      </c>
      <c r="C402" s="78" t="s">
        <v>2472</v>
      </c>
      <c r="D402" s="65" t="s">
        <v>4542</v>
      </c>
    </row>
    <row r="403" spans="1:4" x14ac:dyDescent="0.25">
      <c r="A403" s="65" t="s">
        <v>4543</v>
      </c>
      <c r="B403" s="65" t="s">
        <v>3454</v>
      </c>
      <c r="C403" s="78" t="s">
        <v>2473</v>
      </c>
      <c r="D403" s="65" t="s">
        <v>4544</v>
      </c>
    </row>
    <row r="404" spans="1:4" x14ac:dyDescent="0.25">
      <c r="A404" s="65" t="s">
        <v>4545</v>
      </c>
      <c r="B404" s="65" t="s">
        <v>3468</v>
      </c>
      <c r="C404" s="78" t="s">
        <v>2474</v>
      </c>
      <c r="D404" s="65" t="s">
        <v>4546</v>
      </c>
    </row>
    <row r="405" spans="1:4" x14ac:dyDescent="0.25">
      <c r="A405" s="65" t="s">
        <v>4547</v>
      </c>
      <c r="B405" s="65" t="s">
        <v>3481</v>
      </c>
      <c r="C405" s="78" t="s">
        <v>2475</v>
      </c>
      <c r="D405" s="65" t="s">
        <v>4548</v>
      </c>
    </row>
    <row r="406" spans="1:4" x14ac:dyDescent="0.25">
      <c r="A406" s="65" t="s">
        <v>4549</v>
      </c>
      <c r="B406" s="65" t="s">
        <v>3494</v>
      </c>
      <c r="C406" s="78" t="s">
        <v>2476</v>
      </c>
      <c r="D406" s="65" t="s">
        <v>4550</v>
      </c>
    </row>
    <row r="407" spans="1:4" x14ac:dyDescent="0.25">
      <c r="A407" s="65" t="s">
        <v>4551</v>
      </c>
      <c r="B407" s="65" t="s">
        <v>3507</v>
      </c>
      <c r="C407" s="78" t="s">
        <v>2477</v>
      </c>
      <c r="D407" s="65" t="s">
        <v>4552</v>
      </c>
    </row>
    <row r="408" spans="1:4" x14ac:dyDescent="0.25">
      <c r="A408" s="65" t="s">
        <v>4553</v>
      </c>
      <c r="B408" s="65" t="s">
        <v>3519</v>
      </c>
      <c r="C408" s="78" t="s">
        <v>2478</v>
      </c>
      <c r="D408" s="65" t="s">
        <v>4554</v>
      </c>
    </row>
    <row r="409" spans="1:4" x14ac:dyDescent="0.25">
      <c r="A409" s="65" t="s">
        <v>4555</v>
      </c>
      <c r="B409" s="65" t="s">
        <v>3530</v>
      </c>
      <c r="C409" s="78" t="s">
        <v>2479</v>
      </c>
      <c r="D409" s="65" t="s">
        <v>4556</v>
      </c>
    </row>
    <row r="410" spans="1:4" x14ac:dyDescent="0.25">
      <c r="A410" s="65" t="s">
        <v>4557</v>
      </c>
      <c r="B410" s="65" t="s">
        <v>3541</v>
      </c>
      <c r="C410" s="78" t="s">
        <v>2480</v>
      </c>
      <c r="D410" s="65" t="s">
        <v>4558</v>
      </c>
    </row>
    <row r="411" spans="1:4" x14ac:dyDescent="0.25">
      <c r="A411" s="65" t="s">
        <v>4559</v>
      </c>
      <c r="B411" s="65" t="s">
        <v>3552</v>
      </c>
      <c r="C411" s="78" t="s">
        <v>2481</v>
      </c>
      <c r="D411" s="65" t="s">
        <v>4560</v>
      </c>
    </row>
    <row r="412" spans="1:4" x14ac:dyDescent="0.25">
      <c r="A412" s="65" t="s">
        <v>4561</v>
      </c>
      <c r="B412" s="65" t="s">
        <v>3563</v>
      </c>
      <c r="C412" s="78" t="s">
        <v>2482</v>
      </c>
      <c r="D412" s="65" t="s">
        <v>4562</v>
      </c>
    </row>
    <row r="413" spans="1:4" x14ac:dyDescent="0.25">
      <c r="A413" s="65" t="s">
        <v>4563</v>
      </c>
      <c r="B413" s="65" t="s">
        <v>3070</v>
      </c>
      <c r="C413" s="78" t="s">
        <v>2483</v>
      </c>
      <c r="D413" s="65" t="s">
        <v>4564</v>
      </c>
    </row>
    <row r="414" spans="1:4" x14ac:dyDescent="0.25">
      <c r="A414" s="65" t="s">
        <v>4565</v>
      </c>
      <c r="B414" s="65" t="s">
        <v>3093</v>
      </c>
      <c r="C414" s="78" t="s">
        <v>2484</v>
      </c>
      <c r="D414" s="65" t="s">
        <v>4566</v>
      </c>
    </row>
    <row r="415" spans="1:4" x14ac:dyDescent="0.25">
      <c r="A415" s="65" t="s">
        <v>4567</v>
      </c>
      <c r="B415" s="65" t="s">
        <v>3116</v>
      </c>
      <c r="C415" s="78" t="s">
        <v>2360</v>
      </c>
      <c r="D415" s="65" t="s">
        <v>4568</v>
      </c>
    </row>
    <row r="416" spans="1:4" x14ac:dyDescent="0.25">
      <c r="A416" s="65" t="s">
        <v>4569</v>
      </c>
      <c r="B416" s="65" t="s">
        <v>3138</v>
      </c>
      <c r="C416" s="78" t="s">
        <v>2362</v>
      </c>
      <c r="D416" s="65" t="s">
        <v>4570</v>
      </c>
    </row>
    <row r="417" spans="1:4" x14ac:dyDescent="0.25">
      <c r="A417" s="65" t="s">
        <v>4571</v>
      </c>
      <c r="B417" s="65" t="s">
        <v>3160</v>
      </c>
      <c r="C417" s="78" t="s">
        <v>2366</v>
      </c>
      <c r="D417" s="65" t="s">
        <v>4572</v>
      </c>
    </row>
    <row r="418" spans="1:4" x14ac:dyDescent="0.25">
      <c r="A418" s="65" t="s">
        <v>4573</v>
      </c>
      <c r="B418" s="65" t="s">
        <v>3181</v>
      </c>
      <c r="C418" s="78" t="s">
        <v>2265</v>
      </c>
      <c r="D418" s="65" t="s">
        <v>4574</v>
      </c>
    </row>
    <row r="419" spans="1:4" x14ac:dyDescent="0.25">
      <c r="A419" s="65" t="s">
        <v>4575</v>
      </c>
      <c r="B419" s="65" t="s">
        <v>3202</v>
      </c>
      <c r="C419" s="78" t="s">
        <v>2078</v>
      </c>
      <c r="D419" s="65" t="s">
        <v>4576</v>
      </c>
    </row>
    <row r="420" spans="1:4" x14ac:dyDescent="0.25">
      <c r="A420" s="65" t="s">
        <v>4577</v>
      </c>
      <c r="B420" s="65" t="s">
        <v>3223</v>
      </c>
      <c r="C420" s="78" t="s">
        <v>2485</v>
      </c>
      <c r="D420" s="65" t="s">
        <v>4578</v>
      </c>
    </row>
    <row r="421" spans="1:4" x14ac:dyDescent="0.25">
      <c r="A421" s="65" t="s">
        <v>4579</v>
      </c>
      <c r="B421" s="65" t="s">
        <v>3243</v>
      </c>
      <c r="C421" s="78" t="s">
        <v>2486</v>
      </c>
      <c r="D421" s="65" t="s">
        <v>4580</v>
      </c>
    </row>
    <row r="422" spans="1:4" x14ac:dyDescent="0.25">
      <c r="A422" s="65" t="s">
        <v>4581</v>
      </c>
      <c r="B422" s="65" t="s">
        <v>3262</v>
      </c>
      <c r="C422" s="78" t="s">
        <v>2487</v>
      </c>
      <c r="D422" s="65" t="s">
        <v>4582</v>
      </c>
    </row>
    <row r="423" spans="1:4" x14ac:dyDescent="0.25">
      <c r="A423" s="65" t="s">
        <v>4583</v>
      </c>
      <c r="B423" s="65" t="s">
        <v>3281</v>
      </c>
      <c r="C423" s="78" t="s">
        <v>2488</v>
      </c>
      <c r="D423" s="65" t="s">
        <v>4584</v>
      </c>
    </row>
    <row r="424" spans="1:4" x14ac:dyDescent="0.25">
      <c r="A424" s="65" t="s">
        <v>4585</v>
      </c>
      <c r="B424" s="65" t="s">
        <v>3300</v>
      </c>
      <c r="C424" s="78" t="s">
        <v>2489</v>
      </c>
      <c r="D424" s="65" t="s">
        <v>4586</v>
      </c>
    </row>
    <row r="425" spans="1:4" x14ac:dyDescent="0.25">
      <c r="A425" s="65" t="s">
        <v>4587</v>
      </c>
      <c r="B425" s="65" t="s">
        <v>3071</v>
      </c>
      <c r="C425" s="78" t="s">
        <v>2490</v>
      </c>
      <c r="D425" s="65" t="s">
        <v>4588</v>
      </c>
    </row>
    <row r="426" spans="1:4" x14ac:dyDescent="0.25">
      <c r="A426" s="65" t="s">
        <v>4589</v>
      </c>
      <c r="B426" s="65" t="s">
        <v>3094</v>
      </c>
      <c r="C426" s="78" t="s">
        <v>2416</v>
      </c>
      <c r="D426" s="65" t="s">
        <v>4590</v>
      </c>
    </row>
    <row r="427" spans="1:4" x14ac:dyDescent="0.25">
      <c r="A427" s="65" t="s">
        <v>4591</v>
      </c>
      <c r="B427" s="65" t="s">
        <v>3072</v>
      </c>
      <c r="C427" s="78" t="s">
        <v>2006</v>
      </c>
      <c r="D427" s="65" t="s">
        <v>4592</v>
      </c>
    </row>
    <row r="428" spans="1:4" x14ac:dyDescent="0.25">
      <c r="A428" s="65" t="s">
        <v>4593</v>
      </c>
      <c r="B428" s="65" t="s">
        <v>3095</v>
      </c>
      <c r="C428" s="78" t="s">
        <v>2008</v>
      </c>
      <c r="D428" s="65" t="s">
        <v>4594</v>
      </c>
    </row>
    <row r="429" spans="1:4" x14ac:dyDescent="0.25">
      <c r="A429" s="65" t="s">
        <v>4595</v>
      </c>
      <c r="B429" s="65" t="s">
        <v>3117</v>
      </c>
      <c r="C429" s="78" t="s">
        <v>2010</v>
      </c>
      <c r="D429" s="65" t="s">
        <v>4596</v>
      </c>
    </row>
    <row r="430" spans="1:4" x14ac:dyDescent="0.25">
      <c r="A430" s="65" t="s">
        <v>4597</v>
      </c>
      <c r="B430" s="65" t="s">
        <v>3139</v>
      </c>
      <c r="C430" s="78" t="s">
        <v>2012</v>
      </c>
      <c r="D430" s="65" t="s">
        <v>4598</v>
      </c>
    </row>
    <row r="431" spans="1:4" x14ac:dyDescent="0.25">
      <c r="A431" s="65" t="s">
        <v>4599</v>
      </c>
      <c r="B431" s="65" t="s">
        <v>3161</v>
      </c>
      <c r="C431" s="78" t="s">
        <v>2014</v>
      </c>
      <c r="D431" s="65" t="s">
        <v>4600</v>
      </c>
    </row>
    <row r="432" spans="1:4" x14ac:dyDescent="0.25">
      <c r="A432" s="65" t="s">
        <v>4601</v>
      </c>
      <c r="B432" s="65" t="s">
        <v>3182</v>
      </c>
      <c r="C432" s="78" t="s">
        <v>2016</v>
      </c>
      <c r="D432" s="65" t="s">
        <v>4602</v>
      </c>
    </row>
    <row r="433" spans="1:4" x14ac:dyDescent="0.25">
      <c r="A433" s="65" t="s">
        <v>4603</v>
      </c>
      <c r="B433" s="65" t="s">
        <v>3203</v>
      </c>
      <c r="C433" s="78" t="s">
        <v>2018</v>
      </c>
      <c r="D433" s="65" t="s">
        <v>4604</v>
      </c>
    </row>
    <row r="434" spans="1:4" x14ac:dyDescent="0.25">
      <c r="A434" s="65" t="s">
        <v>4605</v>
      </c>
      <c r="B434" s="65" t="s">
        <v>3224</v>
      </c>
      <c r="C434" s="78" t="s">
        <v>2020</v>
      </c>
      <c r="D434" s="65" t="s">
        <v>4606</v>
      </c>
    </row>
    <row r="435" spans="1:4" x14ac:dyDescent="0.25">
      <c r="A435" s="65" t="s">
        <v>4607</v>
      </c>
      <c r="B435" s="65" t="s">
        <v>3244</v>
      </c>
      <c r="C435" s="78" t="s">
        <v>2022</v>
      </c>
      <c r="D435" s="65" t="s">
        <v>4608</v>
      </c>
    </row>
    <row r="436" spans="1:4" x14ac:dyDescent="0.25">
      <c r="A436" s="65" t="s">
        <v>4609</v>
      </c>
      <c r="B436" s="65" t="s">
        <v>3263</v>
      </c>
      <c r="C436" s="78">
        <v>10</v>
      </c>
      <c r="D436" s="65" t="s">
        <v>4610</v>
      </c>
    </row>
    <row r="437" spans="1:4" x14ac:dyDescent="0.25">
      <c r="A437" s="65" t="s">
        <v>4611</v>
      </c>
      <c r="B437" s="65" t="s">
        <v>3282</v>
      </c>
      <c r="C437" s="78">
        <v>11</v>
      </c>
      <c r="D437" s="65" t="s">
        <v>4612</v>
      </c>
    </row>
    <row r="438" spans="1:4" x14ac:dyDescent="0.25">
      <c r="A438" s="65" t="s">
        <v>4613</v>
      </c>
      <c r="B438" s="65" t="s">
        <v>3301</v>
      </c>
      <c r="C438" s="78">
        <v>12</v>
      </c>
      <c r="D438" s="65" t="s">
        <v>4614</v>
      </c>
    </row>
    <row r="439" spans="1:4" x14ac:dyDescent="0.25">
      <c r="A439" s="65" t="s">
        <v>4615</v>
      </c>
      <c r="B439" s="65" t="s">
        <v>3318</v>
      </c>
      <c r="C439" s="78">
        <v>14</v>
      </c>
      <c r="D439" s="65" t="s">
        <v>4616</v>
      </c>
    </row>
    <row r="440" spans="1:4" x14ac:dyDescent="0.25">
      <c r="A440" s="65" t="s">
        <v>4617</v>
      </c>
      <c r="B440" s="65" t="s">
        <v>3334</v>
      </c>
      <c r="C440" s="78">
        <v>15</v>
      </c>
      <c r="D440" s="65" t="s">
        <v>4618</v>
      </c>
    </row>
    <row r="441" spans="1:4" x14ac:dyDescent="0.25">
      <c r="A441" s="65" t="s">
        <v>4619</v>
      </c>
      <c r="B441" s="65" t="s">
        <v>3351</v>
      </c>
      <c r="C441" s="78">
        <v>16</v>
      </c>
      <c r="D441" s="65" t="s">
        <v>4620</v>
      </c>
    </row>
    <row r="442" spans="1:4" x14ac:dyDescent="0.25">
      <c r="A442" s="65" t="s">
        <v>4621</v>
      </c>
      <c r="B442" s="65" t="s">
        <v>3367</v>
      </c>
      <c r="C442" s="78">
        <v>17</v>
      </c>
      <c r="D442" s="65" t="s">
        <v>4622</v>
      </c>
    </row>
    <row r="443" spans="1:4" x14ac:dyDescent="0.25">
      <c r="A443" s="65" t="s">
        <v>4623</v>
      </c>
      <c r="B443" s="65" t="s">
        <v>3382</v>
      </c>
      <c r="C443" s="78">
        <v>18</v>
      </c>
      <c r="D443" s="65" t="s">
        <v>4624</v>
      </c>
    </row>
    <row r="444" spans="1:4" x14ac:dyDescent="0.25">
      <c r="A444" s="65" t="s">
        <v>4625</v>
      </c>
      <c r="B444" s="65" t="s">
        <v>3397</v>
      </c>
      <c r="C444" s="78">
        <v>19</v>
      </c>
      <c r="D444" s="65" t="s">
        <v>4626</v>
      </c>
    </row>
    <row r="445" spans="1:4" x14ac:dyDescent="0.25">
      <c r="A445" s="65" t="s">
        <v>4627</v>
      </c>
      <c r="B445" s="65" t="s">
        <v>3412</v>
      </c>
      <c r="C445" s="78">
        <v>20</v>
      </c>
      <c r="D445" s="65" t="s">
        <v>4628</v>
      </c>
    </row>
    <row r="446" spans="1:4" x14ac:dyDescent="0.25">
      <c r="A446" s="65" t="s">
        <v>4629</v>
      </c>
      <c r="B446" s="65" t="s">
        <v>3426</v>
      </c>
      <c r="C446" s="78">
        <v>21</v>
      </c>
      <c r="D446" s="65" t="s">
        <v>4630</v>
      </c>
    </row>
    <row r="447" spans="1:4" x14ac:dyDescent="0.25">
      <c r="A447" s="65" t="s">
        <v>4631</v>
      </c>
      <c r="B447" s="65" t="s">
        <v>3073</v>
      </c>
      <c r="C447" s="78">
        <v>10</v>
      </c>
      <c r="D447" s="65" t="s">
        <v>4632</v>
      </c>
    </row>
    <row r="448" spans="1:4" x14ac:dyDescent="0.25">
      <c r="A448" s="65" t="s">
        <v>4633</v>
      </c>
      <c r="B448" s="65" t="s">
        <v>3096</v>
      </c>
      <c r="C448" s="78">
        <v>11</v>
      </c>
      <c r="D448" s="65" t="s">
        <v>4634</v>
      </c>
    </row>
    <row r="449" spans="1:4" x14ac:dyDescent="0.25">
      <c r="A449" s="65" t="s">
        <v>4635</v>
      </c>
      <c r="B449" s="65" t="s">
        <v>3118</v>
      </c>
      <c r="C449" s="78">
        <v>12</v>
      </c>
      <c r="D449" s="65" t="s">
        <v>4636</v>
      </c>
    </row>
    <row r="450" spans="1:4" x14ac:dyDescent="0.25">
      <c r="A450" s="65" t="s">
        <v>4637</v>
      </c>
      <c r="B450" s="65" t="s">
        <v>3140</v>
      </c>
      <c r="C450" s="78">
        <v>13</v>
      </c>
      <c r="D450" s="65" t="s">
        <v>4638</v>
      </c>
    </row>
    <row r="451" spans="1:4" x14ac:dyDescent="0.25">
      <c r="A451" s="65" t="s">
        <v>4639</v>
      </c>
      <c r="B451" s="65" t="s">
        <v>3162</v>
      </c>
      <c r="C451" s="78">
        <v>14</v>
      </c>
      <c r="D451" s="65" t="s">
        <v>4640</v>
      </c>
    </row>
    <row r="452" spans="1:4" x14ac:dyDescent="0.25">
      <c r="A452" s="65" t="s">
        <v>4641</v>
      </c>
      <c r="B452" s="65" t="s">
        <v>3183</v>
      </c>
      <c r="C452" s="78">
        <v>15</v>
      </c>
      <c r="D452" s="65" t="s">
        <v>4642</v>
      </c>
    </row>
    <row r="453" spans="1:4" x14ac:dyDescent="0.25">
      <c r="A453" s="65" t="s">
        <v>4643</v>
      </c>
      <c r="B453" s="65" t="s">
        <v>3204</v>
      </c>
      <c r="C453" s="78">
        <v>16</v>
      </c>
      <c r="D453" s="65" t="s">
        <v>4644</v>
      </c>
    </row>
    <row r="454" spans="1:4" x14ac:dyDescent="0.25">
      <c r="A454" s="65" t="s">
        <v>4645</v>
      </c>
      <c r="B454" s="65" t="s">
        <v>3225</v>
      </c>
      <c r="C454" s="78">
        <v>17</v>
      </c>
      <c r="D454" s="65" t="s">
        <v>4646</v>
      </c>
    </row>
    <row r="455" spans="1:4" x14ac:dyDescent="0.25">
      <c r="A455" s="65" t="s">
        <v>4647</v>
      </c>
      <c r="B455" s="65" t="s">
        <v>3245</v>
      </c>
      <c r="C455" s="78">
        <v>20</v>
      </c>
      <c r="D455" s="65" t="s">
        <v>4648</v>
      </c>
    </row>
    <row r="456" spans="1:4" x14ac:dyDescent="0.25">
      <c r="A456" s="65" t="s">
        <v>4649</v>
      </c>
      <c r="B456" s="65" t="s">
        <v>3264</v>
      </c>
      <c r="C456" s="78">
        <v>21</v>
      </c>
      <c r="D456" s="65" t="s">
        <v>4650</v>
      </c>
    </row>
    <row r="457" spans="1:4" x14ac:dyDescent="0.25">
      <c r="A457" s="65" t="s">
        <v>4651</v>
      </c>
      <c r="B457" s="65" t="s">
        <v>3283</v>
      </c>
      <c r="C457" s="78">
        <v>22</v>
      </c>
      <c r="D457" s="65" t="s">
        <v>4652</v>
      </c>
    </row>
    <row r="458" spans="1:4" x14ac:dyDescent="0.25">
      <c r="A458" s="65" t="s">
        <v>4653</v>
      </c>
      <c r="B458" s="65" t="s">
        <v>3302</v>
      </c>
      <c r="C458" s="78">
        <v>23</v>
      </c>
      <c r="D458" s="65" t="s">
        <v>4654</v>
      </c>
    </row>
    <row r="459" spans="1:4" x14ac:dyDescent="0.25">
      <c r="A459" s="65" t="s">
        <v>4655</v>
      </c>
      <c r="B459" s="65" t="s">
        <v>3319</v>
      </c>
      <c r="C459" s="78">
        <v>24</v>
      </c>
      <c r="D459" s="65" t="s">
        <v>4656</v>
      </c>
    </row>
    <row r="460" spans="1:4" x14ac:dyDescent="0.25">
      <c r="A460" s="65" t="s">
        <v>4657</v>
      </c>
      <c r="B460" s="65" t="s">
        <v>3335</v>
      </c>
      <c r="C460" s="78">
        <v>25</v>
      </c>
      <c r="D460" s="65" t="s">
        <v>4658</v>
      </c>
    </row>
    <row r="461" spans="1:4" x14ac:dyDescent="0.25">
      <c r="A461" s="65" t="s">
        <v>4659</v>
      </c>
      <c r="B461" s="65" t="s">
        <v>3352</v>
      </c>
      <c r="C461" s="78">
        <v>26</v>
      </c>
      <c r="D461" s="65" t="s">
        <v>4660</v>
      </c>
    </row>
    <row r="462" spans="1:4" x14ac:dyDescent="0.25">
      <c r="A462" s="65" t="s">
        <v>4661</v>
      </c>
      <c r="B462" s="65" t="s">
        <v>3368</v>
      </c>
      <c r="C462" s="78">
        <v>27</v>
      </c>
      <c r="D462" s="65" t="s">
        <v>4662</v>
      </c>
    </row>
    <row r="463" spans="1:4" x14ac:dyDescent="0.25">
      <c r="A463" s="65" t="s">
        <v>4663</v>
      </c>
      <c r="B463" s="65" t="s">
        <v>3383</v>
      </c>
      <c r="C463" s="78">
        <v>28</v>
      </c>
      <c r="D463" s="65" t="s">
        <v>4664</v>
      </c>
    </row>
    <row r="464" spans="1:4" x14ac:dyDescent="0.25">
      <c r="A464" s="65" t="s">
        <v>4665</v>
      </c>
      <c r="B464" s="65" t="s">
        <v>3398</v>
      </c>
      <c r="C464" s="78">
        <v>29</v>
      </c>
      <c r="D464" s="65" t="s">
        <v>4666</v>
      </c>
    </row>
    <row r="465" spans="1:4" x14ac:dyDescent="0.25">
      <c r="A465" s="65" t="s">
        <v>4667</v>
      </c>
      <c r="B465" s="65" t="s">
        <v>3413</v>
      </c>
      <c r="C465" s="78">
        <v>30</v>
      </c>
      <c r="D465" s="65" t="s">
        <v>4668</v>
      </c>
    </row>
    <row r="466" spans="1:4" x14ac:dyDescent="0.25">
      <c r="A466" s="65" t="s">
        <v>4669</v>
      </c>
      <c r="B466" s="65" t="s">
        <v>3427</v>
      </c>
      <c r="C466" s="78">
        <v>31</v>
      </c>
      <c r="D466" s="65" t="s">
        <v>4670</v>
      </c>
    </row>
    <row r="467" spans="1:4" x14ac:dyDescent="0.25">
      <c r="A467" s="65" t="s">
        <v>4671</v>
      </c>
      <c r="B467" s="65" t="s">
        <v>3441</v>
      </c>
      <c r="C467" s="78">
        <v>32</v>
      </c>
      <c r="D467" s="65" t="s">
        <v>4672</v>
      </c>
    </row>
    <row r="468" spans="1:4" x14ac:dyDescent="0.25">
      <c r="A468" s="65" t="s">
        <v>4673</v>
      </c>
      <c r="B468" s="65" t="s">
        <v>3455</v>
      </c>
      <c r="C468" s="78">
        <v>33</v>
      </c>
      <c r="D468" s="65" t="s">
        <v>4674</v>
      </c>
    </row>
    <row r="469" spans="1:4" x14ac:dyDescent="0.25">
      <c r="A469" s="65" t="s">
        <v>4675</v>
      </c>
      <c r="B469" s="65" t="s">
        <v>3469</v>
      </c>
      <c r="C469" s="78">
        <v>34</v>
      </c>
      <c r="D469" s="65" t="s">
        <v>4676</v>
      </c>
    </row>
    <row r="470" spans="1:4" x14ac:dyDescent="0.25">
      <c r="A470" s="65" t="s">
        <v>4677</v>
      </c>
      <c r="B470" s="65" t="s">
        <v>3482</v>
      </c>
      <c r="C470" s="78">
        <v>40</v>
      </c>
      <c r="D470" s="65" t="s">
        <v>4678</v>
      </c>
    </row>
    <row r="471" spans="1:4" x14ac:dyDescent="0.25">
      <c r="A471" s="65" t="s">
        <v>4679</v>
      </c>
      <c r="B471" s="65" t="s">
        <v>3495</v>
      </c>
      <c r="C471" s="78">
        <v>41</v>
      </c>
      <c r="D471" s="65" t="s">
        <v>4680</v>
      </c>
    </row>
    <row r="472" spans="1:4" x14ac:dyDescent="0.25">
      <c r="A472" s="65" t="s">
        <v>4681</v>
      </c>
      <c r="B472" s="65" t="s">
        <v>3508</v>
      </c>
      <c r="C472" s="78">
        <v>42</v>
      </c>
      <c r="D472" s="65" t="s">
        <v>4682</v>
      </c>
    </row>
    <row r="473" spans="1:4" x14ac:dyDescent="0.25">
      <c r="A473" s="65" t="s">
        <v>4683</v>
      </c>
      <c r="B473" s="65" t="s">
        <v>3520</v>
      </c>
      <c r="C473" s="78">
        <v>43</v>
      </c>
      <c r="D473" s="65" t="s">
        <v>4684</v>
      </c>
    </row>
    <row r="474" spans="1:4" x14ac:dyDescent="0.25">
      <c r="A474" s="65" t="s">
        <v>4685</v>
      </c>
      <c r="B474" s="65" t="s">
        <v>3531</v>
      </c>
      <c r="C474" s="78">
        <v>50</v>
      </c>
      <c r="D474" s="65" t="s">
        <v>4686</v>
      </c>
    </row>
    <row r="475" spans="1:4" x14ac:dyDescent="0.25">
      <c r="A475" s="65" t="s">
        <v>4687</v>
      </c>
      <c r="B475" s="65" t="s">
        <v>3542</v>
      </c>
      <c r="C475" s="78">
        <v>60</v>
      </c>
      <c r="D475" s="65" t="s">
        <v>4688</v>
      </c>
    </row>
    <row r="476" spans="1:4" x14ac:dyDescent="0.25">
      <c r="A476" s="65" t="s">
        <v>4689</v>
      </c>
      <c r="B476" s="65" t="s">
        <v>3553</v>
      </c>
      <c r="C476" s="78">
        <v>70</v>
      </c>
      <c r="D476" s="65" t="s">
        <v>4690</v>
      </c>
    </row>
    <row r="477" spans="1:4" x14ac:dyDescent="0.25">
      <c r="A477" s="65" t="s">
        <v>4691</v>
      </c>
      <c r="B477" s="65" t="s">
        <v>3074</v>
      </c>
      <c r="C477" s="78" t="s">
        <v>2491</v>
      </c>
      <c r="D477" s="65" t="s">
        <v>4692</v>
      </c>
    </row>
    <row r="478" spans="1:4" x14ac:dyDescent="0.25">
      <c r="A478" s="65" t="s">
        <v>4693</v>
      </c>
      <c r="B478" s="65" t="s">
        <v>3097</v>
      </c>
      <c r="C478" s="78" t="s">
        <v>2492</v>
      </c>
      <c r="D478" s="65" t="s">
        <v>4694</v>
      </c>
    </row>
    <row r="479" spans="1:4" x14ac:dyDescent="0.25">
      <c r="A479" s="65" t="s">
        <v>4695</v>
      </c>
      <c r="B479" s="65" t="s">
        <v>3119</v>
      </c>
      <c r="C479" s="78" t="s">
        <v>2420</v>
      </c>
      <c r="D479" s="65" t="s">
        <v>4696</v>
      </c>
    </row>
    <row r="480" spans="1:4" x14ac:dyDescent="0.25">
      <c r="A480" s="65" t="s">
        <v>4697</v>
      </c>
      <c r="B480" s="65" t="s">
        <v>3141</v>
      </c>
      <c r="C480" s="78" t="s">
        <v>2493</v>
      </c>
      <c r="D480" s="65" t="s">
        <v>4698</v>
      </c>
    </row>
    <row r="481" spans="1:4" x14ac:dyDescent="0.25">
      <c r="A481" s="65" t="s">
        <v>4699</v>
      </c>
      <c r="B481" s="65" t="s">
        <v>3075</v>
      </c>
      <c r="C481" s="78" t="s">
        <v>2006</v>
      </c>
      <c r="D481" s="65" t="s">
        <v>4700</v>
      </c>
    </row>
    <row r="482" spans="1:4" x14ac:dyDescent="0.25">
      <c r="A482" s="65" t="s">
        <v>4701</v>
      </c>
      <c r="B482" s="65" t="s">
        <v>3098</v>
      </c>
      <c r="C482" s="78" t="s">
        <v>2008</v>
      </c>
      <c r="D482" s="65" t="s">
        <v>4702</v>
      </c>
    </row>
    <row r="483" spans="1:4" x14ac:dyDescent="0.25">
      <c r="A483" s="65" t="s">
        <v>4703</v>
      </c>
      <c r="B483" s="65" t="s">
        <v>3120</v>
      </c>
      <c r="C483" s="78" t="s">
        <v>2010</v>
      </c>
      <c r="D483" s="65" t="s">
        <v>4704</v>
      </c>
    </row>
    <row r="484" spans="1:4" x14ac:dyDescent="0.25">
      <c r="A484" s="65" t="s">
        <v>4705</v>
      </c>
      <c r="B484" s="65" t="s">
        <v>3142</v>
      </c>
      <c r="C484" s="78" t="s">
        <v>2012</v>
      </c>
      <c r="D484" s="65" t="s">
        <v>4706</v>
      </c>
    </row>
    <row r="485" spans="1:4" x14ac:dyDescent="0.25">
      <c r="A485" s="65" t="s">
        <v>4707</v>
      </c>
      <c r="B485" s="65" t="s">
        <v>3163</v>
      </c>
      <c r="C485" s="78" t="s">
        <v>2014</v>
      </c>
      <c r="D485" s="65" t="s">
        <v>4708</v>
      </c>
    </row>
    <row r="486" spans="1:4" x14ac:dyDescent="0.25">
      <c r="A486" s="65" t="s">
        <v>4709</v>
      </c>
      <c r="B486" s="65" t="s">
        <v>3184</v>
      </c>
      <c r="C486" s="78" t="s">
        <v>2016</v>
      </c>
      <c r="D486" s="65" t="s">
        <v>4710</v>
      </c>
    </row>
    <row r="487" spans="1:4" x14ac:dyDescent="0.25">
      <c r="A487" s="65" t="s">
        <v>4711</v>
      </c>
      <c r="B487" s="65" t="s">
        <v>3205</v>
      </c>
      <c r="C487" s="78" t="s">
        <v>2018</v>
      </c>
      <c r="D487" s="65" t="s">
        <v>4712</v>
      </c>
    </row>
    <row r="488" spans="1:4" x14ac:dyDescent="0.25">
      <c r="A488" s="65" t="s">
        <v>4713</v>
      </c>
      <c r="B488" s="65" t="s">
        <v>3226</v>
      </c>
      <c r="C488" s="78" t="s">
        <v>2020</v>
      </c>
      <c r="D488" s="65" t="s">
        <v>4714</v>
      </c>
    </row>
    <row r="489" spans="1:4" x14ac:dyDescent="0.25">
      <c r="A489" s="65" t="s">
        <v>4715</v>
      </c>
      <c r="B489" s="65" t="s">
        <v>3246</v>
      </c>
      <c r="C489" s="78" t="s">
        <v>2022</v>
      </c>
      <c r="D489" s="65" t="s">
        <v>4716</v>
      </c>
    </row>
    <row r="490" spans="1:4" x14ac:dyDescent="0.25">
      <c r="A490" s="65" t="s">
        <v>4717</v>
      </c>
      <c r="B490" s="65" t="s">
        <v>3265</v>
      </c>
      <c r="C490" s="78">
        <v>10</v>
      </c>
      <c r="D490" s="65" t="s">
        <v>4718</v>
      </c>
    </row>
    <row r="491" spans="1:4" x14ac:dyDescent="0.25">
      <c r="A491" s="65" t="s">
        <v>4719</v>
      </c>
      <c r="B491" s="65" t="s">
        <v>3284</v>
      </c>
      <c r="C491" s="78">
        <v>11</v>
      </c>
      <c r="D491" s="65" t="s">
        <v>4720</v>
      </c>
    </row>
    <row r="492" spans="1:4" x14ac:dyDescent="0.25">
      <c r="A492" s="65" t="s">
        <v>4721</v>
      </c>
      <c r="B492" s="65" t="s">
        <v>3303</v>
      </c>
      <c r="C492" s="78">
        <v>12</v>
      </c>
      <c r="D492" s="65" t="s">
        <v>4722</v>
      </c>
    </row>
    <row r="493" spans="1:4" x14ac:dyDescent="0.25">
      <c r="A493" s="65" t="s">
        <v>4723</v>
      </c>
      <c r="B493" s="65" t="s">
        <v>3320</v>
      </c>
      <c r="C493" s="78">
        <v>13</v>
      </c>
      <c r="D493" s="65" t="s">
        <v>4724</v>
      </c>
    </row>
    <row r="494" spans="1:4" x14ac:dyDescent="0.25">
      <c r="A494" s="65" t="s">
        <v>4725</v>
      </c>
      <c r="B494" s="65" t="s">
        <v>3336</v>
      </c>
      <c r="C494" s="78">
        <v>14</v>
      </c>
      <c r="D494" s="65" t="s">
        <v>4726</v>
      </c>
    </row>
    <row r="495" spans="1:4" x14ac:dyDescent="0.25">
      <c r="A495" s="65" t="s">
        <v>4727</v>
      </c>
      <c r="B495" s="65" t="s">
        <v>3353</v>
      </c>
      <c r="C495" s="78">
        <v>15</v>
      </c>
      <c r="D495" s="65" t="s">
        <v>4728</v>
      </c>
    </row>
    <row r="496" spans="1:4" x14ac:dyDescent="0.25">
      <c r="A496" s="65" t="s">
        <v>4729</v>
      </c>
      <c r="B496" s="65" t="s">
        <v>3369</v>
      </c>
      <c r="C496" s="78">
        <v>16</v>
      </c>
      <c r="D496" s="65" t="s">
        <v>4730</v>
      </c>
    </row>
    <row r="497" spans="1:4" x14ac:dyDescent="0.25">
      <c r="A497" s="65" t="s">
        <v>4731</v>
      </c>
      <c r="B497" s="65" t="s">
        <v>3384</v>
      </c>
      <c r="C497" s="78">
        <v>17</v>
      </c>
      <c r="D497" s="65" t="s">
        <v>4732</v>
      </c>
    </row>
    <row r="498" spans="1:4" x14ac:dyDescent="0.25">
      <c r="A498" s="65" t="s">
        <v>4733</v>
      </c>
      <c r="B498" s="65" t="s">
        <v>3399</v>
      </c>
      <c r="C498" s="78">
        <v>18</v>
      </c>
      <c r="D498" s="65" t="s">
        <v>4734</v>
      </c>
    </row>
    <row r="499" spans="1:4" x14ac:dyDescent="0.25">
      <c r="A499" s="65" t="s">
        <v>4735</v>
      </c>
      <c r="B499" s="65" t="s">
        <v>3414</v>
      </c>
      <c r="C499" s="78">
        <v>19</v>
      </c>
      <c r="D499" s="65" t="s">
        <v>4736</v>
      </c>
    </row>
    <row r="500" spans="1:4" x14ac:dyDescent="0.25">
      <c r="A500" s="65" t="s">
        <v>4737</v>
      </c>
      <c r="B500" s="65" t="s">
        <v>3428</v>
      </c>
      <c r="C500" s="78">
        <v>20</v>
      </c>
      <c r="D500" s="65" t="s">
        <v>4738</v>
      </c>
    </row>
    <row r="501" spans="1:4" x14ac:dyDescent="0.25">
      <c r="A501" s="65" t="s">
        <v>4739</v>
      </c>
      <c r="B501" s="65" t="s">
        <v>3442</v>
      </c>
      <c r="C501" s="78">
        <v>21</v>
      </c>
      <c r="D501" s="65" t="s">
        <v>4740</v>
      </c>
    </row>
    <row r="502" spans="1:4" x14ac:dyDescent="0.25">
      <c r="A502" s="65" t="s">
        <v>4741</v>
      </c>
      <c r="B502" s="65" t="s">
        <v>3456</v>
      </c>
      <c r="C502" s="78">
        <v>22</v>
      </c>
      <c r="D502" s="65" t="s">
        <v>4742</v>
      </c>
    </row>
    <row r="503" spans="1:4" x14ac:dyDescent="0.25">
      <c r="A503" s="65" t="s">
        <v>4743</v>
      </c>
      <c r="B503" s="65" t="s">
        <v>3470</v>
      </c>
      <c r="C503" s="78">
        <v>23</v>
      </c>
      <c r="D503" s="65" t="s">
        <v>4744</v>
      </c>
    </row>
    <row r="504" spans="1:4" x14ac:dyDescent="0.25">
      <c r="A504" s="65" t="s">
        <v>4745</v>
      </c>
      <c r="B504" s="65" t="s">
        <v>3483</v>
      </c>
      <c r="C504" s="78">
        <v>24</v>
      </c>
      <c r="D504" s="65" t="s">
        <v>4746</v>
      </c>
    </row>
    <row r="505" spans="1:4" x14ac:dyDescent="0.25">
      <c r="A505" s="65" t="s">
        <v>4747</v>
      </c>
      <c r="B505" s="65" t="s">
        <v>3496</v>
      </c>
      <c r="C505" s="78">
        <v>25</v>
      </c>
      <c r="D505" s="65" t="s">
        <v>4748</v>
      </c>
    </row>
    <row r="506" spans="1:4" x14ac:dyDescent="0.25">
      <c r="A506" s="65" t="s">
        <v>4749</v>
      </c>
      <c r="B506" s="65" t="s">
        <v>3509</v>
      </c>
      <c r="C506" s="78">
        <v>26</v>
      </c>
      <c r="D506" s="65" t="s">
        <v>4750</v>
      </c>
    </row>
    <row r="507" spans="1:4" x14ac:dyDescent="0.25">
      <c r="A507" s="65" t="s">
        <v>4751</v>
      </c>
      <c r="B507" s="65" t="s">
        <v>3521</v>
      </c>
      <c r="C507" s="78">
        <v>27</v>
      </c>
      <c r="D507" s="65" t="s">
        <v>4752</v>
      </c>
    </row>
    <row r="508" spans="1:4" x14ac:dyDescent="0.25">
      <c r="A508" s="65" t="s">
        <v>4753</v>
      </c>
      <c r="B508" s="65" t="s">
        <v>3532</v>
      </c>
      <c r="C508" s="78">
        <v>28</v>
      </c>
      <c r="D508" s="65" t="s">
        <v>4754</v>
      </c>
    </row>
    <row r="509" spans="1:4" x14ac:dyDescent="0.25">
      <c r="A509" s="65" t="s">
        <v>4755</v>
      </c>
      <c r="B509" s="65" t="s">
        <v>3543</v>
      </c>
      <c r="C509" s="78">
        <v>29</v>
      </c>
      <c r="D509" s="65" t="s">
        <v>4756</v>
      </c>
    </row>
    <row r="510" spans="1:4" x14ac:dyDescent="0.25">
      <c r="A510" s="65" t="s">
        <v>4757</v>
      </c>
      <c r="B510" s="65" t="s">
        <v>3554</v>
      </c>
      <c r="C510" s="78">
        <v>30</v>
      </c>
      <c r="D510" s="65" t="s">
        <v>4758</v>
      </c>
    </row>
    <row r="511" spans="1:4" x14ac:dyDescent="0.25">
      <c r="A511" s="65" t="s">
        <v>4759</v>
      </c>
      <c r="B511" s="65" t="s">
        <v>3564</v>
      </c>
      <c r="C511" s="78">
        <v>31</v>
      </c>
      <c r="D511" s="65" t="s">
        <v>4760</v>
      </c>
    </row>
    <row r="512" spans="1:4" x14ac:dyDescent="0.25">
      <c r="A512" s="65" t="s">
        <v>4761</v>
      </c>
      <c r="B512" s="65" t="s">
        <v>3572</v>
      </c>
      <c r="C512" s="78">
        <v>32</v>
      </c>
      <c r="D512" s="65" t="s">
        <v>4762</v>
      </c>
    </row>
    <row r="513" spans="1:4" x14ac:dyDescent="0.25">
      <c r="A513" s="65" t="s">
        <v>4763</v>
      </c>
      <c r="B513" s="65" t="s">
        <v>3580</v>
      </c>
      <c r="C513" s="78">
        <v>33</v>
      </c>
      <c r="D513" s="65" t="s">
        <v>4764</v>
      </c>
    </row>
    <row r="514" spans="1:4" x14ac:dyDescent="0.25">
      <c r="A514" s="65" t="s">
        <v>4765</v>
      </c>
      <c r="B514" s="65" t="s">
        <v>3588</v>
      </c>
      <c r="C514" s="78">
        <v>34</v>
      </c>
      <c r="D514" s="65" t="s">
        <v>4766</v>
      </c>
    </row>
    <row r="515" spans="1:4" x14ac:dyDescent="0.25">
      <c r="A515" s="65" t="s">
        <v>4767</v>
      </c>
      <c r="B515" s="65" t="s">
        <v>3596</v>
      </c>
      <c r="C515" s="78">
        <v>35</v>
      </c>
      <c r="D515" s="65" t="s">
        <v>4768</v>
      </c>
    </row>
    <row r="516" spans="1:4" x14ac:dyDescent="0.25">
      <c r="A516" s="65" t="s">
        <v>4769</v>
      </c>
      <c r="B516" s="65" t="s">
        <v>3604</v>
      </c>
      <c r="C516" s="78">
        <v>36</v>
      </c>
      <c r="D516" s="65" t="s">
        <v>4770</v>
      </c>
    </row>
    <row r="517" spans="1:4" x14ac:dyDescent="0.25">
      <c r="A517" s="65" t="s">
        <v>4771</v>
      </c>
      <c r="B517" s="65" t="s">
        <v>3612</v>
      </c>
      <c r="C517" s="78">
        <v>37</v>
      </c>
      <c r="D517" s="65" t="s">
        <v>4772</v>
      </c>
    </row>
    <row r="518" spans="1:4" x14ac:dyDescent="0.25">
      <c r="A518" s="65" t="s">
        <v>4773</v>
      </c>
      <c r="B518" s="65" t="s">
        <v>3620</v>
      </c>
      <c r="C518" s="78">
        <v>38</v>
      </c>
      <c r="D518" s="65" t="s">
        <v>4774</v>
      </c>
    </row>
    <row r="519" spans="1:4" x14ac:dyDescent="0.25">
      <c r="A519" s="65" t="s">
        <v>4775</v>
      </c>
      <c r="B519" s="65" t="s">
        <v>3628</v>
      </c>
      <c r="C519" s="78">
        <v>39</v>
      </c>
      <c r="D519" s="65" t="s">
        <v>4776</v>
      </c>
    </row>
    <row r="520" spans="1:4" x14ac:dyDescent="0.25">
      <c r="A520" s="65" t="s">
        <v>4777</v>
      </c>
      <c r="B520" s="65" t="s">
        <v>3635</v>
      </c>
      <c r="C520" s="78">
        <v>40</v>
      </c>
      <c r="D520" s="65" t="s">
        <v>4778</v>
      </c>
    </row>
    <row r="521" spans="1:4" x14ac:dyDescent="0.25">
      <c r="A521" s="65" t="s">
        <v>4779</v>
      </c>
      <c r="B521" s="65" t="s">
        <v>3643</v>
      </c>
      <c r="C521" s="78">
        <v>41</v>
      </c>
      <c r="D521" s="65" t="s">
        <v>4780</v>
      </c>
    </row>
    <row r="522" spans="1:4" x14ac:dyDescent="0.25">
      <c r="A522" s="65" t="s">
        <v>4781</v>
      </c>
      <c r="B522" s="65" t="s">
        <v>3651</v>
      </c>
      <c r="C522" s="78">
        <v>42</v>
      </c>
      <c r="D522" s="65" t="s">
        <v>4782</v>
      </c>
    </row>
    <row r="523" spans="1:4" x14ac:dyDescent="0.25">
      <c r="A523" s="65" t="s">
        <v>4783</v>
      </c>
      <c r="B523" s="65" t="s">
        <v>3659</v>
      </c>
      <c r="C523" s="78">
        <v>43</v>
      </c>
      <c r="D523" s="65" t="s">
        <v>4784</v>
      </c>
    </row>
    <row r="524" spans="1:4" x14ac:dyDescent="0.25">
      <c r="A524" s="65" t="s">
        <v>4785</v>
      </c>
      <c r="B524" s="65" t="s">
        <v>3666</v>
      </c>
      <c r="C524" s="78">
        <v>44</v>
      </c>
      <c r="D524" s="65" t="s">
        <v>4786</v>
      </c>
    </row>
    <row r="525" spans="1:4" x14ac:dyDescent="0.25">
      <c r="A525" s="65" t="s">
        <v>4787</v>
      </c>
      <c r="B525" s="65" t="s">
        <v>3674</v>
      </c>
      <c r="C525" s="78">
        <v>45</v>
      </c>
      <c r="D525" s="65" t="s">
        <v>4788</v>
      </c>
    </row>
    <row r="526" spans="1:4" x14ac:dyDescent="0.25">
      <c r="A526" s="65" t="s">
        <v>4789</v>
      </c>
      <c r="B526" s="65" t="s">
        <v>3682</v>
      </c>
      <c r="C526" s="78">
        <v>46</v>
      </c>
      <c r="D526" s="65" t="s">
        <v>4790</v>
      </c>
    </row>
    <row r="527" spans="1:4" x14ac:dyDescent="0.25">
      <c r="A527" s="65" t="s">
        <v>4791</v>
      </c>
      <c r="B527" s="65" t="s">
        <v>3690</v>
      </c>
      <c r="C527" s="78">
        <v>47</v>
      </c>
      <c r="D527" s="65" t="s">
        <v>4792</v>
      </c>
    </row>
    <row r="528" spans="1:4" x14ac:dyDescent="0.25">
      <c r="A528" s="65" t="s">
        <v>4793</v>
      </c>
      <c r="B528" s="65" t="s">
        <v>3697</v>
      </c>
      <c r="C528" s="78">
        <v>48</v>
      </c>
      <c r="D528" s="65" t="s">
        <v>4794</v>
      </c>
    </row>
    <row r="529" spans="1:4" x14ac:dyDescent="0.25">
      <c r="A529" s="65" t="s">
        <v>4795</v>
      </c>
      <c r="B529" s="65" t="s">
        <v>3704</v>
      </c>
      <c r="C529" s="78">
        <v>49</v>
      </c>
      <c r="D529" s="65" t="s">
        <v>4796</v>
      </c>
    </row>
    <row r="530" spans="1:4" x14ac:dyDescent="0.25">
      <c r="A530" s="65" t="s">
        <v>4797</v>
      </c>
      <c r="B530" s="65" t="s">
        <v>3711</v>
      </c>
      <c r="C530" s="78">
        <v>50</v>
      </c>
      <c r="D530" s="65" t="s">
        <v>4798</v>
      </c>
    </row>
    <row r="531" spans="1:4" x14ac:dyDescent="0.25">
      <c r="A531" s="65" t="s">
        <v>4799</v>
      </c>
      <c r="B531" s="65" t="s">
        <v>3076</v>
      </c>
      <c r="C531" s="78" t="s">
        <v>2494</v>
      </c>
      <c r="D531" s="65" t="s">
        <v>4800</v>
      </c>
    </row>
    <row r="532" spans="1:4" x14ac:dyDescent="0.25">
      <c r="A532" s="65" t="s">
        <v>4801</v>
      </c>
      <c r="B532" s="65" t="s">
        <v>3099</v>
      </c>
      <c r="C532" s="78" t="s">
        <v>2309</v>
      </c>
      <c r="D532" s="65" t="s">
        <v>4802</v>
      </c>
    </row>
    <row r="533" spans="1:4" x14ac:dyDescent="0.25">
      <c r="A533" s="65" t="s">
        <v>4803</v>
      </c>
      <c r="B533" s="65" t="s">
        <v>3121</v>
      </c>
      <c r="C533" s="78" t="s">
        <v>2311</v>
      </c>
      <c r="D533" s="65" t="s">
        <v>4804</v>
      </c>
    </row>
    <row r="534" spans="1:4" x14ac:dyDescent="0.25">
      <c r="A534" s="65" t="s">
        <v>4805</v>
      </c>
      <c r="B534" s="65" t="s">
        <v>3143</v>
      </c>
      <c r="C534" s="78" t="s">
        <v>2495</v>
      </c>
      <c r="D534" s="65" t="s">
        <v>4806</v>
      </c>
    </row>
    <row r="535" spans="1:4" x14ac:dyDescent="0.25">
      <c r="A535" s="65" t="s">
        <v>4807</v>
      </c>
      <c r="B535" s="65" t="s">
        <v>3164</v>
      </c>
      <c r="C535" s="78" t="s">
        <v>2496</v>
      </c>
      <c r="D535" s="65" t="s">
        <v>4808</v>
      </c>
    </row>
    <row r="536" spans="1:4" x14ac:dyDescent="0.25">
      <c r="A536" s="65" t="s">
        <v>4809</v>
      </c>
      <c r="B536" s="65" t="s">
        <v>3185</v>
      </c>
      <c r="C536" s="78" t="s">
        <v>2323</v>
      </c>
      <c r="D536" s="65" t="s">
        <v>4810</v>
      </c>
    </row>
    <row r="537" spans="1:4" x14ac:dyDescent="0.25">
      <c r="A537" s="65" t="s">
        <v>4811</v>
      </c>
      <c r="B537" s="65" t="s">
        <v>3206</v>
      </c>
      <c r="C537" s="78" t="s">
        <v>2497</v>
      </c>
      <c r="D537" s="65" t="s">
        <v>4812</v>
      </c>
    </row>
    <row r="538" spans="1:4" x14ac:dyDescent="0.25">
      <c r="A538" s="65" t="s">
        <v>4813</v>
      </c>
      <c r="B538" s="65" t="s">
        <v>3227</v>
      </c>
      <c r="C538" s="78" t="s">
        <v>2329</v>
      </c>
      <c r="D538" s="65" t="s">
        <v>4814</v>
      </c>
    </row>
    <row r="539" spans="1:4" x14ac:dyDescent="0.25">
      <c r="A539" s="65" t="s">
        <v>4815</v>
      </c>
      <c r="B539" s="65" t="s">
        <v>3247</v>
      </c>
      <c r="C539" s="78" t="s">
        <v>2333</v>
      </c>
      <c r="D539" s="65" t="s">
        <v>4816</v>
      </c>
    </row>
    <row r="540" spans="1:4" x14ac:dyDescent="0.25">
      <c r="A540" s="65" t="s">
        <v>4817</v>
      </c>
      <c r="B540" s="65" t="s">
        <v>3266</v>
      </c>
      <c r="C540" s="78" t="s">
        <v>2335</v>
      </c>
      <c r="D540" s="65" t="s">
        <v>4818</v>
      </c>
    </row>
    <row r="541" spans="1:4" x14ac:dyDescent="0.25">
      <c r="A541" s="65" t="s">
        <v>4819</v>
      </c>
      <c r="B541" s="65" t="s">
        <v>3285</v>
      </c>
      <c r="C541" s="78" t="s">
        <v>2245</v>
      </c>
      <c r="D541" s="65" t="s">
        <v>4820</v>
      </c>
    </row>
    <row r="542" spans="1:4" x14ac:dyDescent="0.25">
      <c r="A542" s="65" t="s">
        <v>4821</v>
      </c>
      <c r="B542" s="65" t="s">
        <v>3304</v>
      </c>
      <c r="C542" s="78" t="s">
        <v>2340</v>
      </c>
      <c r="D542" s="65" t="s">
        <v>4822</v>
      </c>
    </row>
    <row r="543" spans="1:4" x14ac:dyDescent="0.25">
      <c r="A543" s="65" t="s">
        <v>4823</v>
      </c>
      <c r="B543" s="65" t="s">
        <v>3321</v>
      </c>
      <c r="C543" s="78" t="s">
        <v>2498</v>
      </c>
      <c r="D543" s="65" t="s">
        <v>4824</v>
      </c>
    </row>
    <row r="544" spans="1:4" x14ac:dyDescent="0.25">
      <c r="A544" s="65" t="s">
        <v>4825</v>
      </c>
      <c r="B544" s="65" t="s">
        <v>3337</v>
      </c>
      <c r="C544" s="78" t="s">
        <v>2499</v>
      </c>
      <c r="D544" s="65" t="s">
        <v>4826</v>
      </c>
    </row>
    <row r="545" spans="1:4" x14ac:dyDescent="0.25">
      <c r="A545" s="65" t="s">
        <v>4827</v>
      </c>
      <c r="B545" s="65" t="s">
        <v>3354</v>
      </c>
      <c r="C545" s="78" t="s">
        <v>2249</v>
      </c>
      <c r="D545" s="65" t="s">
        <v>4828</v>
      </c>
    </row>
    <row r="546" spans="1:4" x14ac:dyDescent="0.25">
      <c r="A546" s="65" t="s">
        <v>4813</v>
      </c>
      <c r="B546" s="65" t="s">
        <v>3227</v>
      </c>
      <c r="C546" s="78" t="s">
        <v>2460</v>
      </c>
      <c r="D546" s="65" t="s">
        <v>4829</v>
      </c>
    </row>
    <row r="547" spans="1:4" x14ac:dyDescent="0.25">
      <c r="A547" s="65" t="s">
        <v>4830</v>
      </c>
      <c r="B547" s="65" t="s">
        <v>3385</v>
      </c>
      <c r="C547" s="78" t="s">
        <v>2500</v>
      </c>
      <c r="D547" s="65" t="s">
        <v>4831</v>
      </c>
    </row>
    <row r="548" spans="1:4" x14ac:dyDescent="0.25">
      <c r="A548" s="65" t="s">
        <v>4832</v>
      </c>
      <c r="B548" s="65" t="s">
        <v>3400</v>
      </c>
      <c r="C548" s="78" t="s">
        <v>2501</v>
      </c>
      <c r="D548" s="65" t="s">
        <v>4833</v>
      </c>
    </row>
    <row r="549" spans="1:4" x14ac:dyDescent="0.25">
      <c r="A549" s="65" t="s">
        <v>4834</v>
      </c>
      <c r="B549" s="65" t="s">
        <v>3415</v>
      </c>
      <c r="C549" s="78" t="s">
        <v>2502</v>
      </c>
      <c r="D549" s="65" t="s">
        <v>4835</v>
      </c>
    </row>
    <row r="550" spans="1:4" x14ac:dyDescent="0.25">
      <c r="A550" s="65" t="s">
        <v>4836</v>
      </c>
      <c r="B550" s="65" t="s">
        <v>3429</v>
      </c>
      <c r="C550" s="78" t="s">
        <v>2503</v>
      </c>
      <c r="D550" s="65" t="s">
        <v>4837</v>
      </c>
    </row>
    <row r="551" spans="1:4" x14ac:dyDescent="0.25">
      <c r="A551" s="65" t="s">
        <v>4838</v>
      </c>
      <c r="B551" s="65" t="s">
        <v>3443</v>
      </c>
      <c r="C551" s="78" t="s">
        <v>2504</v>
      </c>
      <c r="D551" s="65" t="s">
        <v>4839</v>
      </c>
    </row>
    <row r="552" spans="1:4" x14ac:dyDescent="0.25">
      <c r="A552" s="65" t="s">
        <v>4840</v>
      </c>
      <c r="B552" s="65" t="s">
        <v>3457</v>
      </c>
      <c r="C552" s="78" t="s">
        <v>2505</v>
      </c>
      <c r="D552" s="65" t="s">
        <v>4841</v>
      </c>
    </row>
    <row r="553" spans="1:4" x14ac:dyDescent="0.25">
      <c r="A553" s="65" t="s">
        <v>4842</v>
      </c>
      <c r="B553" s="65" t="s">
        <v>3471</v>
      </c>
      <c r="C553" s="78" t="s">
        <v>2356</v>
      </c>
      <c r="D553" s="65" t="s">
        <v>4843</v>
      </c>
    </row>
    <row r="554" spans="1:4" x14ac:dyDescent="0.25">
      <c r="A554" s="65" t="s">
        <v>4844</v>
      </c>
      <c r="B554" s="65" t="s">
        <v>3484</v>
      </c>
      <c r="C554" s="78" t="s">
        <v>2506</v>
      </c>
      <c r="D554" s="65" t="s">
        <v>4845</v>
      </c>
    </row>
    <row r="555" spans="1:4" x14ac:dyDescent="0.25">
      <c r="A555" s="65" t="s">
        <v>4846</v>
      </c>
      <c r="B555" s="65" t="s">
        <v>3497</v>
      </c>
      <c r="C555" s="78" t="s">
        <v>2507</v>
      </c>
      <c r="D555" s="65" t="s">
        <v>4847</v>
      </c>
    </row>
    <row r="556" spans="1:4" x14ac:dyDescent="0.25">
      <c r="A556" s="65" t="s">
        <v>4848</v>
      </c>
      <c r="B556" s="65" t="s">
        <v>3510</v>
      </c>
      <c r="C556" s="78" t="s">
        <v>2508</v>
      </c>
      <c r="D556" s="65" t="s">
        <v>4849</v>
      </c>
    </row>
    <row r="557" spans="1:4" x14ac:dyDescent="0.25">
      <c r="A557" s="65" t="s">
        <v>4850</v>
      </c>
      <c r="B557" s="65" t="s">
        <v>3522</v>
      </c>
      <c r="C557" s="78" t="s">
        <v>2366</v>
      </c>
      <c r="D557" s="65" t="s">
        <v>4851</v>
      </c>
    </row>
    <row r="558" spans="1:4" x14ac:dyDescent="0.25">
      <c r="A558" s="65" t="s">
        <v>4852</v>
      </c>
      <c r="B558" s="65" t="s">
        <v>3533</v>
      </c>
      <c r="C558" s="78" t="s">
        <v>2253</v>
      </c>
      <c r="D558" s="65" t="s">
        <v>4853</v>
      </c>
    </row>
    <row r="559" spans="1:4" x14ac:dyDescent="0.25">
      <c r="A559" s="65" t="s">
        <v>4854</v>
      </c>
      <c r="B559" s="65" t="s">
        <v>3544</v>
      </c>
      <c r="C559" s="78" t="s">
        <v>2509</v>
      </c>
      <c r="D559" s="65" t="s">
        <v>4855</v>
      </c>
    </row>
    <row r="560" spans="1:4" x14ac:dyDescent="0.25">
      <c r="A560" s="65" t="s">
        <v>4856</v>
      </c>
      <c r="B560" s="65" t="s">
        <v>3555</v>
      </c>
      <c r="C560" s="78" t="s">
        <v>2510</v>
      </c>
      <c r="D560" s="65" t="s">
        <v>4857</v>
      </c>
    </row>
    <row r="561" spans="1:4" x14ac:dyDescent="0.25">
      <c r="A561" s="65" t="s">
        <v>4858</v>
      </c>
      <c r="B561" s="65" t="s">
        <v>3565</v>
      </c>
      <c r="C561" s="78" t="s">
        <v>2511</v>
      </c>
      <c r="D561" s="65" t="s">
        <v>4859</v>
      </c>
    </row>
    <row r="562" spans="1:4" x14ac:dyDescent="0.25">
      <c r="A562" s="65" t="s">
        <v>4860</v>
      </c>
      <c r="B562" s="65" t="s">
        <v>3573</v>
      </c>
      <c r="C562" s="78" t="s">
        <v>2512</v>
      </c>
      <c r="D562" s="65" t="s">
        <v>4861</v>
      </c>
    </row>
    <row r="563" spans="1:4" x14ac:dyDescent="0.25">
      <c r="A563" s="65" t="s">
        <v>4862</v>
      </c>
      <c r="B563" s="65" t="s">
        <v>3581</v>
      </c>
      <c r="C563" s="78" t="s">
        <v>2513</v>
      </c>
      <c r="D563" s="65" t="s">
        <v>4863</v>
      </c>
    </row>
    <row r="564" spans="1:4" x14ac:dyDescent="0.25">
      <c r="A564" s="65" t="s">
        <v>4864</v>
      </c>
      <c r="B564" s="65" t="s">
        <v>3589</v>
      </c>
      <c r="C564" s="78" t="s">
        <v>2514</v>
      </c>
      <c r="D564" s="65" t="s">
        <v>4865</v>
      </c>
    </row>
    <row r="565" spans="1:4" x14ac:dyDescent="0.25">
      <c r="A565" s="65" t="s">
        <v>4866</v>
      </c>
      <c r="B565" s="65" t="s">
        <v>3597</v>
      </c>
      <c r="C565" s="78" t="s">
        <v>2368</v>
      </c>
      <c r="D565" s="65" t="s">
        <v>4867</v>
      </c>
    </row>
    <row r="566" spans="1:4" x14ac:dyDescent="0.25">
      <c r="A566" s="65" t="s">
        <v>4868</v>
      </c>
      <c r="B566" s="65" t="s">
        <v>3605</v>
      </c>
      <c r="C566" s="78" t="s">
        <v>2515</v>
      </c>
      <c r="D566" s="65" t="s">
        <v>4869</v>
      </c>
    </row>
    <row r="567" spans="1:4" x14ac:dyDescent="0.25">
      <c r="A567" s="65" t="s">
        <v>4870</v>
      </c>
      <c r="B567" s="65" t="s">
        <v>3613</v>
      </c>
      <c r="C567" s="78" t="s">
        <v>2516</v>
      </c>
      <c r="D567" s="65" t="s">
        <v>4871</v>
      </c>
    </row>
    <row r="568" spans="1:4" x14ac:dyDescent="0.25">
      <c r="A568" s="65" t="s">
        <v>4872</v>
      </c>
      <c r="B568" s="65" t="s">
        <v>3621</v>
      </c>
      <c r="C568" s="78" t="s">
        <v>2517</v>
      </c>
      <c r="D568" s="65" t="s">
        <v>4873</v>
      </c>
    </row>
    <row r="569" spans="1:4" x14ac:dyDescent="0.25">
      <c r="A569" s="65" t="s">
        <v>4874</v>
      </c>
      <c r="B569" s="65" t="s">
        <v>3629</v>
      </c>
      <c r="C569" s="78" t="s">
        <v>2518</v>
      </c>
      <c r="D569" s="65" t="s">
        <v>4875</v>
      </c>
    </row>
    <row r="570" spans="1:4" x14ac:dyDescent="0.25">
      <c r="A570" s="65" t="s">
        <v>4876</v>
      </c>
      <c r="B570" s="65" t="s">
        <v>3636</v>
      </c>
      <c r="C570" s="78" t="s">
        <v>2376</v>
      </c>
      <c r="D570" s="65" t="s">
        <v>4877</v>
      </c>
    </row>
    <row r="571" spans="1:4" x14ac:dyDescent="0.25">
      <c r="A571" s="65" t="s">
        <v>4878</v>
      </c>
      <c r="B571" s="65" t="s">
        <v>3644</v>
      </c>
      <c r="C571" s="78" t="s">
        <v>2265</v>
      </c>
      <c r="D571" s="65" t="s">
        <v>4879</v>
      </c>
    </row>
    <row r="572" spans="1:4" x14ac:dyDescent="0.25">
      <c r="A572" s="65" t="s">
        <v>4880</v>
      </c>
      <c r="B572" s="65" t="s">
        <v>3652</v>
      </c>
      <c r="C572" s="78" t="s">
        <v>2379</v>
      </c>
      <c r="D572" s="65" t="s">
        <v>4881</v>
      </c>
    </row>
    <row r="573" spans="1:4" x14ac:dyDescent="0.25">
      <c r="A573" s="65" t="s">
        <v>4882</v>
      </c>
      <c r="B573" s="65" t="s">
        <v>3660</v>
      </c>
      <c r="C573" s="78" t="s">
        <v>2271</v>
      </c>
      <c r="D573" s="65" t="s">
        <v>4883</v>
      </c>
    </row>
    <row r="574" spans="1:4" x14ac:dyDescent="0.25">
      <c r="A574" s="65" t="s">
        <v>4884</v>
      </c>
      <c r="B574" s="65" t="s">
        <v>3667</v>
      </c>
      <c r="C574" s="78" t="s">
        <v>2519</v>
      </c>
      <c r="D574" s="65" t="s">
        <v>4885</v>
      </c>
    </row>
    <row r="575" spans="1:4" x14ac:dyDescent="0.25">
      <c r="A575" s="65" t="s">
        <v>4886</v>
      </c>
      <c r="B575" s="65" t="s">
        <v>3675</v>
      </c>
      <c r="C575" s="78" t="s">
        <v>2277</v>
      </c>
      <c r="D575" s="65" t="s">
        <v>4887</v>
      </c>
    </row>
    <row r="576" spans="1:4" x14ac:dyDescent="0.25">
      <c r="A576" s="65" t="s">
        <v>4888</v>
      </c>
      <c r="B576" s="65" t="s">
        <v>3683</v>
      </c>
      <c r="C576" s="78" t="s">
        <v>2485</v>
      </c>
      <c r="D576" s="65" t="s">
        <v>4889</v>
      </c>
    </row>
    <row r="577" spans="1:4" x14ac:dyDescent="0.25">
      <c r="A577" s="65" t="s">
        <v>4890</v>
      </c>
      <c r="B577" s="65" t="s">
        <v>3691</v>
      </c>
      <c r="C577" s="78" t="s">
        <v>2520</v>
      </c>
      <c r="D577" s="65" t="s">
        <v>4891</v>
      </c>
    </row>
    <row r="578" spans="1:4" x14ac:dyDescent="0.25">
      <c r="A578" s="65" t="s">
        <v>4892</v>
      </c>
      <c r="B578" s="65" t="s">
        <v>3698</v>
      </c>
      <c r="C578" s="78" t="s">
        <v>2042</v>
      </c>
      <c r="D578" s="65" t="s">
        <v>4893</v>
      </c>
    </row>
    <row r="579" spans="1:4" x14ac:dyDescent="0.25">
      <c r="A579" s="65" t="s">
        <v>4894</v>
      </c>
      <c r="B579" s="65" t="s">
        <v>3705</v>
      </c>
      <c r="C579" s="78" t="s">
        <v>2394</v>
      </c>
      <c r="D579" s="65" t="s">
        <v>4895</v>
      </c>
    </row>
    <row r="580" spans="1:4" x14ac:dyDescent="0.25">
      <c r="A580" s="65" t="s">
        <v>4896</v>
      </c>
      <c r="B580" s="65" t="s">
        <v>3712</v>
      </c>
      <c r="C580" s="78" t="s">
        <v>2521</v>
      </c>
      <c r="D580" s="65" t="s">
        <v>4897</v>
      </c>
    </row>
    <row r="581" spans="1:4" x14ac:dyDescent="0.25">
      <c r="A581" s="65" t="s">
        <v>4898</v>
      </c>
      <c r="B581" s="65" t="s">
        <v>3718</v>
      </c>
      <c r="C581" s="78" t="s">
        <v>2402</v>
      </c>
      <c r="D581" s="65" t="s">
        <v>4899</v>
      </c>
    </row>
    <row r="582" spans="1:4" x14ac:dyDescent="0.25">
      <c r="A582" s="65" t="s">
        <v>4900</v>
      </c>
      <c r="B582" s="65" t="s">
        <v>3724</v>
      </c>
      <c r="C582" s="78" t="s">
        <v>2522</v>
      </c>
      <c r="D582" s="65" t="s">
        <v>4901</v>
      </c>
    </row>
    <row r="583" spans="1:4" x14ac:dyDescent="0.25">
      <c r="A583" s="65" t="s">
        <v>4902</v>
      </c>
      <c r="B583" s="65" t="s">
        <v>3730</v>
      </c>
      <c r="C583" s="78" t="s">
        <v>2283</v>
      </c>
      <c r="D583" s="65" t="s">
        <v>4903</v>
      </c>
    </row>
    <row r="584" spans="1:4" x14ac:dyDescent="0.25">
      <c r="A584" s="65" t="s">
        <v>4904</v>
      </c>
      <c r="B584" s="65" t="s">
        <v>3736</v>
      </c>
      <c r="C584" s="78" t="s">
        <v>2523</v>
      </c>
      <c r="D584" s="65" t="s">
        <v>4905</v>
      </c>
    </row>
    <row r="585" spans="1:4" x14ac:dyDescent="0.25">
      <c r="A585" s="65" t="s">
        <v>4906</v>
      </c>
      <c r="B585" s="65" t="s">
        <v>3742</v>
      </c>
      <c r="C585" s="78" t="s">
        <v>2091</v>
      </c>
      <c r="D585" s="65" t="s">
        <v>4907</v>
      </c>
    </row>
    <row r="586" spans="1:4" x14ac:dyDescent="0.25">
      <c r="A586" s="65" t="s">
        <v>4908</v>
      </c>
      <c r="B586" s="65" t="s">
        <v>3748</v>
      </c>
      <c r="C586" s="78" t="s">
        <v>2417</v>
      </c>
      <c r="D586" s="65" t="s">
        <v>4909</v>
      </c>
    </row>
    <row r="587" spans="1:4" x14ac:dyDescent="0.25">
      <c r="A587" s="65" t="s">
        <v>4910</v>
      </c>
      <c r="B587" s="65" t="s">
        <v>3754</v>
      </c>
      <c r="C587" s="78" t="s">
        <v>2064</v>
      </c>
      <c r="D587" s="65" t="s">
        <v>4911</v>
      </c>
    </row>
    <row r="588" spans="1:4" x14ac:dyDescent="0.25">
      <c r="A588" s="65" t="s">
        <v>4906</v>
      </c>
      <c r="B588" s="65" t="s">
        <v>3742</v>
      </c>
      <c r="C588" s="78" t="s">
        <v>2524</v>
      </c>
      <c r="D588" s="65" t="s">
        <v>4912</v>
      </c>
    </row>
    <row r="589" spans="1:4" x14ac:dyDescent="0.25">
      <c r="A589" s="65" t="s">
        <v>4913</v>
      </c>
      <c r="B589" s="65" t="s">
        <v>3763</v>
      </c>
      <c r="C589" s="78" t="s">
        <v>2525</v>
      </c>
      <c r="D589" s="65" t="s">
        <v>4914</v>
      </c>
    </row>
    <row r="590" spans="1:4" x14ac:dyDescent="0.25">
      <c r="A590" s="65" t="s">
        <v>4915</v>
      </c>
      <c r="B590" s="65" t="s">
        <v>3768</v>
      </c>
      <c r="C590" s="78" t="s">
        <v>2526</v>
      </c>
      <c r="D590" s="65" t="s">
        <v>4916</v>
      </c>
    </row>
    <row r="591" spans="1:4" x14ac:dyDescent="0.25">
      <c r="A591" s="65" t="s">
        <v>4917</v>
      </c>
      <c r="B591" s="65" t="s">
        <v>3773</v>
      </c>
      <c r="C591" s="78" t="s">
        <v>2422</v>
      </c>
      <c r="D591" s="65" t="s">
        <v>4918</v>
      </c>
    </row>
    <row r="592" spans="1:4" x14ac:dyDescent="0.25">
      <c r="A592" s="65" t="s">
        <v>4919</v>
      </c>
      <c r="B592" s="65" t="s">
        <v>3778</v>
      </c>
      <c r="C592" s="78" t="s">
        <v>2527</v>
      </c>
      <c r="D592" s="65" t="s">
        <v>4920</v>
      </c>
    </row>
    <row r="593" spans="1:4" x14ac:dyDescent="0.25">
      <c r="A593" s="65" t="s">
        <v>4921</v>
      </c>
      <c r="B593" s="65" t="s">
        <v>3783</v>
      </c>
      <c r="C593" s="78" t="s">
        <v>2528</v>
      </c>
      <c r="D593" s="65" t="s">
        <v>4922</v>
      </c>
    </row>
    <row r="594" spans="1:4" x14ac:dyDescent="0.25">
      <c r="A594" s="65" t="s">
        <v>4923</v>
      </c>
      <c r="B594" s="65" t="s">
        <v>3788</v>
      </c>
      <c r="C594" s="78" t="s">
        <v>2052</v>
      </c>
      <c r="D594" s="65" t="s">
        <v>4924</v>
      </c>
    </row>
    <row r="595" spans="1:4" x14ac:dyDescent="0.25">
      <c r="A595" s="65" t="s">
        <v>4925</v>
      </c>
      <c r="B595" s="65" t="s">
        <v>3793</v>
      </c>
      <c r="C595" s="78" t="s">
        <v>2529</v>
      </c>
      <c r="D595" s="65" t="s">
        <v>4926</v>
      </c>
    </row>
    <row r="596" spans="1:4" x14ac:dyDescent="0.25">
      <c r="A596" s="65" t="s">
        <v>4927</v>
      </c>
      <c r="B596" s="65" t="s">
        <v>3798</v>
      </c>
      <c r="C596" s="78" t="s">
        <v>2530</v>
      </c>
      <c r="D596" s="65" t="s">
        <v>4928</v>
      </c>
    </row>
    <row r="597" spans="1:4" x14ac:dyDescent="0.25">
      <c r="A597" s="65" t="s">
        <v>4929</v>
      </c>
      <c r="B597" s="65" t="s">
        <v>3803</v>
      </c>
      <c r="C597" s="78" t="s">
        <v>2291</v>
      </c>
      <c r="D597" s="65" t="s">
        <v>4930</v>
      </c>
    </row>
    <row r="598" spans="1:4" x14ac:dyDescent="0.25">
      <c r="A598" s="65" t="s">
        <v>4931</v>
      </c>
      <c r="B598" s="65" t="s">
        <v>3808</v>
      </c>
      <c r="C598" s="78" t="s">
        <v>2531</v>
      </c>
      <c r="D598" s="65" t="s">
        <v>4932</v>
      </c>
    </row>
    <row r="599" spans="1:4" x14ac:dyDescent="0.25">
      <c r="A599" s="65" t="s">
        <v>4933</v>
      </c>
      <c r="B599" s="65" t="s">
        <v>3813</v>
      </c>
      <c r="C599" s="78" t="s">
        <v>2532</v>
      </c>
      <c r="D599" s="65" t="s">
        <v>4934</v>
      </c>
    </row>
    <row r="600" spans="1:4" x14ac:dyDescent="0.25">
      <c r="A600" s="65" t="s">
        <v>4935</v>
      </c>
      <c r="B600" s="65" t="s">
        <v>3818</v>
      </c>
      <c r="C600" s="78" t="s">
        <v>2533</v>
      </c>
      <c r="D600" s="65" t="s">
        <v>4936</v>
      </c>
    </row>
    <row r="601" spans="1:4" x14ac:dyDescent="0.25">
      <c r="A601" s="65" t="s">
        <v>4937</v>
      </c>
      <c r="B601" s="65" t="s">
        <v>3823</v>
      </c>
      <c r="C601" s="78" t="s">
        <v>2534</v>
      </c>
      <c r="D601" s="65" t="s">
        <v>4938</v>
      </c>
    </row>
    <row r="602" spans="1:4" x14ac:dyDescent="0.25">
      <c r="A602" s="65" t="s">
        <v>4939</v>
      </c>
      <c r="B602" s="65" t="s">
        <v>3828</v>
      </c>
      <c r="C602" s="78" t="s">
        <v>2535</v>
      </c>
      <c r="D602" s="65" t="s">
        <v>4940</v>
      </c>
    </row>
    <row r="603" spans="1:4" x14ac:dyDescent="0.25">
      <c r="A603" s="65" t="s">
        <v>4941</v>
      </c>
      <c r="B603" s="65" t="s">
        <v>3077</v>
      </c>
      <c r="C603" s="78" t="s">
        <v>2536</v>
      </c>
      <c r="D603" s="65" t="s">
        <v>4942</v>
      </c>
    </row>
    <row r="604" spans="1:4" x14ac:dyDescent="0.25">
      <c r="A604" s="65" t="s">
        <v>4943</v>
      </c>
      <c r="B604" s="65" t="s">
        <v>3100</v>
      </c>
      <c r="C604" s="78" t="s">
        <v>2297</v>
      </c>
      <c r="D604" s="65" t="s">
        <v>4944</v>
      </c>
    </row>
    <row r="605" spans="1:4" x14ac:dyDescent="0.25">
      <c r="A605" s="65" t="s">
        <v>4945</v>
      </c>
      <c r="B605" s="65" t="s">
        <v>3122</v>
      </c>
      <c r="C605" s="78" t="s">
        <v>2307</v>
      </c>
      <c r="D605" s="65" t="s">
        <v>4946</v>
      </c>
    </row>
    <row r="606" spans="1:4" x14ac:dyDescent="0.25">
      <c r="A606" s="65" t="s">
        <v>4947</v>
      </c>
      <c r="B606" s="65" t="s">
        <v>3144</v>
      </c>
      <c r="C606" s="78" t="s">
        <v>2537</v>
      </c>
      <c r="D606" s="65" t="s">
        <v>4948</v>
      </c>
    </row>
    <row r="607" spans="1:4" x14ac:dyDescent="0.25">
      <c r="A607" s="65" t="s">
        <v>4949</v>
      </c>
      <c r="B607" s="65" t="s">
        <v>3165</v>
      </c>
      <c r="C607" s="78" t="s">
        <v>2538</v>
      </c>
      <c r="D607" s="65" t="s">
        <v>4950</v>
      </c>
    </row>
    <row r="608" spans="1:4" x14ac:dyDescent="0.25">
      <c r="A608" s="65" t="s">
        <v>4951</v>
      </c>
      <c r="B608" s="65" t="s">
        <v>3186</v>
      </c>
      <c r="C608" s="78" t="s">
        <v>2329</v>
      </c>
      <c r="D608" s="65" t="s">
        <v>4952</v>
      </c>
    </row>
    <row r="609" spans="1:4" x14ac:dyDescent="0.25">
      <c r="A609" s="65" t="s">
        <v>4953</v>
      </c>
      <c r="B609" s="65" t="s">
        <v>3207</v>
      </c>
      <c r="C609" s="78" t="s">
        <v>2340</v>
      </c>
      <c r="D609" s="65" t="s">
        <v>4954</v>
      </c>
    </row>
    <row r="610" spans="1:4" x14ac:dyDescent="0.25">
      <c r="A610" s="65" t="s">
        <v>4955</v>
      </c>
      <c r="B610" s="65" t="s">
        <v>3228</v>
      </c>
      <c r="C610" s="78" t="s">
        <v>2346</v>
      </c>
      <c r="D610" s="65" t="s">
        <v>4956</v>
      </c>
    </row>
    <row r="611" spans="1:4" x14ac:dyDescent="0.25">
      <c r="A611" s="65" t="s">
        <v>4957</v>
      </c>
      <c r="B611" s="65" t="s">
        <v>3248</v>
      </c>
      <c r="C611" s="78" t="s">
        <v>2539</v>
      </c>
      <c r="D611" s="65" t="s">
        <v>4958</v>
      </c>
    </row>
    <row r="612" spans="1:4" x14ac:dyDescent="0.25">
      <c r="A612" s="65" t="s">
        <v>4959</v>
      </c>
      <c r="B612" s="65" t="s">
        <v>3267</v>
      </c>
      <c r="C612" s="78" t="s">
        <v>2540</v>
      </c>
      <c r="D612" s="65" t="s">
        <v>4960</v>
      </c>
    </row>
    <row r="613" spans="1:4" x14ac:dyDescent="0.25">
      <c r="A613" s="65" t="s">
        <v>4961</v>
      </c>
      <c r="B613" s="65" t="s">
        <v>3286</v>
      </c>
      <c r="C613" s="78" t="s">
        <v>2484</v>
      </c>
      <c r="D613" s="65" t="s">
        <v>4962</v>
      </c>
    </row>
    <row r="614" spans="1:4" x14ac:dyDescent="0.25">
      <c r="A614" s="65" t="s">
        <v>4963</v>
      </c>
      <c r="B614" s="65" t="s">
        <v>1590</v>
      </c>
      <c r="C614" s="78" t="s">
        <v>2541</v>
      </c>
      <c r="D614" s="65" t="s">
        <v>4964</v>
      </c>
    </row>
    <row r="615" spans="1:4" x14ac:dyDescent="0.25">
      <c r="A615" s="65" t="s">
        <v>4965</v>
      </c>
      <c r="B615" s="65" t="s">
        <v>1615</v>
      </c>
      <c r="C615" s="78" t="s">
        <v>2542</v>
      </c>
      <c r="D615" s="65" t="s">
        <v>4966</v>
      </c>
    </row>
    <row r="616" spans="1:4" x14ac:dyDescent="0.25">
      <c r="A616" s="65" t="s">
        <v>4967</v>
      </c>
      <c r="B616" s="65" t="s">
        <v>3338</v>
      </c>
      <c r="C616" s="78" t="s">
        <v>2511</v>
      </c>
      <c r="D616" s="65" t="s">
        <v>4968</v>
      </c>
    </row>
    <row r="617" spans="1:4" x14ac:dyDescent="0.25">
      <c r="A617" s="65" t="s">
        <v>4969</v>
      </c>
      <c r="B617" s="65" t="s">
        <v>3355</v>
      </c>
      <c r="C617" s="78" t="s">
        <v>2543</v>
      </c>
      <c r="D617" s="65" t="s">
        <v>4970</v>
      </c>
    </row>
    <row r="618" spans="1:4" x14ac:dyDescent="0.25">
      <c r="A618" s="65" t="s">
        <v>4971</v>
      </c>
      <c r="B618" s="65" t="s">
        <v>3370</v>
      </c>
      <c r="C618" s="78" t="s">
        <v>2544</v>
      </c>
      <c r="D618" s="65" t="s">
        <v>4972</v>
      </c>
    </row>
    <row r="619" spans="1:4" x14ac:dyDescent="0.25">
      <c r="A619" s="65" t="s">
        <v>4973</v>
      </c>
      <c r="B619" s="65" t="s">
        <v>3386</v>
      </c>
      <c r="C619" s="78" t="s">
        <v>2545</v>
      </c>
      <c r="D619" s="65" t="s">
        <v>4974</v>
      </c>
    </row>
    <row r="620" spans="1:4" x14ac:dyDescent="0.25">
      <c r="A620" s="65" t="s">
        <v>4975</v>
      </c>
      <c r="B620" s="65" t="s">
        <v>3401</v>
      </c>
      <c r="C620" s="78" t="s">
        <v>2546</v>
      </c>
      <c r="D620" s="65" t="s">
        <v>4976</v>
      </c>
    </row>
    <row r="621" spans="1:4" x14ac:dyDescent="0.25">
      <c r="A621" s="65" t="s">
        <v>4977</v>
      </c>
      <c r="B621" s="65" t="s">
        <v>3416</v>
      </c>
      <c r="C621" s="78" t="s">
        <v>2547</v>
      </c>
      <c r="D621" s="65" t="s">
        <v>4978</v>
      </c>
    </row>
    <row r="622" spans="1:4" x14ac:dyDescent="0.25">
      <c r="A622" s="65" t="s">
        <v>4979</v>
      </c>
      <c r="B622" s="65" t="s">
        <v>3430</v>
      </c>
      <c r="C622" s="78" t="s">
        <v>2261</v>
      </c>
      <c r="D622" s="65" t="s">
        <v>4980</v>
      </c>
    </row>
    <row r="623" spans="1:4" x14ac:dyDescent="0.25">
      <c r="A623" s="65" t="s">
        <v>4981</v>
      </c>
      <c r="B623" s="65" t="s">
        <v>3444</v>
      </c>
      <c r="C623" s="78" t="s">
        <v>2517</v>
      </c>
      <c r="D623" s="65" t="s">
        <v>4982</v>
      </c>
    </row>
    <row r="624" spans="1:4" x14ac:dyDescent="0.25">
      <c r="A624" s="65" t="s">
        <v>4983</v>
      </c>
      <c r="B624" s="65" t="s">
        <v>3458</v>
      </c>
      <c r="C624" s="78" t="s">
        <v>2548</v>
      </c>
      <c r="D624" s="65" t="s">
        <v>4984</v>
      </c>
    </row>
    <row r="625" spans="1:4" x14ac:dyDescent="0.25">
      <c r="A625" s="65" t="s">
        <v>4985</v>
      </c>
      <c r="B625" s="65" t="s">
        <v>3472</v>
      </c>
      <c r="C625" s="78" t="s">
        <v>2549</v>
      </c>
      <c r="D625" s="65" t="s">
        <v>4986</v>
      </c>
    </row>
    <row r="626" spans="1:4" x14ac:dyDescent="0.25">
      <c r="A626" s="65" t="s">
        <v>4987</v>
      </c>
      <c r="B626" s="65" t="s">
        <v>3485</v>
      </c>
      <c r="C626" s="78" t="s">
        <v>2386</v>
      </c>
      <c r="D626" s="65" t="s">
        <v>4988</v>
      </c>
    </row>
    <row r="627" spans="1:4" x14ac:dyDescent="0.25">
      <c r="A627" s="65" t="s">
        <v>4989</v>
      </c>
      <c r="B627" s="65" t="s">
        <v>3498</v>
      </c>
      <c r="C627" s="78" t="s">
        <v>2388</v>
      </c>
      <c r="D627" s="65" t="s">
        <v>4990</v>
      </c>
    </row>
    <row r="628" spans="1:4" x14ac:dyDescent="0.25">
      <c r="A628" s="65" t="s">
        <v>4991</v>
      </c>
      <c r="B628" s="65" t="s">
        <v>3511</v>
      </c>
      <c r="C628" s="78" t="s">
        <v>2389</v>
      </c>
      <c r="D628" s="65" t="s">
        <v>4992</v>
      </c>
    </row>
    <row r="629" spans="1:4" x14ac:dyDescent="0.25">
      <c r="A629" s="65" t="s">
        <v>4993</v>
      </c>
      <c r="B629" s="65" t="s">
        <v>3523</v>
      </c>
      <c r="C629" s="78" t="s">
        <v>2390</v>
      </c>
      <c r="D629" s="65" t="s">
        <v>4994</v>
      </c>
    </row>
    <row r="630" spans="1:4" x14ac:dyDescent="0.25">
      <c r="A630" s="65" t="s">
        <v>4995</v>
      </c>
      <c r="B630" s="65" t="s">
        <v>3534</v>
      </c>
      <c r="C630" s="78" t="s">
        <v>2550</v>
      </c>
      <c r="D630" s="65" t="s">
        <v>4996</v>
      </c>
    </row>
    <row r="631" spans="1:4" x14ac:dyDescent="0.25">
      <c r="A631" s="65" t="s">
        <v>4997</v>
      </c>
      <c r="B631" s="65" t="s">
        <v>3545</v>
      </c>
      <c r="C631" s="78" t="s">
        <v>2391</v>
      </c>
      <c r="D631" s="65" t="s">
        <v>4998</v>
      </c>
    </row>
    <row r="632" spans="1:4" x14ac:dyDescent="0.25">
      <c r="A632" s="65" t="s">
        <v>4999</v>
      </c>
      <c r="B632" s="65" t="s">
        <v>3556</v>
      </c>
      <c r="C632" s="78" t="s">
        <v>2275</v>
      </c>
      <c r="D632" s="65" t="s">
        <v>5000</v>
      </c>
    </row>
    <row r="633" spans="1:4" x14ac:dyDescent="0.25">
      <c r="A633" s="65" t="s">
        <v>5001</v>
      </c>
      <c r="B633" s="65" t="s">
        <v>3566</v>
      </c>
      <c r="C633" s="78" t="s">
        <v>2551</v>
      </c>
      <c r="D633" s="65" t="s">
        <v>5002</v>
      </c>
    </row>
    <row r="634" spans="1:4" x14ac:dyDescent="0.25">
      <c r="A634" s="65" t="s">
        <v>5003</v>
      </c>
      <c r="B634" s="65" t="s">
        <v>3574</v>
      </c>
      <c r="C634" s="78" t="s">
        <v>2552</v>
      </c>
      <c r="D634" s="65" t="s">
        <v>5004</v>
      </c>
    </row>
    <row r="635" spans="1:4" x14ac:dyDescent="0.25">
      <c r="A635" s="65" t="s">
        <v>5005</v>
      </c>
      <c r="B635" s="65" t="s">
        <v>3582</v>
      </c>
      <c r="C635" s="78" t="s">
        <v>2553</v>
      </c>
      <c r="D635" s="65" t="s">
        <v>5006</v>
      </c>
    </row>
    <row r="636" spans="1:4" x14ac:dyDescent="0.25">
      <c r="A636" s="65" t="s">
        <v>5007</v>
      </c>
      <c r="B636" s="65" t="s">
        <v>3590</v>
      </c>
      <c r="C636" s="78" t="s">
        <v>2485</v>
      </c>
      <c r="D636" s="65" t="s">
        <v>5008</v>
      </c>
    </row>
    <row r="637" spans="1:4" x14ac:dyDescent="0.25">
      <c r="A637" s="65" t="s">
        <v>5009</v>
      </c>
      <c r="B637" s="65" t="s">
        <v>3598</v>
      </c>
      <c r="C637" s="78" t="s">
        <v>2554</v>
      </c>
      <c r="D637" s="65" t="s">
        <v>5010</v>
      </c>
    </row>
    <row r="638" spans="1:4" x14ac:dyDescent="0.25">
      <c r="A638" s="65" t="s">
        <v>5011</v>
      </c>
      <c r="B638" s="65" t="s">
        <v>3606</v>
      </c>
      <c r="C638" s="78" t="s">
        <v>2555</v>
      </c>
      <c r="D638" s="65" t="s">
        <v>5012</v>
      </c>
    </row>
    <row r="639" spans="1:4" x14ac:dyDescent="0.25">
      <c r="A639" s="65" t="s">
        <v>5013</v>
      </c>
      <c r="B639" s="65" t="s">
        <v>3614</v>
      </c>
      <c r="C639" s="78" t="s">
        <v>2556</v>
      </c>
      <c r="D639" s="65" t="s">
        <v>5014</v>
      </c>
    </row>
    <row r="640" spans="1:4" x14ac:dyDescent="0.25">
      <c r="A640" s="65" t="s">
        <v>5015</v>
      </c>
      <c r="B640" s="65" t="s">
        <v>3622</v>
      </c>
      <c r="C640" s="78" t="s">
        <v>2557</v>
      </c>
      <c r="D640" s="65" t="s">
        <v>5016</v>
      </c>
    </row>
    <row r="641" spans="1:4" x14ac:dyDescent="0.25">
      <c r="A641" s="65" t="s">
        <v>5017</v>
      </c>
      <c r="B641" s="65" t="s">
        <v>3630</v>
      </c>
      <c r="C641" s="78" t="s">
        <v>2558</v>
      </c>
      <c r="D641" s="65" t="s">
        <v>5018</v>
      </c>
    </row>
    <row r="642" spans="1:4" x14ac:dyDescent="0.25">
      <c r="A642" s="65" t="s">
        <v>5019</v>
      </c>
      <c r="B642" s="65" t="s">
        <v>3637</v>
      </c>
      <c r="C642" s="78" t="s">
        <v>2559</v>
      </c>
      <c r="D642" s="65" t="s">
        <v>5020</v>
      </c>
    </row>
    <row r="643" spans="1:4" x14ac:dyDescent="0.25">
      <c r="A643" s="65" t="s">
        <v>5021</v>
      </c>
      <c r="B643" s="65" t="s">
        <v>3645</v>
      </c>
      <c r="C643" s="78" t="s">
        <v>2395</v>
      </c>
      <c r="D643" s="65" t="s">
        <v>5022</v>
      </c>
    </row>
    <row r="644" spans="1:4" x14ac:dyDescent="0.25">
      <c r="A644" s="65" t="s">
        <v>5023</v>
      </c>
      <c r="B644" s="65" t="s">
        <v>3653</v>
      </c>
      <c r="C644" s="78" t="s">
        <v>2396</v>
      </c>
      <c r="D644" s="65" t="s">
        <v>5024</v>
      </c>
    </row>
    <row r="645" spans="1:4" x14ac:dyDescent="0.25">
      <c r="A645" s="65" t="s">
        <v>5025</v>
      </c>
      <c r="B645" s="65" t="s">
        <v>1778</v>
      </c>
      <c r="C645" s="78" t="s">
        <v>2403</v>
      </c>
      <c r="D645" s="65" t="s">
        <v>5026</v>
      </c>
    </row>
    <row r="646" spans="1:4" x14ac:dyDescent="0.25">
      <c r="A646" s="65" t="s">
        <v>5027</v>
      </c>
      <c r="B646" s="65" t="s">
        <v>3668</v>
      </c>
      <c r="C646" s="78" t="s">
        <v>2411</v>
      </c>
      <c r="D646" s="65" t="s">
        <v>5028</v>
      </c>
    </row>
    <row r="647" spans="1:4" x14ac:dyDescent="0.25">
      <c r="A647" s="65" t="s">
        <v>5029</v>
      </c>
      <c r="B647" s="65" t="s">
        <v>3676</v>
      </c>
      <c r="C647" s="78" t="s">
        <v>2522</v>
      </c>
      <c r="D647" s="65" t="s">
        <v>5030</v>
      </c>
    </row>
    <row r="648" spans="1:4" x14ac:dyDescent="0.25">
      <c r="A648" s="65" t="s">
        <v>5031</v>
      </c>
      <c r="B648" s="65" t="s">
        <v>3684</v>
      </c>
      <c r="C648" s="78" t="s">
        <v>2560</v>
      </c>
      <c r="D648" s="65" t="s">
        <v>5032</v>
      </c>
    </row>
    <row r="649" spans="1:4" x14ac:dyDescent="0.25">
      <c r="A649" s="65" t="s">
        <v>5033</v>
      </c>
      <c r="B649" s="65" t="s">
        <v>3692</v>
      </c>
      <c r="C649" s="78" t="s">
        <v>2424</v>
      </c>
      <c r="D649" s="65" t="s">
        <v>5034</v>
      </c>
    </row>
    <row r="650" spans="1:4" x14ac:dyDescent="0.25">
      <c r="A650" s="65" t="s">
        <v>5035</v>
      </c>
      <c r="B650" s="65" t="s">
        <v>3699</v>
      </c>
      <c r="C650" s="78" t="s">
        <v>2561</v>
      </c>
      <c r="D650" s="65" t="s">
        <v>5036</v>
      </c>
    </row>
    <row r="651" spans="1:4" x14ac:dyDescent="0.25">
      <c r="A651" s="65" t="s">
        <v>5037</v>
      </c>
      <c r="B651" s="65" t="s">
        <v>3706</v>
      </c>
      <c r="C651" s="78" t="s">
        <v>2487</v>
      </c>
      <c r="D651" s="65" t="s">
        <v>5038</v>
      </c>
    </row>
    <row r="652" spans="1:4" x14ac:dyDescent="0.25">
      <c r="A652" s="65" t="s">
        <v>5039</v>
      </c>
      <c r="B652" s="65" t="s">
        <v>3713</v>
      </c>
      <c r="C652" s="78" t="s">
        <v>2430</v>
      </c>
      <c r="D652" s="65" t="s">
        <v>5040</v>
      </c>
    </row>
    <row r="653" spans="1:4" x14ac:dyDescent="0.25">
      <c r="A653" s="65" t="s">
        <v>5041</v>
      </c>
      <c r="B653" s="65" t="s">
        <v>3719</v>
      </c>
      <c r="C653" s="78" t="s">
        <v>2433</v>
      </c>
      <c r="D653" s="65" t="s">
        <v>5042</v>
      </c>
    </row>
    <row r="654" spans="1:4" x14ac:dyDescent="0.25">
      <c r="A654" s="65" t="s">
        <v>5043</v>
      </c>
      <c r="B654" s="65" t="s">
        <v>3725</v>
      </c>
      <c r="C654" s="78" t="s">
        <v>2435</v>
      </c>
      <c r="D654" s="65" t="s">
        <v>5044</v>
      </c>
    </row>
    <row r="655" spans="1:4" x14ac:dyDescent="0.25">
      <c r="A655" s="65" t="s">
        <v>5045</v>
      </c>
      <c r="B655" s="65" t="s">
        <v>3731</v>
      </c>
      <c r="C655" s="78" t="s">
        <v>2052</v>
      </c>
      <c r="D655" s="65" t="s">
        <v>5046</v>
      </c>
    </row>
    <row r="656" spans="1:4" x14ac:dyDescent="0.25">
      <c r="A656" s="65" t="s">
        <v>5047</v>
      </c>
      <c r="B656" s="65" t="s">
        <v>3737</v>
      </c>
      <c r="C656" s="78" t="s">
        <v>2530</v>
      </c>
      <c r="D656" s="65" t="s">
        <v>5048</v>
      </c>
    </row>
    <row r="657" spans="1:4" x14ac:dyDescent="0.25">
      <c r="A657" s="65" t="s">
        <v>5049</v>
      </c>
      <c r="B657" s="65" t="s">
        <v>3743</v>
      </c>
      <c r="C657" s="78" t="s">
        <v>2562</v>
      </c>
      <c r="D657" s="65" t="s">
        <v>5050</v>
      </c>
    </row>
    <row r="658" spans="1:4" x14ac:dyDescent="0.25">
      <c r="A658" s="65" t="s">
        <v>5051</v>
      </c>
      <c r="B658" s="65" t="s">
        <v>3749</v>
      </c>
      <c r="C658" s="78" t="s">
        <v>2563</v>
      </c>
      <c r="D658" s="65" t="s">
        <v>5052</v>
      </c>
    </row>
    <row r="659" spans="1:4" x14ac:dyDescent="0.25">
      <c r="A659" s="65" t="s">
        <v>5053</v>
      </c>
      <c r="B659" s="65" t="s">
        <v>3078</v>
      </c>
      <c r="C659" s="78" t="s">
        <v>2006</v>
      </c>
      <c r="D659" s="65" t="s">
        <v>5054</v>
      </c>
    </row>
    <row r="660" spans="1:4" x14ac:dyDescent="0.25">
      <c r="A660" s="65" t="s">
        <v>5055</v>
      </c>
      <c r="B660" s="65" t="s">
        <v>3101</v>
      </c>
      <c r="C660" s="78" t="s">
        <v>2008</v>
      </c>
      <c r="D660" s="65" t="s">
        <v>5056</v>
      </c>
    </row>
    <row r="661" spans="1:4" x14ac:dyDescent="0.25">
      <c r="A661" s="65" t="s">
        <v>5057</v>
      </c>
      <c r="B661" s="65" t="s">
        <v>3123</v>
      </c>
      <c r="C661" s="78" t="s">
        <v>2010</v>
      </c>
      <c r="D661" s="65" t="s">
        <v>5058</v>
      </c>
    </row>
    <row r="662" spans="1:4" x14ac:dyDescent="0.25">
      <c r="A662" s="65" t="s">
        <v>5059</v>
      </c>
      <c r="B662" s="65" t="s">
        <v>3145</v>
      </c>
      <c r="C662" s="78" t="s">
        <v>2012</v>
      </c>
      <c r="D662" s="65" t="s">
        <v>5060</v>
      </c>
    </row>
    <row r="663" spans="1:4" x14ac:dyDescent="0.25">
      <c r="A663" s="65" t="s">
        <v>5061</v>
      </c>
      <c r="B663" s="65" t="s">
        <v>3166</v>
      </c>
      <c r="C663" s="78" t="s">
        <v>2014</v>
      </c>
      <c r="D663" s="65" t="s">
        <v>5062</v>
      </c>
    </row>
    <row r="664" spans="1:4" x14ac:dyDescent="0.25">
      <c r="A664" s="65" t="s">
        <v>5063</v>
      </c>
      <c r="B664" s="65" t="s">
        <v>3187</v>
      </c>
      <c r="C664" s="78" t="s">
        <v>2016</v>
      </c>
      <c r="D664" s="65" t="s">
        <v>5064</v>
      </c>
    </row>
    <row r="665" spans="1:4" x14ac:dyDescent="0.25">
      <c r="A665" s="65" t="s">
        <v>5065</v>
      </c>
      <c r="B665" s="65" t="s">
        <v>3208</v>
      </c>
      <c r="C665" s="78" t="s">
        <v>2018</v>
      </c>
      <c r="D665" s="65" t="s">
        <v>5066</v>
      </c>
    </row>
    <row r="666" spans="1:4" x14ac:dyDescent="0.25">
      <c r="A666" s="65" t="s">
        <v>5067</v>
      </c>
      <c r="B666" s="65" t="s">
        <v>3229</v>
      </c>
      <c r="C666" s="78" t="s">
        <v>2020</v>
      </c>
      <c r="D666" s="65" t="s">
        <v>5068</v>
      </c>
    </row>
    <row r="667" spans="1:4" x14ac:dyDescent="0.25">
      <c r="A667" s="65" t="s">
        <v>5069</v>
      </c>
      <c r="B667" s="65" t="s">
        <v>3249</v>
      </c>
      <c r="C667" s="78" t="s">
        <v>2022</v>
      </c>
      <c r="D667" s="65" t="s">
        <v>5070</v>
      </c>
    </row>
    <row r="668" spans="1:4" x14ac:dyDescent="0.25">
      <c r="A668" s="65" t="s">
        <v>5071</v>
      </c>
      <c r="B668" s="65" t="s">
        <v>3268</v>
      </c>
      <c r="C668" s="78">
        <v>10</v>
      </c>
      <c r="D668" s="65" t="s">
        <v>5072</v>
      </c>
    </row>
    <row r="669" spans="1:4" x14ac:dyDescent="0.25">
      <c r="A669" s="65" t="s">
        <v>5073</v>
      </c>
      <c r="B669" s="65" t="s">
        <v>3287</v>
      </c>
      <c r="C669" s="78">
        <v>11</v>
      </c>
      <c r="D669" s="65" t="s">
        <v>5074</v>
      </c>
    </row>
    <row r="670" spans="1:4" x14ac:dyDescent="0.25">
      <c r="A670" s="65" t="s">
        <v>5075</v>
      </c>
      <c r="B670" s="65" t="s">
        <v>3305</v>
      </c>
      <c r="C670" s="78">
        <v>12</v>
      </c>
      <c r="D670" s="65" t="s">
        <v>5076</v>
      </c>
    </row>
    <row r="671" spans="1:4" x14ac:dyDescent="0.25">
      <c r="A671" s="65" t="s">
        <v>5077</v>
      </c>
      <c r="B671" s="65" t="s">
        <v>3322</v>
      </c>
      <c r="C671" s="78">
        <v>13</v>
      </c>
      <c r="D671" s="65" t="s">
        <v>5078</v>
      </c>
    </row>
    <row r="672" spans="1:4" x14ac:dyDescent="0.25">
      <c r="A672" s="65" t="s">
        <v>5079</v>
      </c>
      <c r="B672" s="65" t="s">
        <v>3339</v>
      </c>
      <c r="C672" s="78">
        <v>14</v>
      </c>
      <c r="D672" s="65" t="s">
        <v>5080</v>
      </c>
    </row>
    <row r="673" spans="1:4" x14ac:dyDescent="0.25">
      <c r="A673" s="65" t="s">
        <v>5081</v>
      </c>
      <c r="B673" s="65" t="s">
        <v>3356</v>
      </c>
      <c r="C673" s="78">
        <v>15</v>
      </c>
      <c r="D673" s="65" t="s">
        <v>5082</v>
      </c>
    </row>
    <row r="674" spans="1:4" x14ac:dyDescent="0.25">
      <c r="A674" s="65" t="s">
        <v>5083</v>
      </c>
      <c r="B674" s="65" t="s">
        <v>3371</v>
      </c>
      <c r="C674" s="78">
        <v>16</v>
      </c>
      <c r="D674" s="65" t="s">
        <v>5084</v>
      </c>
    </row>
    <row r="675" spans="1:4" x14ac:dyDescent="0.25">
      <c r="A675" s="65" t="s">
        <v>5085</v>
      </c>
      <c r="B675" s="65" t="s">
        <v>3079</v>
      </c>
      <c r="C675" s="78" t="s">
        <v>2295</v>
      </c>
      <c r="D675" s="65" t="s">
        <v>5086</v>
      </c>
    </row>
    <row r="676" spans="1:4" x14ac:dyDescent="0.25">
      <c r="A676" s="65" t="s">
        <v>5087</v>
      </c>
      <c r="B676" s="65" t="s">
        <v>3102</v>
      </c>
      <c r="C676" s="78" t="s">
        <v>2564</v>
      </c>
      <c r="D676" s="65" t="s">
        <v>5088</v>
      </c>
    </row>
    <row r="677" spans="1:4" x14ac:dyDescent="0.25">
      <c r="A677" s="65" t="s">
        <v>5089</v>
      </c>
      <c r="B677" s="65" t="s">
        <v>3124</v>
      </c>
      <c r="C677" s="78" t="s">
        <v>2307</v>
      </c>
      <c r="D677" s="65" t="s">
        <v>5090</v>
      </c>
    </row>
    <row r="678" spans="1:4" x14ac:dyDescent="0.25">
      <c r="A678" s="65" t="s">
        <v>5091</v>
      </c>
      <c r="B678" s="65" t="s">
        <v>3146</v>
      </c>
      <c r="C678" s="78" t="s">
        <v>2495</v>
      </c>
      <c r="D678" s="65" t="s">
        <v>5092</v>
      </c>
    </row>
    <row r="679" spans="1:4" x14ac:dyDescent="0.25">
      <c r="A679" s="65" t="s">
        <v>5093</v>
      </c>
      <c r="B679" s="65" t="s">
        <v>3167</v>
      </c>
      <c r="C679" s="78" t="s">
        <v>2319</v>
      </c>
      <c r="D679" s="65" t="s">
        <v>5094</v>
      </c>
    </row>
    <row r="680" spans="1:4" x14ac:dyDescent="0.25">
      <c r="A680" s="65" t="s">
        <v>5095</v>
      </c>
      <c r="B680" s="65" t="s">
        <v>3188</v>
      </c>
      <c r="C680" s="78" t="s">
        <v>2325</v>
      </c>
      <c r="D680" s="65" t="s">
        <v>5096</v>
      </c>
    </row>
    <row r="681" spans="1:4" x14ac:dyDescent="0.25">
      <c r="A681" s="65" t="s">
        <v>5097</v>
      </c>
      <c r="B681" s="65" t="s">
        <v>3209</v>
      </c>
      <c r="C681" s="78" t="s">
        <v>2360</v>
      </c>
      <c r="D681" s="65" t="s">
        <v>5098</v>
      </c>
    </row>
    <row r="682" spans="1:4" x14ac:dyDescent="0.25">
      <c r="A682" s="65" t="s">
        <v>5099</v>
      </c>
      <c r="B682" s="65" t="s">
        <v>3230</v>
      </c>
      <c r="C682" s="78" t="s">
        <v>2362</v>
      </c>
      <c r="D682" s="65" t="s">
        <v>5100</v>
      </c>
    </row>
    <row r="683" spans="1:4" x14ac:dyDescent="0.25">
      <c r="A683" s="65" t="s">
        <v>5101</v>
      </c>
      <c r="B683" s="65" t="s">
        <v>3250</v>
      </c>
      <c r="C683" s="78" t="s">
        <v>2507</v>
      </c>
      <c r="D683" s="65" t="s">
        <v>5102</v>
      </c>
    </row>
    <row r="684" spans="1:4" x14ac:dyDescent="0.25">
      <c r="A684" s="65" t="s">
        <v>5103</v>
      </c>
      <c r="B684" s="65" t="s">
        <v>3269</v>
      </c>
      <c r="C684" s="78" t="s">
        <v>2366</v>
      </c>
      <c r="D684" s="65" t="s">
        <v>5104</v>
      </c>
    </row>
    <row r="685" spans="1:4" x14ac:dyDescent="0.25">
      <c r="A685" s="65" t="s">
        <v>5105</v>
      </c>
      <c r="B685" s="65" t="s">
        <v>3288</v>
      </c>
      <c r="C685" s="78" t="s">
        <v>2565</v>
      </c>
      <c r="D685" s="65" t="s">
        <v>5106</v>
      </c>
    </row>
    <row r="686" spans="1:4" x14ac:dyDescent="0.25">
      <c r="A686" s="65" t="s">
        <v>5107</v>
      </c>
      <c r="B686" s="65" t="s">
        <v>3306</v>
      </c>
      <c r="C686" s="78" t="s">
        <v>2382</v>
      </c>
      <c r="D686" s="65" t="s">
        <v>5108</v>
      </c>
    </row>
    <row r="687" spans="1:4" x14ac:dyDescent="0.25">
      <c r="A687" s="65" t="s">
        <v>5109</v>
      </c>
      <c r="B687" s="65" t="s">
        <v>3323</v>
      </c>
      <c r="C687" s="78" t="s">
        <v>2553</v>
      </c>
      <c r="D687" s="65" t="s">
        <v>5110</v>
      </c>
    </row>
    <row r="688" spans="1:4" x14ac:dyDescent="0.25">
      <c r="A688" s="65" t="s">
        <v>5111</v>
      </c>
      <c r="B688" s="65" t="s">
        <v>3340</v>
      </c>
      <c r="C688" s="78" t="s">
        <v>2566</v>
      </c>
      <c r="D688" s="65" t="s">
        <v>5112</v>
      </c>
    </row>
    <row r="689" spans="1:4" x14ac:dyDescent="0.25">
      <c r="A689" s="65" t="s">
        <v>5113</v>
      </c>
      <c r="B689" s="65" t="s">
        <v>3357</v>
      </c>
      <c r="C689" s="78" t="s">
        <v>2567</v>
      </c>
      <c r="D689" s="65" t="s">
        <v>5114</v>
      </c>
    </row>
    <row r="690" spans="1:4" x14ac:dyDescent="0.25">
      <c r="A690" s="65" t="s">
        <v>5115</v>
      </c>
      <c r="B690" s="65" t="s">
        <v>3372</v>
      </c>
      <c r="C690" s="78" t="s">
        <v>2283</v>
      </c>
      <c r="D690" s="65" t="s">
        <v>5116</v>
      </c>
    </row>
    <row r="691" spans="1:4" x14ac:dyDescent="0.25">
      <c r="A691" s="65" t="s">
        <v>5117</v>
      </c>
      <c r="B691" s="65" t="s">
        <v>3387</v>
      </c>
      <c r="C691" s="78" t="s">
        <v>2523</v>
      </c>
      <c r="D691" s="65" t="s">
        <v>5118</v>
      </c>
    </row>
    <row r="692" spans="1:4" x14ac:dyDescent="0.25">
      <c r="A692" s="65" t="s">
        <v>5119</v>
      </c>
      <c r="B692" s="65" t="s">
        <v>3402</v>
      </c>
      <c r="C692" s="78" t="s">
        <v>2417</v>
      </c>
      <c r="D692" s="65" t="s">
        <v>5120</v>
      </c>
    </row>
    <row r="693" spans="1:4" x14ac:dyDescent="0.25">
      <c r="A693" s="65" t="s">
        <v>5121</v>
      </c>
      <c r="B693" s="65" t="s">
        <v>1851</v>
      </c>
      <c r="C693" s="78" t="s">
        <v>2568</v>
      </c>
      <c r="D693" s="65" t="s">
        <v>5122</v>
      </c>
    </row>
    <row r="694" spans="1:4" x14ac:dyDescent="0.25">
      <c r="A694" s="65" t="s">
        <v>5123</v>
      </c>
      <c r="B694" s="65" t="s">
        <v>3431</v>
      </c>
      <c r="C694" s="78" t="s">
        <v>2569</v>
      </c>
      <c r="D694" s="65" t="s">
        <v>5124</v>
      </c>
    </row>
    <row r="695" spans="1:4" x14ac:dyDescent="0.25">
      <c r="A695" s="65" t="s">
        <v>5125</v>
      </c>
      <c r="B695" s="65" t="s">
        <v>3445</v>
      </c>
      <c r="C695" s="78" t="s">
        <v>2570</v>
      </c>
      <c r="D695" s="65" t="s">
        <v>5126</v>
      </c>
    </row>
    <row r="696" spans="1:4" x14ac:dyDescent="0.25">
      <c r="A696" s="65" t="s">
        <v>5127</v>
      </c>
      <c r="B696" s="65" t="s">
        <v>3459</v>
      </c>
      <c r="C696" s="78" t="s">
        <v>2571</v>
      </c>
      <c r="D696" s="65" t="s">
        <v>5128</v>
      </c>
    </row>
    <row r="697" spans="1:4" x14ac:dyDescent="0.25">
      <c r="A697" s="65" t="s">
        <v>5129</v>
      </c>
      <c r="B697" s="65" t="s">
        <v>3473</v>
      </c>
      <c r="C697" s="78" t="s">
        <v>2572</v>
      </c>
      <c r="D697" s="65" t="s">
        <v>5130</v>
      </c>
    </row>
    <row r="698" spans="1:4" x14ac:dyDescent="0.25">
      <c r="A698" s="65" t="s">
        <v>5131</v>
      </c>
      <c r="B698" s="65" t="s">
        <v>3486</v>
      </c>
      <c r="C698" s="78" t="s">
        <v>2573</v>
      </c>
      <c r="D698" s="65" t="s">
        <v>5132</v>
      </c>
    </row>
    <row r="699" spans="1:4" x14ac:dyDescent="0.25">
      <c r="A699" s="65" t="s">
        <v>5133</v>
      </c>
      <c r="B699" s="65" t="s">
        <v>3499</v>
      </c>
      <c r="C699" s="78" t="s">
        <v>2574</v>
      </c>
      <c r="D699" s="65" t="s">
        <v>5134</v>
      </c>
    </row>
    <row r="700" spans="1:4" x14ac:dyDescent="0.25">
      <c r="A700" s="65" t="s">
        <v>5135</v>
      </c>
      <c r="B700" s="65" t="s">
        <v>3512</v>
      </c>
      <c r="C700" s="78" t="s">
        <v>2489</v>
      </c>
      <c r="D700" s="65" t="s">
        <v>5136</v>
      </c>
    </row>
  </sheetData>
  <sheetProtection algorithmName="SHA-512" hashValue="G/Nz3q9UZO2LMeOdMYB2dw2VsQwpDTXGMCaLhMDe+nRGUCbHGd8YLujEO0re1LQ+OPCmxNDmFJyP5g6P55XuDQ==" saltValue="Ps9RmPxp13aNPQlDM+LvZA==" spinCount="100000" sheet="1" objects="1" scenarios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843FC-5C26-495C-98A0-13170535B883}">
  <sheetPr codeName="Sheet5"/>
  <dimension ref="A1:U257"/>
  <sheetViews>
    <sheetView workbookViewId="0">
      <selection activeCell="F1" sqref="F1"/>
    </sheetView>
  </sheetViews>
  <sheetFormatPr defaultRowHeight="15.75" x14ac:dyDescent="0.25"/>
  <cols>
    <col min="1" max="1" width="11.375" style="38" bestFit="1" customWidth="1"/>
    <col min="2" max="2" width="17.5" style="38" bestFit="1" customWidth="1"/>
    <col min="3" max="3" width="13.125" style="38" bestFit="1" customWidth="1"/>
    <col min="5" max="5" width="17.25" bestFit="1" customWidth="1"/>
    <col min="15" max="15" width="9" hidden="1" customWidth="1"/>
    <col min="16" max="16" width="22.875" hidden="1" customWidth="1"/>
    <col min="17" max="17" width="41.5" hidden="1" customWidth="1"/>
    <col min="18" max="21" width="9" hidden="1" customWidth="1"/>
  </cols>
  <sheetData>
    <row r="1" spans="1:21" ht="31.5" x14ac:dyDescent="0.25">
      <c r="A1" s="34" t="s">
        <v>2575</v>
      </c>
      <c r="B1" s="35" t="s">
        <v>5137</v>
      </c>
      <c r="C1" s="35" t="s">
        <v>5138</v>
      </c>
      <c r="D1" s="65"/>
      <c r="E1" s="65" t="s">
        <v>5139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36" t="s">
        <v>2580</v>
      </c>
      <c r="Q1" s="37" t="s">
        <v>2581</v>
      </c>
      <c r="R1" s="65" t="s">
        <v>2582</v>
      </c>
      <c r="S1" s="65" t="s">
        <v>2583</v>
      </c>
      <c r="T1" s="65" t="s">
        <v>2584</v>
      </c>
      <c r="U1" s="65" t="s">
        <v>2585</v>
      </c>
    </row>
    <row r="2" spans="1:21" x14ac:dyDescent="0.25">
      <c r="A2" s="38" t="s">
        <v>1888</v>
      </c>
      <c r="B2" s="38" t="s">
        <v>2586</v>
      </c>
      <c r="C2" s="38">
        <v>0</v>
      </c>
      <c r="D2" s="65"/>
      <c r="E2" s="65" t="s">
        <v>219</v>
      </c>
      <c r="F2" s="65"/>
      <c r="G2" s="65"/>
      <c r="H2" s="65"/>
      <c r="I2" s="39"/>
      <c r="J2" s="38"/>
      <c r="K2" s="65"/>
      <c r="L2" s="65"/>
      <c r="M2" s="65"/>
      <c r="N2" s="65"/>
      <c r="O2" s="65"/>
      <c r="P2" s="39">
        <v>1</v>
      </c>
      <c r="Q2" s="38" t="s">
        <v>2588</v>
      </c>
      <c r="R2" s="65"/>
      <c r="S2" s="65" t="s">
        <v>2590</v>
      </c>
      <c r="T2" s="65"/>
      <c r="U2" s="65"/>
    </row>
    <row r="3" spans="1:21" x14ac:dyDescent="0.25">
      <c r="A3" s="38" t="s">
        <v>1603</v>
      </c>
      <c r="B3" s="38" t="s">
        <v>2586</v>
      </c>
      <c r="C3" s="38">
        <v>0</v>
      </c>
      <c r="D3" s="65"/>
      <c r="E3" s="65" t="s">
        <v>291</v>
      </c>
      <c r="F3" s="65"/>
      <c r="G3" s="65"/>
      <c r="H3" s="65"/>
      <c r="I3" s="39"/>
      <c r="J3" s="38"/>
      <c r="K3" s="65"/>
      <c r="L3" s="65"/>
      <c r="M3" s="65"/>
      <c r="N3" s="65"/>
      <c r="O3" s="65"/>
      <c r="P3" s="39">
        <v>2</v>
      </c>
      <c r="Q3" s="38" t="s">
        <v>2591</v>
      </c>
      <c r="R3" s="65"/>
      <c r="S3" s="65" t="s">
        <v>2590</v>
      </c>
      <c r="T3" s="65" t="s">
        <v>2590</v>
      </c>
      <c r="U3" s="65"/>
    </row>
    <row r="4" spans="1:21" x14ac:dyDescent="0.25">
      <c r="A4" s="38" t="s">
        <v>1613</v>
      </c>
      <c r="B4" s="38" t="s">
        <v>2586</v>
      </c>
      <c r="C4" s="38">
        <v>0</v>
      </c>
      <c r="D4" s="65"/>
      <c r="E4" s="65" t="s">
        <v>390</v>
      </c>
      <c r="F4" s="65"/>
      <c r="G4" s="65"/>
      <c r="H4" s="65"/>
      <c r="I4" s="39"/>
      <c r="J4" s="38"/>
      <c r="K4" s="65"/>
      <c r="L4" s="65"/>
      <c r="M4" s="65"/>
      <c r="N4" s="65"/>
      <c r="O4" s="65"/>
      <c r="P4" s="39">
        <v>3</v>
      </c>
      <c r="Q4" s="38" t="s">
        <v>2592</v>
      </c>
      <c r="R4" s="65"/>
      <c r="S4" s="65" t="s">
        <v>2590</v>
      </c>
      <c r="T4" s="65"/>
      <c r="U4" s="65"/>
    </row>
    <row r="5" spans="1:21" x14ac:dyDescent="0.25">
      <c r="A5" s="38" t="s">
        <v>1337</v>
      </c>
      <c r="B5" s="38" t="s">
        <v>2586</v>
      </c>
      <c r="C5" s="38">
        <v>0</v>
      </c>
      <c r="D5" s="65"/>
      <c r="E5" s="65" t="s">
        <v>407</v>
      </c>
      <c r="F5" s="65"/>
      <c r="G5" s="65"/>
      <c r="H5" s="65"/>
      <c r="I5" s="39"/>
      <c r="J5" s="38"/>
      <c r="K5" s="65"/>
      <c r="L5" s="65"/>
      <c r="M5" s="65"/>
      <c r="N5" s="65"/>
      <c r="O5" s="65"/>
      <c r="P5" s="39">
        <v>4</v>
      </c>
      <c r="Q5" s="38" t="s">
        <v>2593</v>
      </c>
      <c r="R5" s="65"/>
      <c r="S5" s="65" t="s">
        <v>2590</v>
      </c>
      <c r="T5" s="65" t="s">
        <v>2590</v>
      </c>
      <c r="U5" s="65"/>
    </row>
    <row r="6" spans="1:21" x14ac:dyDescent="0.25">
      <c r="A6" s="38" t="s">
        <v>1341</v>
      </c>
      <c r="B6" s="38" t="s">
        <v>2586</v>
      </c>
      <c r="C6" s="38">
        <v>0</v>
      </c>
      <c r="D6" s="65"/>
      <c r="E6" s="65" t="s">
        <v>424</v>
      </c>
      <c r="F6" s="65"/>
      <c r="G6" s="65"/>
      <c r="H6" s="65"/>
      <c r="I6" s="39"/>
      <c r="J6" s="38"/>
      <c r="K6" s="65"/>
      <c r="L6" s="65"/>
      <c r="M6" s="65"/>
      <c r="N6" s="65"/>
      <c r="O6" s="65"/>
      <c r="P6" s="39">
        <v>5</v>
      </c>
      <c r="Q6" s="38" t="s">
        <v>2594</v>
      </c>
      <c r="R6" s="65"/>
      <c r="S6" s="65"/>
      <c r="T6" s="65"/>
      <c r="U6" s="65"/>
    </row>
    <row r="7" spans="1:21" x14ac:dyDescent="0.25">
      <c r="A7" s="38" t="s">
        <v>1345</v>
      </c>
      <c r="B7" s="38" t="s">
        <v>2586</v>
      </c>
      <c r="C7" s="38">
        <v>0</v>
      </c>
      <c r="D7" s="65"/>
      <c r="E7" s="65" t="s">
        <v>497</v>
      </c>
      <c r="F7" s="65"/>
      <c r="G7" s="65"/>
      <c r="H7" s="65"/>
      <c r="I7" s="39"/>
      <c r="J7" s="38"/>
      <c r="K7" s="65"/>
      <c r="L7" s="65"/>
      <c r="M7" s="65"/>
      <c r="N7" s="65"/>
      <c r="O7" s="65"/>
      <c r="P7" s="39"/>
      <c r="Q7" s="38"/>
      <c r="R7" s="65"/>
      <c r="S7" s="65"/>
      <c r="T7" s="65"/>
      <c r="U7" s="65"/>
    </row>
    <row r="8" spans="1:21" x14ac:dyDescent="0.25">
      <c r="A8" s="38" t="s">
        <v>1364</v>
      </c>
      <c r="B8" s="38" t="s">
        <v>2586</v>
      </c>
      <c r="C8" s="38">
        <v>0</v>
      </c>
      <c r="D8" s="65"/>
      <c r="E8" s="65" t="s">
        <v>507</v>
      </c>
      <c r="F8" s="65"/>
      <c r="G8" s="65"/>
      <c r="H8" s="65"/>
      <c r="I8" s="39"/>
      <c r="J8" s="38"/>
      <c r="K8" s="65"/>
      <c r="L8" s="65"/>
      <c r="M8" s="65"/>
      <c r="N8" s="65"/>
      <c r="O8" s="65"/>
      <c r="P8" s="39"/>
      <c r="Q8" s="38"/>
      <c r="R8" s="65"/>
      <c r="S8" s="65"/>
      <c r="T8" s="65"/>
      <c r="U8" s="65"/>
    </row>
    <row r="9" spans="1:21" x14ac:dyDescent="0.25">
      <c r="A9" s="38" t="s">
        <v>1372</v>
      </c>
      <c r="B9" s="38" t="s">
        <v>2586</v>
      </c>
      <c r="C9" s="38">
        <v>0</v>
      </c>
      <c r="D9" s="65"/>
      <c r="E9" s="65" t="s">
        <v>642</v>
      </c>
      <c r="F9" s="65"/>
      <c r="G9" s="65"/>
      <c r="H9" s="65"/>
      <c r="I9" s="39"/>
      <c r="J9" s="38"/>
      <c r="K9" s="65"/>
      <c r="L9" s="65"/>
      <c r="M9" s="65"/>
      <c r="N9" s="65"/>
      <c r="O9" s="65"/>
      <c r="P9" s="39"/>
      <c r="Q9" s="38"/>
      <c r="R9" s="65"/>
      <c r="S9" s="65"/>
      <c r="T9" s="65"/>
      <c r="U9" s="65"/>
    </row>
    <row r="10" spans="1:21" x14ac:dyDescent="0.25">
      <c r="A10" s="38" t="s">
        <v>1368</v>
      </c>
      <c r="B10" s="38" t="s">
        <v>2586</v>
      </c>
      <c r="C10" s="38">
        <v>0</v>
      </c>
      <c r="D10" s="65"/>
      <c r="E10" s="65" t="s">
        <v>669</v>
      </c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</row>
    <row r="11" spans="1:21" x14ac:dyDescent="0.25">
      <c r="A11" s="38" t="s">
        <v>1376</v>
      </c>
      <c r="B11" s="38" t="s">
        <v>5140</v>
      </c>
      <c r="C11" s="38" t="s">
        <v>2595</v>
      </c>
      <c r="D11" s="65"/>
      <c r="E11" s="65" t="s">
        <v>677</v>
      </c>
      <c r="F11" s="65"/>
      <c r="G11" s="65"/>
      <c r="H11" s="65"/>
      <c r="I11" s="39"/>
      <c r="J11" s="38"/>
      <c r="K11" s="65"/>
      <c r="L11" s="65"/>
      <c r="M11" s="65"/>
      <c r="N11" s="65"/>
      <c r="O11" s="65"/>
      <c r="P11" s="39"/>
      <c r="Q11" s="38"/>
      <c r="R11" s="65"/>
      <c r="S11" s="65"/>
      <c r="T11" s="65"/>
      <c r="U11" s="65"/>
    </row>
    <row r="12" spans="1:21" x14ac:dyDescent="0.25">
      <c r="A12" s="38" t="s">
        <v>1380</v>
      </c>
      <c r="B12" s="38" t="s">
        <v>2603</v>
      </c>
      <c r="C12" s="38" t="s">
        <v>2602</v>
      </c>
      <c r="D12" s="65"/>
      <c r="E12" s="65" t="s">
        <v>755</v>
      </c>
      <c r="F12" s="65"/>
      <c r="G12" s="65"/>
      <c r="H12" s="65"/>
      <c r="I12" s="65"/>
      <c r="J12" s="65"/>
      <c r="K12" s="65"/>
      <c r="L12" s="65"/>
      <c r="M12" s="65"/>
      <c r="N12" s="65"/>
      <c r="O12" s="65" t="s">
        <v>2598</v>
      </c>
      <c r="P12" s="65"/>
      <c r="Q12" s="65"/>
      <c r="R12" s="65"/>
      <c r="S12" s="65"/>
      <c r="T12" s="65"/>
      <c r="U12" s="65"/>
    </row>
    <row r="13" spans="1:21" x14ac:dyDescent="0.25">
      <c r="A13" s="38" t="s">
        <v>1384</v>
      </c>
      <c r="B13" s="38" t="s">
        <v>2586</v>
      </c>
      <c r="C13" s="38">
        <v>0</v>
      </c>
      <c r="D13" s="65"/>
      <c r="E13" s="65" t="s">
        <v>888</v>
      </c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</row>
    <row r="14" spans="1:21" x14ac:dyDescent="0.25">
      <c r="A14" s="38" t="s">
        <v>1397</v>
      </c>
      <c r="B14" s="38" t="s">
        <v>2586</v>
      </c>
      <c r="C14" s="38">
        <v>0</v>
      </c>
      <c r="D14" s="65"/>
      <c r="E14" s="65" t="s">
        <v>916</v>
      </c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</row>
    <row r="15" spans="1:21" x14ac:dyDescent="0.25">
      <c r="A15" s="38" t="s">
        <v>1405</v>
      </c>
      <c r="B15" s="38" t="s">
        <v>2586</v>
      </c>
      <c r="C15" s="38">
        <v>0</v>
      </c>
      <c r="D15" s="65"/>
      <c r="E15" s="65" t="s">
        <v>939</v>
      </c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</row>
    <row r="16" spans="1:21" x14ac:dyDescent="0.25">
      <c r="A16" s="38" t="s">
        <v>1418</v>
      </c>
      <c r="B16" s="38" t="s">
        <v>2586</v>
      </c>
      <c r="C16" s="38">
        <v>0</v>
      </c>
      <c r="D16" s="65"/>
      <c r="E16" s="65" t="s">
        <v>955</v>
      </c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</row>
    <row r="17" spans="1:5" x14ac:dyDescent="0.25">
      <c r="A17" s="38" t="s">
        <v>1422</v>
      </c>
      <c r="B17" s="38" t="s">
        <v>2586</v>
      </c>
      <c r="C17" s="38">
        <v>0</v>
      </c>
      <c r="D17" s="65"/>
      <c r="E17" s="65" t="s">
        <v>1108</v>
      </c>
    </row>
    <row r="18" spans="1:5" x14ac:dyDescent="0.25">
      <c r="A18" s="38" t="s">
        <v>1430</v>
      </c>
      <c r="B18" s="38" t="s">
        <v>2586</v>
      </c>
      <c r="C18" s="38">
        <v>0</v>
      </c>
      <c r="D18" s="65"/>
      <c r="E18" s="65"/>
    </row>
    <row r="19" spans="1:5" x14ac:dyDescent="0.25">
      <c r="A19" s="38" t="s">
        <v>1426</v>
      </c>
      <c r="B19" s="38" t="s">
        <v>2586</v>
      </c>
      <c r="C19" s="38">
        <v>0</v>
      </c>
      <c r="D19" s="65"/>
      <c r="E19" s="65"/>
    </row>
    <row r="20" spans="1:5" x14ac:dyDescent="0.25">
      <c r="A20" s="38" t="s">
        <v>1434</v>
      </c>
      <c r="B20" s="38" t="s">
        <v>2586</v>
      </c>
      <c r="C20" s="38">
        <v>0</v>
      </c>
      <c r="D20" s="65"/>
      <c r="E20" s="65"/>
    </row>
    <row r="21" spans="1:5" x14ac:dyDescent="0.25">
      <c r="A21" s="38" t="s">
        <v>1444</v>
      </c>
      <c r="B21" s="38" t="s">
        <v>2586</v>
      </c>
      <c r="C21" s="38">
        <v>0</v>
      </c>
      <c r="D21" s="65"/>
      <c r="E21" s="65"/>
    </row>
    <row r="22" spans="1:5" x14ac:dyDescent="0.25">
      <c r="A22" s="38" t="s">
        <v>1724</v>
      </c>
      <c r="B22" s="38" t="s">
        <v>2586</v>
      </c>
      <c r="C22" s="38">
        <v>0</v>
      </c>
      <c r="D22" s="65"/>
      <c r="E22" s="65"/>
    </row>
    <row r="23" spans="1:5" x14ac:dyDescent="0.25">
      <c r="A23" s="38" t="s">
        <v>1451</v>
      </c>
      <c r="B23" s="38" t="s">
        <v>2586</v>
      </c>
      <c r="C23" s="38">
        <v>0</v>
      </c>
      <c r="D23" s="65"/>
      <c r="E23" s="65"/>
    </row>
    <row r="24" spans="1:5" x14ac:dyDescent="0.25">
      <c r="A24" s="38" t="s">
        <v>1401</v>
      </c>
      <c r="B24" s="38" t="s">
        <v>2586</v>
      </c>
      <c r="C24" s="38">
        <v>0</v>
      </c>
      <c r="D24" s="65"/>
      <c r="E24" s="65"/>
    </row>
    <row r="25" spans="1:5" x14ac:dyDescent="0.25">
      <c r="A25" s="38" t="s">
        <v>1458</v>
      </c>
      <c r="B25" s="38" t="s">
        <v>2586</v>
      </c>
      <c r="C25" s="38">
        <v>0</v>
      </c>
      <c r="D25" s="65"/>
      <c r="E25" s="65"/>
    </row>
    <row r="26" spans="1:5" x14ac:dyDescent="0.25">
      <c r="A26" s="38" t="s">
        <v>1462</v>
      </c>
      <c r="B26" s="38" t="s">
        <v>2586</v>
      </c>
      <c r="C26" s="38">
        <v>0</v>
      </c>
      <c r="D26" s="65"/>
      <c r="E26" s="65"/>
    </row>
    <row r="27" spans="1:5" x14ac:dyDescent="0.25">
      <c r="A27" s="38" t="s">
        <v>1470</v>
      </c>
      <c r="B27" s="38" t="s">
        <v>2586</v>
      </c>
      <c r="C27" s="38">
        <v>0</v>
      </c>
      <c r="D27" s="65"/>
      <c r="E27" s="65"/>
    </row>
    <row r="28" spans="1:5" x14ac:dyDescent="0.25">
      <c r="A28" s="38" t="s">
        <v>1466</v>
      </c>
      <c r="B28" s="38" t="s">
        <v>5141</v>
      </c>
      <c r="C28" s="38" t="s">
        <v>2595</v>
      </c>
      <c r="D28" s="65"/>
      <c r="E28" s="65"/>
    </row>
    <row r="29" spans="1:5" x14ac:dyDescent="0.25">
      <c r="A29" s="38" t="s">
        <v>1477</v>
      </c>
      <c r="B29" s="38" t="s">
        <v>2586</v>
      </c>
      <c r="C29" s="38">
        <v>0</v>
      </c>
      <c r="D29" s="65"/>
      <c r="E29" s="65"/>
    </row>
    <row r="30" spans="1:5" x14ac:dyDescent="0.25">
      <c r="A30" s="38" t="s">
        <v>1829</v>
      </c>
      <c r="B30" s="38" t="s">
        <v>2586</v>
      </c>
      <c r="C30" s="38">
        <v>0</v>
      </c>
      <c r="D30" s="65"/>
      <c r="E30" s="65"/>
    </row>
    <row r="31" spans="1:5" x14ac:dyDescent="0.25">
      <c r="A31" s="38" t="s">
        <v>1481</v>
      </c>
      <c r="B31" s="38" t="s">
        <v>2586</v>
      </c>
      <c r="C31" s="38">
        <v>0</v>
      </c>
      <c r="D31" s="65"/>
      <c r="E31" s="65"/>
    </row>
    <row r="32" spans="1:5" x14ac:dyDescent="0.25">
      <c r="A32" s="38" t="s">
        <v>1485</v>
      </c>
      <c r="B32" s="38" t="s">
        <v>2586</v>
      </c>
      <c r="C32" s="38">
        <v>0</v>
      </c>
      <c r="D32" s="65"/>
      <c r="E32" s="65"/>
    </row>
    <row r="33" spans="1:3" x14ac:dyDescent="0.25">
      <c r="A33" s="38" t="s">
        <v>1489</v>
      </c>
      <c r="B33" s="38" t="s">
        <v>5142</v>
      </c>
      <c r="C33" s="38" t="s">
        <v>2595</v>
      </c>
    </row>
    <row r="34" spans="1:3" x14ac:dyDescent="0.25">
      <c r="A34" s="38" t="s">
        <v>1493</v>
      </c>
      <c r="B34" s="38" t="s">
        <v>2586</v>
      </c>
      <c r="C34" s="38">
        <v>0</v>
      </c>
    </row>
    <row r="35" spans="1:3" x14ac:dyDescent="0.25">
      <c r="A35" s="38" t="s">
        <v>1503</v>
      </c>
      <c r="B35" s="38" t="s">
        <v>2586</v>
      </c>
      <c r="C35" s="38">
        <v>0</v>
      </c>
    </row>
    <row r="36" spans="1:3" x14ac:dyDescent="0.25">
      <c r="A36" s="38" t="s">
        <v>2607</v>
      </c>
      <c r="B36" s="38" t="s">
        <v>2586</v>
      </c>
      <c r="C36" s="38">
        <v>0</v>
      </c>
    </row>
    <row r="37" spans="1:3" x14ac:dyDescent="0.25">
      <c r="A37" s="38" t="s">
        <v>2608</v>
      </c>
      <c r="B37" s="38" t="s">
        <v>2586</v>
      </c>
      <c r="C37" s="38">
        <v>0</v>
      </c>
    </row>
    <row r="38" spans="1:3" x14ac:dyDescent="0.25">
      <c r="A38" s="38" t="s">
        <v>2609</v>
      </c>
      <c r="B38" s="38" t="s">
        <v>2586</v>
      </c>
      <c r="C38" s="38">
        <v>0</v>
      </c>
    </row>
    <row r="39" spans="1:3" x14ac:dyDescent="0.25">
      <c r="A39" s="38" t="s">
        <v>2610</v>
      </c>
      <c r="B39" s="38" t="s">
        <v>2586</v>
      </c>
      <c r="C39" s="38">
        <v>0</v>
      </c>
    </row>
    <row r="40" spans="1:3" x14ac:dyDescent="0.25">
      <c r="A40" s="38" t="s">
        <v>2612</v>
      </c>
      <c r="B40" s="38" t="s">
        <v>2586</v>
      </c>
      <c r="C40" s="38">
        <v>0</v>
      </c>
    </row>
    <row r="41" spans="1:3" x14ac:dyDescent="0.25">
      <c r="A41" s="38" t="s">
        <v>2613</v>
      </c>
      <c r="B41" s="38" t="s">
        <v>2586</v>
      </c>
      <c r="C41" s="38">
        <v>0</v>
      </c>
    </row>
    <row r="42" spans="1:3" x14ac:dyDescent="0.25">
      <c r="A42" s="38" t="s">
        <v>2614</v>
      </c>
      <c r="B42" s="38" t="s">
        <v>2603</v>
      </c>
      <c r="C42" s="38" t="s">
        <v>2602</v>
      </c>
    </row>
    <row r="43" spans="1:3" x14ac:dyDescent="0.25">
      <c r="A43" s="38" t="s">
        <v>2615</v>
      </c>
      <c r="B43" s="38" t="s">
        <v>2586</v>
      </c>
      <c r="C43" s="38">
        <v>0</v>
      </c>
    </row>
    <row r="44" spans="1:3" x14ac:dyDescent="0.25">
      <c r="A44" s="38" t="s">
        <v>2616</v>
      </c>
      <c r="B44" s="38" t="s">
        <v>2586</v>
      </c>
      <c r="C44" s="38">
        <v>0</v>
      </c>
    </row>
    <row r="45" spans="1:3" x14ac:dyDescent="0.25">
      <c r="A45" s="38" t="s">
        <v>2617</v>
      </c>
      <c r="B45" s="38" t="s">
        <v>2586</v>
      </c>
      <c r="C45" s="38">
        <v>0</v>
      </c>
    </row>
    <row r="46" spans="1:3" x14ac:dyDescent="0.25">
      <c r="A46" s="38" t="s">
        <v>2618</v>
      </c>
      <c r="B46" s="38" t="s">
        <v>2586</v>
      </c>
      <c r="C46" s="38">
        <v>0</v>
      </c>
    </row>
    <row r="47" spans="1:3" x14ac:dyDescent="0.25">
      <c r="A47" s="38" t="s">
        <v>2619</v>
      </c>
      <c r="B47" s="38" t="s">
        <v>2586</v>
      </c>
      <c r="C47" s="38">
        <v>0</v>
      </c>
    </row>
    <row r="48" spans="1:3" x14ac:dyDescent="0.25">
      <c r="A48" s="38" t="s">
        <v>2620</v>
      </c>
      <c r="B48" s="38" t="s">
        <v>2586</v>
      </c>
      <c r="C48" s="38">
        <v>0</v>
      </c>
    </row>
    <row r="49" spans="1:3" x14ac:dyDescent="0.25">
      <c r="A49" s="38" t="s">
        <v>2621</v>
      </c>
      <c r="B49" s="38" t="s">
        <v>2586</v>
      </c>
      <c r="C49" s="38">
        <v>0</v>
      </c>
    </row>
    <row r="50" spans="1:3" x14ac:dyDescent="0.25">
      <c r="A50" s="38" t="s">
        <v>2622</v>
      </c>
      <c r="B50" s="38" t="s">
        <v>2586</v>
      </c>
      <c r="C50" s="38">
        <v>0</v>
      </c>
    </row>
    <row r="51" spans="1:3" x14ac:dyDescent="0.25">
      <c r="A51" s="38" t="s">
        <v>2623</v>
      </c>
      <c r="B51" s="38" t="s">
        <v>2586</v>
      </c>
      <c r="C51" s="38">
        <v>0</v>
      </c>
    </row>
    <row r="52" spans="1:3" x14ac:dyDescent="0.25">
      <c r="A52" s="38" t="s">
        <v>2624</v>
      </c>
      <c r="B52" s="38" t="s">
        <v>2586</v>
      </c>
      <c r="C52" s="38">
        <v>0</v>
      </c>
    </row>
    <row r="53" spans="1:3" x14ac:dyDescent="0.25">
      <c r="A53" s="38" t="s">
        <v>2625</v>
      </c>
      <c r="B53" s="38" t="s">
        <v>2586</v>
      </c>
      <c r="C53" s="38">
        <v>0</v>
      </c>
    </row>
    <row r="54" spans="1:3" x14ac:dyDescent="0.25">
      <c r="A54" s="38" t="s">
        <v>2626</v>
      </c>
      <c r="B54" s="38" t="s">
        <v>2586</v>
      </c>
      <c r="C54" s="38">
        <v>0</v>
      </c>
    </row>
    <row r="55" spans="1:3" x14ac:dyDescent="0.25">
      <c r="A55" s="38" t="s">
        <v>2627</v>
      </c>
      <c r="B55" s="38" t="s">
        <v>2586</v>
      </c>
      <c r="C55" s="38">
        <v>0</v>
      </c>
    </row>
    <row r="56" spans="1:3" x14ac:dyDescent="0.25">
      <c r="A56" s="38" t="s">
        <v>2628</v>
      </c>
      <c r="B56" s="38" t="s">
        <v>2586</v>
      </c>
      <c r="C56" s="38">
        <v>0</v>
      </c>
    </row>
    <row r="57" spans="1:3" x14ac:dyDescent="0.25">
      <c r="A57" s="38" t="s">
        <v>2629</v>
      </c>
      <c r="B57" s="38" t="s">
        <v>2586</v>
      </c>
      <c r="C57" s="38">
        <v>0</v>
      </c>
    </row>
    <row r="58" spans="1:3" x14ac:dyDescent="0.25">
      <c r="A58" s="38" t="s">
        <v>2630</v>
      </c>
      <c r="B58" s="38" t="s">
        <v>2586</v>
      </c>
      <c r="C58" s="38">
        <v>0</v>
      </c>
    </row>
    <row r="59" spans="1:3" x14ac:dyDescent="0.25">
      <c r="A59" s="38" t="s">
        <v>2631</v>
      </c>
      <c r="B59" s="38" t="s">
        <v>2586</v>
      </c>
      <c r="C59" s="38">
        <v>0</v>
      </c>
    </row>
    <row r="60" spans="1:3" x14ac:dyDescent="0.25">
      <c r="A60" s="38" t="s">
        <v>2632</v>
      </c>
      <c r="B60" s="38" t="s">
        <v>2586</v>
      </c>
      <c r="C60" s="38">
        <v>0</v>
      </c>
    </row>
    <row r="61" spans="1:3" x14ac:dyDescent="0.25">
      <c r="A61" s="38" t="s">
        <v>2633</v>
      </c>
      <c r="B61" s="38" t="s">
        <v>2586</v>
      </c>
      <c r="C61" s="38">
        <v>0</v>
      </c>
    </row>
    <row r="62" spans="1:3" x14ac:dyDescent="0.25">
      <c r="A62" s="38" t="s">
        <v>2634</v>
      </c>
      <c r="B62" s="38" t="s">
        <v>2586</v>
      </c>
      <c r="C62" s="38">
        <v>0</v>
      </c>
    </row>
    <row r="63" spans="1:3" x14ac:dyDescent="0.25">
      <c r="A63" s="38" t="s">
        <v>2635</v>
      </c>
      <c r="B63" s="38" t="s">
        <v>2586</v>
      </c>
      <c r="C63" s="38">
        <v>0</v>
      </c>
    </row>
    <row r="64" spans="1:3" x14ac:dyDescent="0.25">
      <c r="A64" s="38" t="s">
        <v>2636</v>
      </c>
      <c r="B64" s="38" t="s">
        <v>2586</v>
      </c>
      <c r="C64" s="38">
        <v>0</v>
      </c>
    </row>
    <row r="65" spans="1:3" x14ac:dyDescent="0.25">
      <c r="A65" s="38" t="s">
        <v>2637</v>
      </c>
      <c r="B65" s="38" t="s">
        <v>2586</v>
      </c>
      <c r="C65" s="38">
        <v>0</v>
      </c>
    </row>
    <row r="66" spans="1:3" x14ac:dyDescent="0.25">
      <c r="A66" s="38" t="s">
        <v>2638</v>
      </c>
      <c r="B66" s="38" t="s">
        <v>2586</v>
      </c>
      <c r="C66" s="38">
        <v>0</v>
      </c>
    </row>
    <row r="67" spans="1:3" x14ac:dyDescent="0.25">
      <c r="A67" s="38" t="s">
        <v>2639</v>
      </c>
      <c r="B67" s="38" t="s">
        <v>2586</v>
      </c>
      <c r="C67" s="38">
        <v>0</v>
      </c>
    </row>
    <row r="68" spans="1:3" x14ac:dyDescent="0.25">
      <c r="A68" s="38" t="s">
        <v>2640</v>
      </c>
      <c r="B68" s="38" t="s">
        <v>2586</v>
      </c>
      <c r="C68" s="38">
        <v>0</v>
      </c>
    </row>
    <row r="69" spans="1:3" x14ac:dyDescent="0.25">
      <c r="A69" s="38" t="s">
        <v>2641</v>
      </c>
      <c r="B69" s="38" t="s">
        <v>2586</v>
      </c>
      <c r="C69" s="38">
        <v>0</v>
      </c>
    </row>
    <row r="70" spans="1:3" x14ac:dyDescent="0.25">
      <c r="A70" s="38" t="s">
        <v>2642</v>
      </c>
      <c r="B70" s="38" t="s">
        <v>2586</v>
      </c>
      <c r="C70" s="38">
        <v>0</v>
      </c>
    </row>
    <row r="71" spans="1:3" x14ac:dyDescent="0.25">
      <c r="A71" s="38" t="s">
        <v>2643</v>
      </c>
      <c r="B71" s="38" t="s">
        <v>2586</v>
      </c>
      <c r="C71" s="38">
        <v>0</v>
      </c>
    </row>
    <row r="72" spans="1:3" x14ac:dyDescent="0.25">
      <c r="A72" s="38" t="s">
        <v>2644</v>
      </c>
      <c r="B72" s="38" t="s">
        <v>5140</v>
      </c>
      <c r="C72" s="38" t="s">
        <v>2721</v>
      </c>
    </row>
    <row r="73" spans="1:3" x14ac:dyDescent="0.25">
      <c r="A73" s="38" t="s">
        <v>2645</v>
      </c>
      <c r="B73" s="38" t="s">
        <v>2586</v>
      </c>
      <c r="C73" s="38">
        <v>0</v>
      </c>
    </row>
    <row r="74" spans="1:3" x14ac:dyDescent="0.25">
      <c r="A74" s="38" t="s">
        <v>2646</v>
      </c>
      <c r="B74" s="38" t="s">
        <v>2586</v>
      </c>
      <c r="C74" s="38">
        <v>0</v>
      </c>
    </row>
    <row r="75" spans="1:3" x14ac:dyDescent="0.25">
      <c r="A75" s="38" t="s">
        <v>2647</v>
      </c>
      <c r="B75" s="38" t="s">
        <v>2586</v>
      </c>
      <c r="C75" s="38">
        <v>0</v>
      </c>
    </row>
    <row r="76" spans="1:3" x14ac:dyDescent="0.25">
      <c r="A76" s="38" t="s">
        <v>2649</v>
      </c>
      <c r="B76" s="38" t="s">
        <v>2586</v>
      </c>
      <c r="C76" s="38">
        <v>0</v>
      </c>
    </row>
    <row r="77" spans="1:3" x14ac:dyDescent="0.25">
      <c r="A77" s="38" t="s">
        <v>2650</v>
      </c>
      <c r="B77" s="38" t="s">
        <v>2586</v>
      </c>
      <c r="C77" s="38">
        <v>0</v>
      </c>
    </row>
    <row r="78" spans="1:3" x14ac:dyDescent="0.25">
      <c r="A78" s="38" t="s">
        <v>2651</v>
      </c>
      <c r="B78" s="38" t="s">
        <v>2586</v>
      </c>
      <c r="C78" s="38">
        <v>0</v>
      </c>
    </row>
    <row r="79" spans="1:3" x14ac:dyDescent="0.25">
      <c r="A79" s="38" t="s">
        <v>2652</v>
      </c>
      <c r="B79" s="38" t="s">
        <v>2586</v>
      </c>
      <c r="C79" s="38">
        <v>0</v>
      </c>
    </row>
    <row r="80" spans="1:3" x14ac:dyDescent="0.25">
      <c r="A80" s="38" t="s">
        <v>2653</v>
      </c>
      <c r="B80" s="38" t="s">
        <v>2586</v>
      </c>
      <c r="C80" s="38">
        <v>0</v>
      </c>
    </row>
    <row r="81" spans="1:3" x14ac:dyDescent="0.25">
      <c r="A81" s="38" t="s">
        <v>2654</v>
      </c>
      <c r="B81" s="38" t="s">
        <v>2586</v>
      </c>
      <c r="C81" s="38">
        <v>0</v>
      </c>
    </row>
    <row r="82" spans="1:3" x14ac:dyDescent="0.25">
      <c r="A82" s="38" t="s">
        <v>2655</v>
      </c>
      <c r="B82" s="38" t="s">
        <v>2586</v>
      </c>
      <c r="C82" s="38">
        <v>0</v>
      </c>
    </row>
    <row r="83" spans="1:3" x14ac:dyDescent="0.25">
      <c r="A83" s="38" t="s">
        <v>2656</v>
      </c>
      <c r="B83" s="38" t="s">
        <v>2586</v>
      </c>
      <c r="C83" s="38">
        <v>0</v>
      </c>
    </row>
    <row r="84" spans="1:3" x14ac:dyDescent="0.25">
      <c r="A84" s="38" t="s">
        <v>2657</v>
      </c>
      <c r="B84" s="38" t="s">
        <v>2586</v>
      </c>
      <c r="C84" s="38">
        <v>0</v>
      </c>
    </row>
    <row r="85" spans="1:3" x14ac:dyDescent="0.25">
      <c r="A85" s="38" t="s">
        <v>2658</v>
      </c>
      <c r="B85" s="38" t="s">
        <v>2586</v>
      </c>
      <c r="C85" s="38">
        <v>0</v>
      </c>
    </row>
    <row r="86" spans="1:3" x14ac:dyDescent="0.25">
      <c r="A86" s="38" t="s">
        <v>2659</v>
      </c>
      <c r="B86" s="38" t="s">
        <v>2586</v>
      </c>
      <c r="C86" s="38">
        <v>0</v>
      </c>
    </row>
    <row r="87" spans="1:3" x14ac:dyDescent="0.25">
      <c r="A87" s="38" t="s">
        <v>2660</v>
      </c>
      <c r="B87" s="38" t="s">
        <v>2586</v>
      </c>
      <c r="C87" s="38">
        <v>0</v>
      </c>
    </row>
    <row r="88" spans="1:3" x14ac:dyDescent="0.25">
      <c r="A88" s="38" t="s">
        <v>2661</v>
      </c>
      <c r="B88" s="38" t="s">
        <v>2586</v>
      </c>
      <c r="C88" s="38">
        <v>0</v>
      </c>
    </row>
    <row r="89" spans="1:3" x14ac:dyDescent="0.25">
      <c r="A89" s="38" t="s">
        <v>2662</v>
      </c>
      <c r="B89" s="38" t="s">
        <v>2586</v>
      </c>
      <c r="C89" s="38">
        <v>0</v>
      </c>
    </row>
    <row r="90" spans="1:3" x14ac:dyDescent="0.25">
      <c r="A90" s="38" t="s">
        <v>2663</v>
      </c>
      <c r="B90" s="38" t="s">
        <v>2586</v>
      </c>
      <c r="C90" s="38">
        <v>0</v>
      </c>
    </row>
    <row r="91" spans="1:3" x14ac:dyDescent="0.25">
      <c r="A91" s="38" t="s">
        <v>2664</v>
      </c>
      <c r="B91" s="38" t="s">
        <v>2586</v>
      </c>
      <c r="C91" s="38">
        <v>0</v>
      </c>
    </row>
    <row r="92" spans="1:3" x14ac:dyDescent="0.25">
      <c r="A92" s="38" t="s">
        <v>2665</v>
      </c>
      <c r="B92" s="38" t="s">
        <v>2586</v>
      </c>
      <c r="C92" s="38">
        <v>0</v>
      </c>
    </row>
    <row r="93" spans="1:3" x14ac:dyDescent="0.25">
      <c r="A93" s="38" t="s">
        <v>2666</v>
      </c>
      <c r="B93" s="38" t="s">
        <v>2586</v>
      </c>
      <c r="C93" s="38">
        <v>0</v>
      </c>
    </row>
    <row r="94" spans="1:3" x14ac:dyDescent="0.25">
      <c r="A94" s="38" t="s">
        <v>2667</v>
      </c>
      <c r="B94" s="38" t="s">
        <v>2586</v>
      </c>
      <c r="C94" s="38">
        <v>0</v>
      </c>
    </row>
    <row r="95" spans="1:3" x14ac:dyDescent="0.25">
      <c r="A95" s="38" t="s">
        <v>2668</v>
      </c>
      <c r="B95" s="38" t="s">
        <v>2586</v>
      </c>
      <c r="C95" s="38">
        <v>0</v>
      </c>
    </row>
    <row r="96" spans="1:3" x14ac:dyDescent="0.25">
      <c r="A96" s="38" t="s">
        <v>2669</v>
      </c>
      <c r="B96" s="38" t="s">
        <v>2586</v>
      </c>
      <c r="C96" s="38">
        <v>0</v>
      </c>
    </row>
    <row r="97" spans="1:3" x14ac:dyDescent="0.25">
      <c r="A97" s="38" t="s">
        <v>2670</v>
      </c>
      <c r="B97" s="38" t="s">
        <v>2586</v>
      </c>
      <c r="C97" s="38">
        <v>0</v>
      </c>
    </row>
    <row r="98" spans="1:3" x14ac:dyDescent="0.25">
      <c r="A98" s="38" t="s">
        <v>2671</v>
      </c>
      <c r="B98" s="38" t="s">
        <v>5143</v>
      </c>
      <c r="C98" s="38" t="s">
        <v>2721</v>
      </c>
    </row>
    <row r="99" spans="1:3" x14ac:dyDescent="0.25">
      <c r="A99" s="38" t="s">
        <v>2672</v>
      </c>
      <c r="B99" s="38" t="s">
        <v>2586</v>
      </c>
      <c r="C99" s="38">
        <v>0</v>
      </c>
    </row>
    <row r="100" spans="1:3" x14ac:dyDescent="0.25">
      <c r="A100" s="38" t="s">
        <v>2673</v>
      </c>
      <c r="B100" s="38" t="s">
        <v>2586</v>
      </c>
      <c r="C100" s="38">
        <v>0</v>
      </c>
    </row>
    <row r="101" spans="1:3" x14ac:dyDescent="0.25">
      <c r="A101" s="38" t="s">
        <v>2674</v>
      </c>
      <c r="B101" s="38" t="s">
        <v>2586</v>
      </c>
      <c r="C101" s="38">
        <v>0</v>
      </c>
    </row>
    <row r="102" spans="1:3" x14ac:dyDescent="0.25">
      <c r="A102" s="38" t="s">
        <v>2675</v>
      </c>
      <c r="B102" s="38" t="s">
        <v>2586</v>
      </c>
      <c r="C102" s="38">
        <v>0</v>
      </c>
    </row>
    <row r="103" spans="1:3" x14ac:dyDescent="0.25">
      <c r="A103" s="38" t="s">
        <v>2676</v>
      </c>
      <c r="B103" s="38" t="s">
        <v>2586</v>
      </c>
      <c r="C103" s="38">
        <v>0</v>
      </c>
    </row>
    <row r="104" spans="1:3" x14ac:dyDescent="0.25">
      <c r="A104" s="38" t="s">
        <v>2677</v>
      </c>
      <c r="B104" s="38" t="s">
        <v>2586</v>
      </c>
      <c r="C104" s="38">
        <v>0</v>
      </c>
    </row>
    <row r="105" spans="1:3" x14ac:dyDescent="0.25">
      <c r="A105" s="38" t="s">
        <v>2678</v>
      </c>
      <c r="B105" s="38" t="s">
        <v>2586</v>
      </c>
      <c r="C105" s="38">
        <v>0</v>
      </c>
    </row>
    <row r="106" spans="1:3" x14ac:dyDescent="0.25">
      <c r="A106" s="38" t="s">
        <v>2679</v>
      </c>
      <c r="B106" s="38" t="s">
        <v>2586</v>
      </c>
      <c r="C106" s="38">
        <v>0</v>
      </c>
    </row>
    <row r="107" spans="1:3" x14ac:dyDescent="0.25">
      <c r="A107" s="38" t="s">
        <v>2680</v>
      </c>
      <c r="B107" s="38" t="s">
        <v>2586</v>
      </c>
      <c r="C107" s="38">
        <v>0</v>
      </c>
    </row>
    <row r="108" spans="1:3" x14ac:dyDescent="0.25">
      <c r="A108" s="38" t="s">
        <v>2681</v>
      </c>
      <c r="B108" s="38" t="s">
        <v>2586</v>
      </c>
      <c r="C108" s="38">
        <v>0</v>
      </c>
    </row>
    <row r="109" spans="1:3" x14ac:dyDescent="0.25">
      <c r="A109" s="38" t="s">
        <v>2682</v>
      </c>
      <c r="B109" s="38" t="s">
        <v>2586</v>
      </c>
      <c r="C109" s="38">
        <v>0</v>
      </c>
    </row>
    <row r="110" spans="1:3" x14ac:dyDescent="0.25">
      <c r="A110" s="38" t="s">
        <v>2683</v>
      </c>
      <c r="B110" s="38" t="s">
        <v>2586</v>
      </c>
      <c r="C110" s="38">
        <v>0</v>
      </c>
    </row>
    <row r="111" spans="1:3" x14ac:dyDescent="0.25">
      <c r="A111" s="38" t="s">
        <v>2684</v>
      </c>
      <c r="B111" s="38" t="s">
        <v>2586</v>
      </c>
      <c r="C111" s="38">
        <v>0</v>
      </c>
    </row>
    <row r="112" spans="1:3" x14ac:dyDescent="0.25">
      <c r="A112" s="38" t="s">
        <v>2685</v>
      </c>
      <c r="B112" s="38" t="s">
        <v>2586</v>
      </c>
      <c r="C112" s="38">
        <v>0</v>
      </c>
    </row>
    <row r="113" spans="1:3" x14ac:dyDescent="0.25">
      <c r="A113" s="38" t="s">
        <v>2686</v>
      </c>
      <c r="B113" s="38" t="s">
        <v>2586</v>
      </c>
      <c r="C113" s="38">
        <v>0</v>
      </c>
    </row>
    <row r="114" spans="1:3" x14ac:dyDescent="0.25">
      <c r="A114" s="38" t="s">
        <v>2687</v>
      </c>
      <c r="B114" s="38" t="s">
        <v>2586</v>
      </c>
      <c r="C114" s="38">
        <v>0</v>
      </c>
    </row>
    <row r="115" spans="1:3" x14ac:dyDescent="0.25">
      <c r="A115" s="38" t="s">
        <v>2689</v>
      </c>
      <c r="B115" s="38" t="s">
        <v>2604</v>
      </c>
      <c r="C115" s="38" t="s">
        <v>2596</v>
      </c>
    </row>
    <row r="116" spans="1:3" x14ac:dyDescent="0.25">
      <c r="A116" s="38" t="s">
        <v>2690</v>
      </c>
      <c r="B116" s="38" t="s">
        <v>2586</v>
      </c>
      <c r="C116" s="38">
        <v>0</v>
      </c>
    </row>
    <row r="117" spans="1:3" x14ac:dyDescent="0.25">
      <c r="A117" s="38" t="s">
        <v>2691</v>
      </c>
      <c r="B117" s="38" t="s">
        <v>2586</v>
      </c>
      <c r="C117" s="38">
        <v>0</v>
      </c>
    </row>
    <row r="118" spans="1:3" x14ac:dyDescent="0.25">
      <c r="A118" s="38" t="s">
        <v>2692</v>
      </c>
      <c r="B118" s="38" t="s">
        <v>2586</v>
      </c>
      <c r="C118" s="38">
        <v>0</v>
      </c>
    </row>
    <row r="119" spans="1:3" x14ac:dyDescent="0.25">
      <c r="A119" s="38" t="s">
        <v>2693</v>
      </c>
      <c r="B119" s="38" t="s">
        <v>2586</v>
      </c>
      <c r="C119" s="38">
        <v>0</v>
      </c>
    </row>
    <row r="120" spans="1:3" x14ac:dyDescent="0.25">
      <c r="A120" s="38" t="s">
        <v>2694</v>
      </c>
      <c r="B120" s="38" t="s">
        <v>2586</v>
      </c>
      <c r="C120" s="38">
        <v>0</v>
      </c>
    </row>
    <row r="121" spans="1:3" x14ac:dyDescent="0.25">
      <c r="A121" s="38" t="s">
        <v>2695</v>
      </c>
      <c r="B121" s="38" t="s">
        <v>2586</v>
      </c>
      <c r="C121" s="38">
        <v>0</v>
      </c>
    </row>
    <row r="122" spans="1:3" x14ac:dyDescent="0.25">
      <c r="A122" s="38" t="s">
        <v>2696</v>
      </c>
      <c r="B122" s="38" t="s">
        <v>5140</v>
      </c>
      <c r="C122" s="38" t="s">
        <v>2595</v>
      </c>
    </row>
    <row r="123" spans="1:3" x14ac:dyDescent="0.25">
      <c r="A123" s="38" t="s">
        <v>2697</v>
      </c>
      <c r="B123" s="38" t="s">
        <v>2586</v>
      </c>
      <c r="C123" s="38">
        <v>0</v>
      </c>
    </row>
    <row r="124" spans="1:3" x14ac:dyDescent="0.25">
      <c r="A124" s="38" t="s">
        <v>2698</v>
      </c>
      <c r="B124" s="38" t="s">
        <v>2586</v>
      </c>
      <c r="C124" s="38">
        <v>0</v>
      </c>
    </row>
    <row r="125" spans="1:3" x14ac:dyDescent="0.25">
      <c r="A125" s="38" t="s">
        <v>2699</v>
      </c>
      <c r="B125" s="38" t="s">
        <v>2586</v>
      </c>
      <c r="C125" s="38">
        <v>0</v>
      </c>
    </row>
    <row r="126" spans="1:3" x14ac:dyDescent="0.25">
      <c r="A126" s="38" t="s">
        <v>2700</v>
      </c>
      <c r="B126" s="38" t="s">
        <v>2586</v>
      </c>
      <c r="C126" s="38">
        <v>0</v>
      </c>
    </row>
    <row r="127" spans="1:3" x14ac:dyDescent="0.25">
      <c r="A127" s="38" t="s">
        <v>2701</v>
      </c>
      <c r="B127" s="38" t="s">
        <v>2604</v>
      </c>
      <c r="C127" s="38" t="s">
        <v>2611</v>
      </c>
    </row>
    <row r="128" spans="1:3" x14ac:dyDescent="0.25">
      <c r="A128" s="38" t="s">
        <v>2702</v>
      </c>
      <c r="B128" s="38" t="s">
        <v>2586</v>
      </c>
      <c r="C128" s="38">
        <v>0</v>
      </c>
    </row>
    <row r="129" spans="1:3" x14ac:dyDescent="0.25">
      <c r="A129" s="38" t="s">
        <v>2703</v>
      </c>
      <c r="B129" s="38" t="s">
        <v>2586</v>
      </c>
      <c r="C129" s="38">
        <v>0</v>
      </c>
    </row>
    <row r="130" spans="1:3" x14ac:dyDescent="0.25">
      <c r="A130" s="38" t="s">
        <v>2704</v>
      </c>
      <c r="B130" s="38" t="s">
        <v>2586</v>
      </c>
      <c r="C130" s="38">
        <v>0</v>
      </c>
    </row>
    <row r="131" spans="1:3" x14ac:dyDescent="0.25">
      <c r="A131" s="38" t="s">
        <v>2705</v>
      </c>
      <c r="B131" s="38" t="s">
        <v>2586</v>
      </c>
      <c r="C131" s="38">
        <v>0</v>
      </c>
    </row>
    <row r="132" spans="1:3" x14ac:dyDescent="0.25">
      <c r="A132" s="38" t="s">
        <v>2706</v>
      </c>
      <c r="B132" s="38" t="s">
        <v>2586</v>
      </c>
      <c r="C132" s="38">
        <v>0</v>
      </c>
    </row>
    <row r="133" spans="1:3" x14ac:dyDescent="0.25">
      <c r="A133" s="38" t="s">
        <v>2707</v>
      </c>
      <c r="B133" s="38" t="s">
        <v>2586</v>
      </c>
      <c r="C133" s="38">
        <v>0</v>
      </c>
    </row>
    <row r="134" spans="1:3" x14ac:dyDescent="0.25">
      <c r="A134" s="38" t="s">
        <v>2708</v>
      </c>
      <c r="B134" s="38" t="s">
        <v>2586</v>
      </c>
      <c r="C134" s="38">
        <v>0</v>
      </c>
    </row>
    <row r="135" spans="1:3" x14ac:dyDescent="0.25">
      <c r="A135" s="38" t="s">
        <v>2709</v>
      </c>
      <c r="B135" s="38" t="s">
        <v>2586</v>
      </c>
      <c r="C135" s="38">
        <v>0</v>
      </c>
    </row>
    <row r="136" spans="1:3" x14ac:dyDescent="0.25">
      <c r="A136" s="38" t="s">
        <v>2710</v>
      </c>
      <c r="B136" s="38" t="s">
        <v>2586</v>
      </c>
      <c r="C136" s="38">
        <v>0</v>
      </c>
    </row>
    <row r="137" spans="1:3" x14ac:dyDescent="0.25">
      <c r="A137" s="38" t="s">
        <v>2711</v>
      </c>
      <c r="B137" s="38" t="s">
        <v>2586</v>
      </c>
      <c r="C137" s="38">
        <v>0</v>
      </c>
    </row>
    <row r="138" spans="1:3" x14ac:dyDescent="0.25">
      <c r="A138" s="38" t="s">
        <v>2712</v>
      </c>
      <c r="B138" s="38" t="s">
        <v>2586</v>
      </c>
      <c r="C138" s="38">
        <v>0</v>
      </c>
    </row>
    <row r="139" spans="1:3" x14ac:dyDescent="0.25">
      <c r="A139" s="38" t="s">
        <v>2713</v>
      </c>
      <c r="B139" s="38" t="s">
        <v>2586</v>
      </c>
      <c r="C139" s="38">
        <v>0</v>
      </c>
    </row>
    <row r="140" spans="1:3" x14ac:dyDescent="0.25">
      <c r="A140" s="38" t="s">
        <v>2714</v>
      </c>
      <c r="B140" s="38" t="s">
        <v>2586</v>
      </c>
      <c r="C140" s="38">
        <v>0</v>
      </c>
    </row>
    <row r="141" spans="1:3" x14ac:dyDescent="0.25">
      <c r="A141" s="38" t="s">
        <v>2715</v>
      </c>
      <c r="B141" s="38" t="s">
        <v>2586</v>
      </c>
      <c r="C141" s="38">
        <v>0</v>
      </c>
    </row>
    <row r="142" spans="1:3" x14ac:dyDescent="0.25">
      <c r="A142" s="38" t="s">
        <v>2716</v>
      </c>
      <c r="B142" s="38" t="s">
        <v>2586</v>
      </c>
      <c r="C142" s="38">
        <v>0</v>
      </c>
    </row>
    <row r="143" spans="1:3" x14ac:dyDescent="0.25">
      <c r="A143" s="38" t="s">
        <v>2717</v>
      </c>
      <c r="B143" s="38" t="s">
        <v>2586</v>
      </c>
      <c r="C143" s="38">
        <v>0</v>
      </c>
    </row>
    <row r="144" spans="1:3" x14ac:dyDescent="0.25">
      <c r="A144" s="38" t="s">
        <v>2718</v>
      </c>
      <c r="B144" s="38" t="s">
        <v>2586</v>
      </c>
      <c r="C144" s="38">
        <v>0</v>
      </c>
    </row>
    <row r="145" spans="1:3" x14ac:dyDescent="0.25">
      <c r="A145" s="38" t="s">
        <v>2719</v>
      </c>
      <c r="B145" s="38" t="s">
        <v>2586</v>
      </c>
      <c r="C145" s="38">
        <v>0</v>
      </c>
    </row>
    <row r="146" spans="1:3" x14ac:dyDescent="0.25">
      <c r="A146" s="38" t="s">
        <v>2720</v>
      </c>
      <c r="B146" s="38" t="s">
        <v>5144</v>
      </c>
      <c r="C146" s="38" t="s">
        <v>2595</v>
      </c>
    </row>
    <row r="147" spans="1:3" x14ac:dyDescent="0.25">
      <c r="A147" s="38" t="s">
        <v>2722</v>
      </c>
      <c r="B147" s="38" t="s">
        <v>2586</v>
      </c>
      <c r="C147" s="38">
        <v>0</v>
      </c>
    </row>
    <row r="148" spans="1:3" x14ac:dyDescent="0.25">
      <c r="A148" s="38" t="s">
        <v>2723</v>
      </c>
      <c r="B148" s="38" t="s">
        <v>2586</v>
      </c>
      <c r="C148" s="38">
        <v>0</v>
      </c>
    </row>
    <row r="149" spans="1:3" x14ac:dyDescent="0.25">
      <c r="A149" s="38" t="s">
        <v>2724</v>
      </c>
      <c r="B149" s="38" t="s">
        <v>2586</v>
      </c>
      <c r="C149" s="38">
        <v>0</v>
      </c>
    </row>
    <row r="150" spans="1:3" x14ac:dyDescent="0.25">
      <c r="A150" s="38" t="s">
        <v>2725</v>
      </c>
      <c r="B150" s="38" t="s">
        <v>2586</v>
      </c>
      <c r="C150" s="38">
        <v>0</v>
      </c>
    </row>
    <row r="151" spans="1:3" x14ac:dyDescent="0.25">
      <c r="A151" s="38" t="s">
        <v>2726</v>
      </c>
      <c r="B151" s="38" t="s">
        <v>2586</v>
      </c>
      <c r="C151" s="38">
        <v>0</v>
      </c>
    </row>
    <row r="152" spans="1:3" x14ac:dyDescent="0.25">
      <c r="A152" s="38" t="s">
        <v>2727</v>
      </c>
      <c r="B152" s="38" t="s">
        <v>2586</v>
      </c>
      <c r="C152" s="38">
        <v>0</v>
      </c>
    </row>
    <row r="153" spans="1:3" x14ac:dyDescent="0.25">
      <c r="A153" s="38" t="s">
        <v>2728</v>
      </c>
      <c r="B153" s="38" t="s">
        <v>2586</v>
      </c>
      <c r="C153" s="38">
        <v>0</v>
      </c>
    </row>
    <row r="154" spans="1:3" x14ac:dyDescent="0.25">
      <c r="A154" s="38" t="s">
        <v>2729</v>
      </c>
      <c r="B154" s="38" t="s">
        <v>2586</v>
      </c>
      <c r="C154" s="38">
        <v>0</v>
      </c>
    </row>
    <row r="155" spans="1:3" x14ac:dyDescent="0.25">
      <c r="A155" s="38" t="s">
        <v>2730</v>
      </c>
      <c r="B155" s="38" t="s">
        <v>2586</v>
      </c>
      <c r="C155" s="38">
        <v>0</v>
      </c>
    </row>
    <row r="156" spans="1:3" x14ac:dyDescent="0.25">
      <c r="A156" s="38" t="s">
        <v>2731</v>
      </c>
      <c r="B156" s="38" t="s">
        <v>2586</v>
      </c>
      <c r="C156" s="38">
        <v>0</v>
      </c>
    </row>
    <row r="157" spans="1:3" x14ac:dyDescent="0.25">
      <c r="A157" s="38" t="s">
        <v>2732</v>
      </c>
      <c r="B157" s="38" t="s">
        <v>2586</v>
      </c>
      <c r="C157" s="38">
        <v>0</v>
      </c>
    </row>
    <row r="158" spans="1:3" x14ac:dyDescent="0.25">
      <c r="A158" s="38" t="s">
        <v>2733</v>
      </c>
      <c r="B158" s="38" t="s">
        <v>2586</v>
      </c>
      <c r="C158" s="38">
        <v>0</v>
      </c>
    </row>
    <row r="159" spans="1:3" x14ac:dyDescent="0.25">
      <c r="A159" s="38" t="s">
        <v>2734</v>
      </c>
      <c r="B159" s="38" t="s">
        <v>2586</v>
      </c>
      <c r="C159" s="38">
        <v>0</v>
      </c>
    </row>
    <row r="160" spans="1:3" x14ac:dyDescent="0.25">
      <c r="A160" s="38" t="s">
        <v>2735</v>
      </c>
      <c r="B160" s="38" t="s">
        <v>2586</v>
      </c>
      <c r="C160" s="38">
        <v>0</v>
      </c>
    </row>
    <row r="161" spans="1:3" x14ac:dyDescent="0.25">
      <c r="A161" s="38" t="s">
        <v>2736</v>
      </c>
      <c r="B161" s="38" t="s">
        <v>2586</v>
      </c>
      <c r="C161" s="38">
        <v>0</v>
      </c>
    </row>
    <row r="162" spans="1:3" x14ac:dyDescent="0.25">
      <c r="A162" s="38" t="s">
        <v>2737</v>
      </c>
      <c r="B162" s="38" t="s">
        <v>2586</v>
      </c>
      <c r="C162" s="38">
        <v>0</v>
      </c>
    </row>
    <row r="163" spans="1:3" x14ac:dyDescent="0.25">
      <c r="A163" s="38" t="s">
        <v>2738</v>
      </c>
      <c r="B163" s="38" t="s">
        <v>2586</v>
      </c>
      <c r="C163" s="38">
        <v>0</v>
      </c>
    </row>
    <row r="164" spans="1:3" x14ac:dyDescent="0.25">
      <c r="A164" s="38" t="s">
        <v>2739</v>
      </c>
      <c r="B164" s="38" t="s">
        <v>2586</v>
      </c>
      <c r="C164" s="38">
        <v>0</v>
      </c>
    </row>
    <row r="165" spans="1:3" x14ac:dyDescent="0.25">
      <c r="A165" s="38" t="s">
        <v>2740</v>
      </c>
      <c r="B165" s="38" t="s">
        <v>2586</v>
      </c>
      <c r="C165" s="38">
        <v>0</v>
      </c>
    </row>
    <row r="166" spans="1:3" x14ac:dyDescent="0.25">
      <c r="A166" s="38" t="s">
        <v>2741</v>
      </c>
      <c r="B166" s="38" t="s">
        <v>2603</v>
      </c>
      <c r="C166" s="38" t="s">
        <v>2602</v>
      </c>
    </row>
    <row r="167" spans="1:3" x14ac:dyDescent="0.25">
      <c r="A167" s="38" t="s">
        <v>2742</v>
      </c>
      <c r="B167" s="38" t="s">
        <v>2586</v>
      </c>
      <c r="C167" s="38">
        <v>0</v>
      </c>
    </row>
    <row r="168" spans="1:3" x14ac:dyDescent="0.25">
      <c r="A168" s="38" t="s">
        <v>2743</v>
      </c>
      <c r="B168" s="38" t="s">
        <v>2586</v>
      </c>
      <c r="C168" s="38">
        <v>0</v>
      </c>
    </row>
    <row r="169" spans="1:3" x14ac:dyDescent="0.25">
      <c r="A169" s="38" t="s">
        <v>2744</v>
      </c>
      <c r="B169" s="38" t="s">
        <v>2586</v>
      </c>
      <c r="C169" s="38">
        <v>0</v>
      </c>
    </row>
    <row r="170" spans="1:3" x14ac:dyDescent="0.25">
      <c r="A170" s="38" t="s">
        <v>2745</v>
      </c>
      <c r="B170" s="38" t="s">
        <v>2586</v>
      </c>
      <c r="C170" s="38">
        <v>0</v>
      </c>
    </row>
    <row r="171" spans="1:3" x14ac:dyDescent="0.25">
      <c r="A171" s="38" t="s">
        <v>2746</v>
      </c>
      <c r="B171" s="38" t="s">
        <v>2586</v>
      </c>
      <c r="C171" s="38">
        <v>0</v>
      </c>
    </row>
    <row r="172" spans="1:3" x14ac:dyDescent="0.25">
      <c r="A172" s="38" t="s">
        <v>2747</v>
      </c>
      <c r="B172" s="38" t="s">
        <v>2586</v>
      </c>
      <c r="C172" s="38">
        <v>0</v>
      </c>
    </row>
    <row r="173" spans="1:3" x14ac:dyDescent="0.25">
      <c r="A173" s="38" t="s">
        <v>2748</v>
      </c>
      <c r="B173" s="38" t="s">
        <v>2586</v>
      </c>
      <c r="C173" s="38">
        <v>0</v>
      </c>
    </row>
    <row r="174" spans="1:3" x14ac:dyDescent="0.25">
      <c r="A174" s="38" t="s">
        <v>2749</v>
      </c>
      <c r="B174" s="38" t="s">
        <v>2586</v>
      </c>
      <c r="C174" s="38">
        <v>0</v>
      </c>
    </row>
    <row r="175" spans="1:3" x14ac:dyDescent="0.25">
      <c r="A175" s="38" t="s">
        <v>2750</v>
      </c>
      <c r="B175" s="38" t="s">
        <v>2586</v>
      </c>
      <c r="C175" s="38">
        <v>0</v>
      </c>
    </row>
    <row r="176" spans="1:3" x14ac:dyDescent="0.25">
      <c r="A176" s="38" t="s">
        <v>2751</v>
      </c>
      <c r="B176" s="38" t="s">
        <v>2586</v>
      </c>
      <c r="C176" s="38">
        <v>0</v>
      </c>
    </row>
    <row r="177" spans="1:3" x14ac:dyDescent="0.25">
      <c r="A177" s="38" t="s">
        <v>2752</v>
      </c>
      <c r="B177" s="38" t="s">
        <v>2586</v>
      </c>
      <c r="C177" s="38">
        <v>0</v>
      </c>
    </row>
    <row r="178" spans="1:3" x14ac:dyDescent="0.25">
      <c r="A178" s="38" t="s">
        <v>2753</v>
      </c>
      <c r="B178" s="38" t="s">
        <v>2586</v>
      </c>
      <c r="C178" s="38">
        <v>0</v>
      </c>
    </row>
    <row r="179" spans="1:3" x14ac:dyDescent="0.25">
      <c r="A179" s="38" t="s">
        <v>2754</v>
      </c>
      <c r="B179" s="38" t="s">
        <v>2586</v>
      </c>
      <c r="C179" s="38">
        <v>0</v>
      </c>
    </row>
    <row r="180" spans="1:3" x14ac:dyDescent="0.25">
      <c r="A180" s="38" t="s">
        <v>2755</v>
      </c>
      <c r="B180" s="38" t="s">
        <v>2586</v>
      </c>
      <c r="C180" s="38">
        <v>0</v>
      </c>
    </row>
    <row r="181" spans="1:3" x14ac:dyDescent="0.25">
      <c r="A181" s="38" t="s">
        <v>2756</v>
      </c>
      <c r="B181" s="38" t="s">
        <v>2586</v>
      </c>
      <c r="C181" s="38">
        <v>0</v>
      </c>
    </row>
    <row r="182" spans="1:3" x14ac:dyDescent="0.25">
      <c r="A182" s="38" t="s">
        <v>2757</v>
      </c>
      <c r="B182" s="38" t="s">
        <v>2586</v>
      </c>
      <c r="C182" s="38">
        <v>0</v>
      </c>
    </row>
    <row r="183" spans="1:3" x14ac:dyDescent="0.25">
      <c r="A183" s="38" t="s">
        <v>2758</v>
      </c>
      <c r="B183" s="38" t="s">
        <v>2586</v>
      </c>
      <c r="C183" s="38">
        <v>0</v>
      </c>
    </row>
    <row r="184" spans="1:3" x14ac:dyDescent="0.25">
      <c r="A184" s="38" t="s">
        <v>2759</v>
      </c>
      <c r="B184" s="38" t="s">
        <v>2586</v>
      </c>
      <c r="C184" s="38">
        <v>0</v>
      </c>
    </row>
    <row r="185" spans="1:3" x14ac:dyDescent="0.25">
      <c r="A185" s="38" t="s">
        <v>2760</v>
      </c>
      <c r="B185" s="38" t="s">
        <v>2586</v>
      </c>
      <c r="C185" s="38">
        <v>0</v>
      </c>
    </row>
    <row r="186" spans="1:3" x14ac:dyDescent="0.25">
      <c r="A186" s="38" t="s">
        <v>2761</v>
      </c>
      <c r="B186" s="38" t="s">
        <v>2586</v>
      </c>
      <c r="C186" s="38">
        <v>0</v>
      </c>
    </row>
    <row r="187" spans="1:3" x14ac:dyDescent="0.25">
      <c r="A187" s="38" t="s">
        <v>2762</v>
      </c>
      <c r="B187" s="38" t="s">
        <v>2586</v>
      </c>
      <c r="C187" s="38">
        <v>0</v>
      </c>
    </row>
    <row r="188" spans="1:3" x14ac:dyDescent="0.25">
      <c r="A188" s="38" t="s">
        <v>2763</v>
      </c>
      <c r="B188" s="38" t="s">
        <v>2586</v>
      </c>
      <c r="C188" s="38">
        <v>0</v>
      </c>
    </row>
    <row r="189" spans="1:3" x14ac:dyDescent="0.25">
      <c r="A189" s="38" t="s">
        <v>2764</v>
      </c>
      <c r="B189" s="38" t="s">
        <v>2586</v>
      </c>
      <c r="C189" s="38">
        <v>0</v>
      </c>
    </row>
    <row r="190" spans="1:3" x14ac:dyDescent="0.25">
      <c r="A190" s="38" t="s">
        <v>2765</v>
      </c>
      <c r="B190" s="38" t="s">
        <v>2586</v>
      </c>
      <c r="C190" s="38">
        <v>0</v>
      </c>
    </row>
    <row r="191" spans="1:3" x14ac:dyDescent="0.25">
      <c r="A191" s="38" t="s">
        <v>2766</v>
      </c>
      <c r="B191" s="38" t="s">
        <v>2586</v>
      </c>
      <c r="C191" s="38">
        <v>0</v>
      </c>
    </row>
    <row r="192" spans="1:3" x14ac:dyDescent="0.25">
      <c r="A192" s="38" t="s">
        <v>2767</v>
      </c>
      <c r="B192" s="38" t="s">
        <v>2586</v>
      </c>
      <c r="C192" s="38">
        <v>0</v>
      </c>
    </row>
    <row r="193" spans="1:3" x14ac:dyDescent="0.25">
      <c r="A193" s="38" t="s">
        <v>2768</v>
      </c>
      <c r="B193" s="38" t="s">
        <v>2586</v>
      </c>
      <c r="C193" s="38">
        <v>0</v>
      </c>
    </row>
    <row r="194" spans="1:3" x14ac:dyDescent="0.25">
      <c r="A194" s="38" t="s">
        <v>2769</v>
      </c>
      <c r="B194" s="38" t="s">
        <v>2586</v>
      </c>
      <c r="C194" s="38">
        <v>0</v>
      </c>
    </row>
    <row r="195" spans="1:3" x14ac:dyDescent="0.25">
      <c r="A195" s="38" t="s">
        <v>2770</v>
      </c>
      <c r="B195" s="38" t="s">
        <v>2586</v>
      </c>
      <c r="C195" s="38">
        <v>0</v>
      </c>
    </row>
    <row r="196" spans="1:3" x14ac:dyDescent="0.25">
      <c r="A196" s="38" t="s">
        <v>2771</v>
      </c>
      <c r="B196" s="38" t="s">
        <v>2586</v>
      </c>
      <c r="C196" s="38">
        <v>0</v>
      </c>
    </row>
    <row r="197" spans="1:3" x14ac:dyDescent="0.25">
      <c r="A197" s="38" t="s">
        <v>2772</v>
      </c>
      <c r="B197" s="38" t="s">
        <v>2586</v>
      </c>
      <c r="C197" s="38">
        <v>0</v>
      </c>
    </row>
    <row r="198" spans="1:3" x14ac:dyDescent="0.25">
      <c r="A198" s="38" t="s">
        <v>2773</v>
      </c>
      <c r="B198" s="38" t="s">
        <v>2586</v>
      </c>
      <c r="C198" s="38">
        <v>0</v>
      </c>
    </row>
    <row r="199" spans="1:3" x14ac:dyDescent="0.25">
      <c r="A199" s="38" t="s">
        <v>2774</v>
      </c>
      <c r="B199" s="38" t="s">
        <v>2586</v>
      </c>
      <c r="C199" s="38">
        <v>0</v>
      </c>
    </row>
    <row r="200" spans="1:3" x14ac:dyDescent="0.25">
      <c r="A200" s="38" t="s">
        <v>2775</v>
      </c>
      <c r="B200" s="38" t="s">
        <v>2586</v>
      </c>
      <c r="C200" s="38">
        <v>0</v>
      </c>
    </row>
    <row r="201" spans="1:3" x14ac:dyDescent="0.25">
      <c r="A201" s="38" t="s">
        <v>2776</v>
      </c>
      <c r="B201" s="38" t="s">
        <v>2586</v>
      </c>
      <c r="C201" s="38">
        <v>0</v>
      </c>
    </row>
    <row r="202" spans="1:3" x14ac:dyDescent="0.25">
      <c r="A202" s="38" t="s">
        <v>2777</v>
      </c>
      <c r="B202" s="38" t="s">
        <v>2586</v>
      </c>
      <c r="C202" s="38">
        <v>0</v>
      </c>
    </row>
    <row r="203" spans="1:3" x14ac:dyDescent="0.25">
      <c r="A203" s="38" t="s">
        <v>2778</v>
      </c>
      <c r="B203" s="38" t="s">
        <v>2586</v>
      </c>
      <c r="C203" s="38">
        <v>0</v>
      </c>
    </row>
    <row r="204" spans="1:3" x14ac:dyDescent="0.25">
      <c r="A204" s="38" t="s">
        <v>2779</v>
      </c>
      <c r="B204" s="38" t="s">
        <v>2586</v>
      </c>
      <c r="C204" s="38">
        <v>0</v>
      </c>
    </row>
    <row r="205" spans="1:3" x14ac:dyDescent="0.25">
      <c r="A205" s="38" t="s">
        <v>2780</v>
      </c>
      <c r="B205" s="38" t="s">
        <v>2586</v>
      </c>
      <c r="C205" s="38">
        <v>0</v>
      </c>
    </row>
    <row r="206" spans="1:3" x14ac:dyDescent="0.25">
      <c r="A206" s="38" t="s">
        <v>2781</v>
      </c>
      <c r="B206" s="38" t="s">
        <v>2586</v>
      </c>
      <c r="C206" s="38">
        <v>0</v>
      </c>
    </row>
    <row r="207" spans="1:3" x14ac:dyDescent="0.25">
      <c r="A207" s="38" t="s">
        <v>2782</v>
      </c>
      <c r="B207" s="38" t="s">
        <v>2586</v>
      </c>
      <c r="C207" s="38">
        <v>0</v>
      </c>
    </row>
    <row r="208" spans="1:3" x14ac:dyDescent="0.25">
      <c r="A208" s="38" t="s">
        <v>2783</v>
      </c>
      <c r="B208" s="38" t="s">
        <v>2586</v>
      </c>
      <c r="C208" s="38">
        <v>0</v>
      </c>
    </row>
    <row r="209" spans="1:3" x14ac:dyDescent="0.25">
      <c r="A209" s="38" t="s">
        <v>2784</v>
      </c>
      <c r="B209" s="38" t="s">
        <v>2586</v>
      </c>
      <c r="C209" s="38">
        <v>0</v>
      </c>
    </row>
    <row r="210" spans="1:3" x14ac:dyDescent="0.25">
      <c r="A210" s="38" t="s">
        <v>2785</v>
      </c>
      <c r="B210" s="38" t="s">
        <v>2586</v>
      </c>
      <c r="C210" s="38">
        <v>0</v>
      </c>
    </row>
    <row r="211" spans="1:3" x14ac:dyDescent="0.25">
      <c r="A211" s="38" t="s">
        <v>2786</v>
      </c>
      <c r="B211" s="38" t="s">
        <v>2586</v>
      </c>
      <c r="C211" s="38">
        <v>0</v>
      </c>
    </row>
    <row r="212" spans="1:3" x14ac:dyDescent="0.25">
      <c r="A212" s="38" t="s">
        <v>2787</v>
      </c>
      <c r="B212" s="38" t="s">
        <v>2586</v>
      </c>
      <c r="C212" s="38">
        <v>0</v>
      </c>
    </row>
    <row r="213" spans="1:3" x14ac:dyDescent="0.25">
      <c r="A213" s="38" t="s">
        <v>2788</v>
      </c>
      <c r="B213" s="38" t="s">
        <v>2586</v>
      </c>
      <c r="C213" s="38">
        <v>0</v>
      </c>
    </row>
    <row r="214" spans="1:3" x14ac:dyDescent="0.25">
      <c r="A214" s="38" t="s">
        <v>2789</v>
      </c>
      <c r="B214" s="38" t="s">
        <v>2586</v>
      </c>
      <c r="C214" s="38">
        <v>0</v>
      </c>
    </row>
    <row r="215" spans="1:3" x14ac:dyDescent="0.25">
      <c r="A215" s="38" t="s">
        <v>2790</v>
      </c>
      <c r="B215" s="38" t="s">
        <v>2586</v>
      </c>
      <c r="C215" s="38">
        <v>0</v>
      </c>
    </row>
    <row r="216" spans="1:3" x14ac:dyDescent="0.25">
      <c r="A216" s="38" t="s">
        <v>2791</v>
      </c>
      <c r="B216" s="38" t="s">
        <v>2586</v>
      </c>
      <c r="C216" s="38">
        <v>0</v>
      </c>
    </row>
    <row r="217" spans="1:3" x14ac:dyDescent="0.25">
      <c r="A217" s="38" t="s">
        <v>2792</v>
      </c>
      <c r="B217" s="38" t="s">
        <v>2586</v>
      </c>
      <c r="C217" s="38">
        <v>0</v>
      </c>
    </row>
    <row r="218" spans="1:3" x14ac:dyDescent="0.25">
      <c r="A218" s="38" t="s">
        <v>2793</v>
      </c>
      <c r="B218" s="38" t="s">
        <v>2586</v>
      </c>
      <c r="C218" s="38">
        <v>0</v>
      </c>
    </row>
    <row r="219" spans="1:3" x14ac:dyDescent="0.25">
      <c r="A219" s="38" t="s">
        <v>2794</v>
      </c>
      <c r="B219" s="38" t="s">
        <v>2586</v>
      </c>
      <c r="C219" s="38">
        <v>0</v>
      </c>
    </row>
    <row r="220" spans="1:3" x14ac:dyDescent="0.25">
      <c r="A220" s="38" t="s">
        <v>2795</v>
      </c>
      <c r="B220" s="38" t="s">
        <v>2586</v>
      </c>
      <c r="C220" s="38">
        <v>0</v>
      </c>
    </row>
    <row r="221" spans="1:3" x14ac:dyDescent="0.25">
      <c r="A221" s="38" t="s">
        <v>2796</v>
      </c>
      <c r="B221" s="38" t="s">
        <v>2586</v>
      </c>
      <c r="C221" s="38">
        <v>0</v>
      </c>
    </row>
    <row r="222" spans="1:3" x14ac:dyDescent="0.25">
      <c r="A222" s="38" t="s">
        <v>2797</v>
      </c>
      <c r="B222" s="38" t="s">
        <v>2586</v>
      </c>
      <c r="C222" s="38">
        <v>0</v>
      </c>
    </row>
    <row r="223" spans="1:3" x14ac:dyDescent="0.25">
      <c r="A223" s="38" t="s">
        <v>2798</v>
      </c>
      <c r="B223" s="38" t="s">
        <v>2586</v>
      </c>
      <c r="C223" s="38">
        <v>0</v>
      </c>
    </row>
    <row r="224" spans="1:3" x14ac:dyDescent="0.25">
      <c r="A224" s="38" t="s">
        <v>2799</v>
      </c>
      <c r="B224" s="38" t="s">
        <v>2586</v>
      </c>
      <c r="C224" s="38">
        <v>0</v>
      </c>
    </row>
    <row r="225" spans="1:3" x14ac:dyDescent="0.25">
      <c r="A225" s="38" t="s">
        <v>2800</v>
      </c>
      <c r="B225" s="38" t="s">
        <v>2586</v>
      </c>
      <c r="C225" s="38">
        <v>0</v>
      </c>
    </row>
    <row r="226" spans="1:3" x14ac:dyDescent="0.25">
      <c r="A226" s="38" t="s">
        <v>2801</v>
      </c>
      <c r="B226" s="38" t="s">
        <v>2586</v>
      </c>
      <c r="C226" s="38">
        <v>0</v>
      </c>
    </row>
    <row r="227" spans="1:3" x14ac:dyDescent="0.25">
      <c r="A227" s="38" t="s">
        <v>2802</v>
      </c>
      <c r="B227" s="38" t="s">
        <v>2586</v>
      </c>
      <c r="C227" s="38">
        <v>0</v>
      </c>
    </row>
    <row r="228" spans="1:3" x14ac:dyDescent="0.25">
      <c r="A228" s="38" t="s">
        <v>2803</v>
      </c>
      <c r="B228" s="38" t="s">
        <v>2586</v>
      </c>
      <c r="C228" s="38">
        <v>0</v>
      </c>
    </row>
    <row r="229" spans="1:3" x14ac:dyDescent="0.25">
      <c r="A229" s="38" t="s">
        <v>2804</v>
      </c>
      <c r="B229" s="38" t="s">
        <v>2586</v>
      </c>
      <c r="C229" s="38">
        <v>0</v>
      </c>
    </row>
    <row r="230" spans="1:3" x14ac:dyDescent="0.25">
      <c r="A230" s="38" t="s">
        <v>2805</v>
      </c>
      <c r="B230" s="38" t="s">
        <v>2586</v>
      </c>
      <c r="C230" s="38">
        <v>0</v>
      </c>
    </row>
    <row r="231" spans="1:3" x14ac:dyDescent="0.25">
      <c r="A231" s="38" t="s">
        <v>2806</v>
      </c>
      <c r="B231" s="38" t="s">
        <v>2586</v>
      </c>
      <c r="C231" s="38">
        <v>0</v>
      </c>
    </row>
    <row r="232" spans="1:3" x14ac:dyDescent="0.25">
      <c r="A232" s="38" t="s">
        <v>2807</v>
      </c>
      <c r="B232" s="38" t="s">
        <v>2586</v>
      </c>
      <c r="C232" s="38">
        <v>0</v>
      </c>
    </row>
    <row r="233" spans="1:3" x14ac:dyDescent="0.25">
      <c r="A233" s="38" t="s">
        <v>2808</v>
      </c>
      <c r="B233" s="38" t="s">
        <v>2586</v>
      </c>
      <c r="C233" s="38">
        <v>0</v>
      </c>
    </row>
    <row r="234" spans="1:3" x14ac:dyDescent="0.25">
      <c r="A234" s="38" t="s">
        <v>2809</v>
      </c>
      <c r="B234" s="38" t="s">
        <v>2586</v>
      </c>
      <c r="C234" s="38">
        <v>0</v>
      </c>
    </row>
    <row r="235" spans="1:3" x14ac:dyDescent="0.25">
      <c r="A235" s="38" t="s">
        <v>2309</v>
      </c>
      <c r="B235" s="38" t="s">
        <v>2586</v>
      </c>
      <c r="C235" s="38">
        <v>0</v>
      </c>
    </row>
    <row r="236" spans="1:3" x14ac:dyDescent="0.25">
      <c r="A236" s="38" t="s">
        <v>2495</v>
      </c>
      <c r="B236" s="38" t="s">
        <v>2586</v>
      </c>
      <c r="C236" s="38">
        <v>0</v>
      </c>
    </row>
    <row r="237" spans="1:3" x14ac:dyDescent="0.25">
      <c r="A237" s="38" t="s">
        <v>2335</v>
      </c>
      <c r="B237" s="38" t="s">
        <v>2586</v>
      </c>
      <c r="C237" s="38">
        <v>0</v>
      </c>
    </row>
    <row r="238" spans="1:3" x14ac:dyDescent="0.25">
      <c r="A238" s="38" t="s">
        <v>2338</v>
      </c>
      <c r="B238" s="38" t="s">
        <v>2586</v>
      </c>
      <c r="C238" s="38">
        <v>0</v>
      </c>
    </row>
    <row r="239" spans="1:3" x14ac:dyDescent="0.25">
      <c r="A239" s="38" t="s">
        <v>2540</v>
      </c>
      <c r="B239" s="38" t="s">
        <v>2586</v>
      </c>
      <c r="C239" s="38">
        <v>0</v>
      </c>
    </row>
    <row r="240" spans="1:3" x14ac:dyDescent="0.25">
      <c r="A240" s="38" t="s">
        <v>2810</v>
      </c>
      <c r="B240" s="38" t="s">
        <v>2586</v>
      </c>
      <c r="C240" s="38">
        <v>0</v>
      </c>
    </row>
    <row r="241" spans="1:3" x14ac:dyDescent="0.25">
      <c r="A241" s="38" t="s">
        <v>2505</v>
      </c>
      <c r="B241" s="38" t="s">
        <v>2586</v>
      </c>
      <c r="C241" s="38">
        <v>0</v>
      </c>
    </row>
    <row r="242" spans="1:3" x14ac:dyDescent="0.25">
      <c r="A242" s="38" t="s">
        <v>2356</v>
      </c>
      <c r="B242" s="38" t="s">
        <v>2586</v>
      </c>
      <c r="C242" s="38">
        <v>0</v>
      </c>
    </row>
    <row r="243" spans="1:3" x14ac:dyDescent="0.25">
      <c r="A243" s="38" t="s">
        <v>2360</v>
      </c>
      <c r="B243" s="38" t="s">
        <v>2586</v>
      </c>
      <c r="C243" s="38">
        <v>0</v>
      </c>
    </row>
    <row r="244" spans="1:3" x14ac:dyDescent="0.25">
      <c r="A244" s="38" t="s">
        <v>2811</v>
      </c>
      <c r="B244" s="38" t="s">
        <v>2586</v>
      </c>
      <c r="C244" s="38">
        <v>0</v>
      </c>
    </row>
    <row r="245" spans="1:3" x14ac:dyDescent="0.25">
      <c r="A245" s="38" t="s">
        <v>2544</v>
      </c>
      <c r="B245" s="38" t="s">
        <v>2586</v>
      </c>
      <c r="C245" s="38">
        <v>0</v>
      </c>
    </row>
    <row r="246" spans="1:3" x14ac:dyDescent="0.25">
      <c r="A246" s="38" t="s">
        <v>2812</v>
      </c>
      <c r="B246" s="38" t="s">
        <v>2586</v>
      </c>
      <c r="C246" s="38">
        <v>0</v>
      </c>
    </row>
    <row r="247" spans="1:3" x14ac:dyDescent="0.25">
      <c r="A247" s="38" t="s">
        <v>2813</v>
      </c>
      <c r="B247" s="38" t="s">
        <v>2586</v>
      </c>
      <c r="C247" s="38">
        <v>0</v>
      </c>
    </row>
    <row r="248" spans="1:3" x14ac:dyDescent="0.25">
      <c r="A248" s="38" t="s">
        <v>2814</v>
      </c>
      <c r="B248" s="38" t="s">
        <v>2586</v>
      </c>
      <c r="C248" s="38">
        <v>0</v>
      </c>
    </row>
    <row r="249" spans="1:3" x14ac:dyDescent="0.25">
      <c r="A249" s="38" t="s">
        <v>2382</v>
      </c>
      <c r="B249" s="38" t="s">
        <v>2586</v>
      </c>
      <c r="C249" s="38">
        <v>0</v>
      </c>
    </row>
    <row r="250" spans="1:3" x14ac:dyDescent="0.25">
      <c r="A250" s="38" t="s">
        <v>2384</v>
      </c>
      <c r="B250" s="38" t="s">
        <v>2586</v>
      </c>
      <c r="C250" s="38">
        <v>0</v>
      </c>
    </row>
    <row r="251" spans="1:3" x14ac:dyDescent="0.25">
      <c r="A251" s="38" t="s">
        <v>2469</v>
      </c>
      <c r="B251" s="38" t="s">
        <v>2586</v>
      </c>
      <c r="C251" s="38">
        <v>0</v>
      </c>
    </row>
    <row r="252" spans="1:3" x14ac:dyDescent="0.25">
      <c r="A252" s="38" t="s">
        <v>2393</v>
      </c>
      <c r="B252" s="38" t="s">
        <v>2586</v>
      </c>
      <c r="C252" s="38">
        <v>0</v>
      </c>
    </row>
    <row r="253" spans="1:3" x14ac:dyDescent="0.25">
      <c r="A253" s="38" t="s">
        <v>2414</v>
      </c>
      <c r="B253" s="38" t="s">
        <v>2586</v>
      </c>
      <c r="C253" s="38">
        <v>0</v>
      </c>
    </row>
    <row r="254" spans="1:3" x14ac:dyDescent="0.25">
      <c r="A254" s="38" t="s">
        <v>2815</v>
      </c>
      <c r="B254" s="38" t="s">
        <v>2586</v>
      </c>
      <c r="C254" s="38">
        <v>0</v>
      </c>
    </row>
    <row r="255" spans="1:3" x14ac:dyDescent="0.25">
      <c r="A255" s="38" t="s">
        <v>2491</v>
      </c>
      <c r="B255" s="38" t="s">
        <v>2586</v>
      </c>
      <c r="C255" s="38">
        <v>0</v>
      </c>
    </row>
    <row r="256" spans="1:3" x14ac:dyDescent="0.25">
      <c r="A256" s="38" t="s">
        <v>2816</v>
      </c>
      <c r="B256" s="38" t="s">
        <v>2586</v>
      </c>
      <c r="C256" s="38">
        <v>0</v>
      </c>
    </row>
    <row r="257" spans="1:3" x14ac:dyDescent="0.25">
      <c r="A257" s="38" t="s">
        <v>2817</v>
      </c>
      <c r="B257" s="38" t="s">
        <v>2586</v>
      </c>
      <c r="C257" s="38">
        <v>0</v>
      </c>
    </row>
  </sheetData>
  <sheetProtection algorithmName="SHA-512" hashValue="aSS1BPaNwLzKJRMpdCV9Q7otNE+xygoXGN0EOSHhycvciyq5sXyY+NRfylk1iKZmzdG52dahpgZEOTA28oCdAg==" saltValue="QpOA/wjSXg0M8lHjP+Gjuw==" spinCount="100000"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5672-1FC7-4F87-9A46-AB4C84164631}">
  <sheetPr codeName="Sheet7"/>
  <dimension ref="A1:G230"/>
  <sheetViews>
    <sheetView workbookViewId="0">
      <selection activeCell="H1" sqref="H1"/>
    </sheetView>
  </sheetViews>
  <sheetFormatPr defaultRowHeight="15.75" x14ac:dyDescent="0.25"/>
  <cols>
    <col min="1" max="1" width="19" bestFit="1" customWidth="1"/>
    <col min="2" max="3" width="61.75" bestFit="1" customWidth="1"/>
    <col min="4" max="4" width="15.625" bestFit="1" customWidth="1"/>
    <col min="5" max="5" width="19" bestFit="1" customWidth="1"/>
    <col min="6" max="6" width="28.75" bestFit="1" customWidth="1"/>
    <col min="7" max="7" width="15.75" bestFit="1" customWidth="1"/>
  </cols>
  <sheetData>
    <row r="1" spans="1:7" x14ac:dyDescent="0.25">
      <c r="A1" s="65" t="s">
        <v>5145</v>
      </c>
      <c r="B1" s="65" t="s">
        <v>5146</v>
      </c>
      <c r="C1" s="65" t="s">
        <v>5147</v>
      </c>
      <c r="D1" s="65" t="s">
        <v>5148</v>
      </c>
      <c r="E1" s="65" t="s">
        <v>5145</v>
      </c>
      <c r="F1" s="65" t="s">
        <v>5149</v>
      </c>
      <c r="G1" s="65" t="s">
        <v>5150</v>
      </c>
    </row>
    <row r="2" spans="1:7" x14ac:dyDescent="0.25">
      <c r="A2" s="65" t="s">
        <v>5</v>
      </c>
      <c r="B2" s="65" t="s">
        <v>106</v>
      </c>
      <c r="C2" s="65" t="s">
        <v>106</v>
      </c>
      <c r="D2" s="47" t="s">
        <v>142</v>
      </c>
      <c r="E2" s="65" t="s">
        <v>5</v>
      </c>
      <c r="F2" s="65" t="s">
        <v>5</v>
      </c>
      <c r="G2" s="65"/>
    </row>
    <row r="3" spans="1:7" x14ac:dyDescent="0.25">
      <c r="A3" s="65" t="s">
        <v>141</v>
      </c>
      <c r="B3" s="65" t="s">
        <v>5151</v>
      </c>
      <c r="C3" s="65" t="s">
        <v>5151</v>
      </c>
      <c r="D3" s="47" t="s">
        <v>5152</v>
      </c>
      <c r="E3" s="65" t="s">
        <v>141</v>
      </c>
      <c r="F3" s="65" t="s">
        <v>468</v>
      </c>
      <c r="G3" s="65"/>
    </row>
    <row r="4" spans="1:7" x14ac:dyDescent="0.25">
      <c r="A4" s="65" t="s">
        <v>157</v>
      </c>
      <c r="B4" s="65" t="s">
        <v>5151</v>
      </c>
      <c r="C4" s="65" t="s">
        <v>5151</v>
      </c>
      <c r="D4" s="47" t="s">
        <v>2393</v>
      </c>
      <c r="E4" s="65" t="s">
        <v>157</v>
      </c>
      <c r="F4" s="65" t="s">
        <v>1097</v>
      </c>
      <c r="G4" s="65"/>
    </row>
    <row r="5" spans="1:7" x14ac:dyDescent="0.25">
      <c r="A5" s="65" t="s">
        <v>175</v>
      </c>
      <c r="B5" s="65" t="s">
        <v>5151</v>
      </c>
      <c r="C5" s="65" t="s">
        <v>5151</v>
      </c>
      <c r="D5" s="47" t="s">
        <v>2393</v>
      </c>
      <c r="E5" s="65" t="s">
        <v>175</v>
      </c>
      <c r="F5" s="65" t="s">
        <v>178</v>
      </c>
      <c r="G5" s="65"/>
    </row>
    <row r="6" spans="1:7" x14ac:dyDescent="0.25">
      <c r="A6" s="65" t="s">
        <v>190</v>
      </c>
      <c r="B6" s="65" t="s">
        <v>106</v>
      </c>
      <c r="C6" s="65" t="s">
        <v>5151</v>
      </c>
      <c r="D6" s="47" t="s">
        <v>5152</v>
      </c>
      <c r="E6" s="65" t="s">
        <v>190</v>
      </c>
      <c r="F6" s="65" t="s">
        <v>192</v>
      </c>
      <c r="G6" s="65"/>
    </row>
    <row r="7" spans="1:7" x14ac:dyDescent="0.25">
      <c r="A7" s="65" t="s">
        <v>204</v>
      </c>
      <c r="B7" s="65" t="s">
        <v>5153</v>
      </c>
      <c r="C7" s="65" t="s">
        <v>5151</v>
      </c>
      <c r="D7" s="47" t="s">
        <v>5154</v>
      </c>
      <c r="E7" s="65" t="s">
        <v>204</v>
      </c>
      <c r="F7" s="65" t="s">
        <v>488</v>
      </c>
      <c r="G7" s="65"/>
    </row>
    <row r="8" spans="1:7" x14ac:dyDescent="0.25">
      <c r="A8" s="65" t="s">
        <v>219</v>
      </c>
      <c r="B8" s="65" t="s">
        <v>5155</v>
      </c>
      <c r="C8" s="65" t="s">
        <v>5156</v>
      </c>
      <c r="D8" s="47" t="s">
        <v>2393</v>
      </c>
      <c r="E8" s="65" t="s">
        <v>219</v>
      </c>
      <c r="F8" s="65" t="s">
        <v>239</v>
      </c>
      <c r="G8" s="65"/>
    </row>
    <row r="9" spans="1:7" x14ac:dyDescent="0.25">
      <c r="A9" s="65" t="s">
        <v>229</v>
      </c>
      <c r="B9" s="65" t="s">
        <v>5151</v>
      </c>
      <c r="C9" s="65" t="s">
        <v>5151</v>
      </c>
      <c r="D9" s="47" t="s">
        <v>2393</v>
      </c>
      <c r="E9" s="65" t="s">
        <v>229</v>
      </c>
      <c r="F9" s="65" t="s">
        <v>252</v>
      </c>
      <c r="G9" s="65"/>
    </row>
    <row r="10" spans="1:7" x14ac:dyDescent="0.25">
      <c r="A10" s="65" t="s">
        <v>237</v>
      </c>
      <c r="B10" s="65" t="s">
        <v>5151</v>
      </c>
      <c r="C10" s="65" t="s">
        <v>5151</v>
      </c>
      <c r="D10" s="47" t="s">
        <v>2393</v>
      </c>
      <c r="E10" s="65" t="s">
        <v>237</v>
      </c>
      <c r="F10" s="65" t="s">
        <v>206</v>
      </c>
      <c r="G10" s="65"/>
    </row>
    <row r="11" spans="1:7" x14ac:dyDescent="0.25">
      <c r="A11" s="65" t="s">
        <v>244</v>
      </c>
      <c r="B11" s="65" t="s">
        <v>5157</v>
      </c>
      <c r="C11" s="65" t="s">
        <v>5157</v>
      </c>
      <c r="D11" s="47" t="s">
        <v>2393</v>
      </c>
      <c r="E11" s="65" t="s">
        <v>244</v>
      </c>
      <c r="F11" s="65" t="s">
        <v>246</v>
      </c>
      <c r="G11" s="65"/>
    </row>
    <row r="12" spans="1:7" x14ac:dyDescent="0.25">
      <c r="A12" s="65" t="s">
        <v>250</v>
      </c>
      <c r="B12" s="65" t="s">
        <v>5151</v>
      </c>
      <c r="C12" s="65" t="s">
        <v>5151</v>
      </c>
      <c r="D12" s="47" t="s">
        <v>5152</v>
      </c>
      <c r="E12" s="65" t="s">
        <v>250</v>
      </c>
      <c r="F12" s="65" t="s">
        <v>529</v>
      </c>
      <c r="G12" s="65"/>
    </row>
    <row r="13" spans="1:7" x14ac:dyDescent="0.25">
      <c r="A13" s="65" t="s">
        <v>257</v>
      </c>
      <c r="B13" s="65" t="s">
        <v>106</v>
      </c>
      <c r="C13" s="65" t="s">
        <v>5151</v>
      </c>
      <c r="D13" s="47" t="s">
        <v>5152</v>
      </c>
      <c r="E13" s="65" t="s">
        <v>257</v>
      </c>
      <c r="F13" s="65" t="s">
        <v>258</v>
      </c>
      <c r="G13" s="65"/>
    </row>
    <row r="14" spans="1:7" x14ac:dyDescent="0.25">
      <c r="A14" s="65" t="s">
        <v>261</v>
      </c>
      <c r="B14" s="65" t="s">
        <v>5153</v>
      </c>
      <c r="C14" s="65" t="s">
        <v>5151</v>
      </c>
      <c r="D14" s="47" t="s">
        <v>2393</v>
      </c>
      <c r="E14" s="65" t="s">
        <v>261</v>
      </c>
      <c r="F14" s="65" t="s">
        <v>266</v>
      </c>
      <c r="G14" s="65"/>
    </row>
    <row r="15" spans="1:7" x14ac:dyDescent="0.25">
      <c r="A15" s="65" t="s">
        <v>265</v>
      </c>
      <c r="B15" s="65" t="s">
        <v>5151</v>
      </c>
      <c r="C15" s="65" t="s">
        <v>5151</v>
      </c>
      <c r="D15" s="47" t="s">
        <v>5152</v>
      </c>
      <c r="E15" s="65" t="s">
        <v>265</v>
      </c>
      <c r="F15" s="65" t="s">
        <v>529</v>
      </c>
      <c r="G15" s="65"/>
    </row>
    <row r="16" spans="1:7" x14ac:dyDescent="0.25">
      <c r="A16" s="65" t="s">
        <v>270</v>
      </c>
      <c r="B16" s="65" t="s">
        <v>106</v>
      </c>
      <c r="C16" s="65" t="s">
        <v>5151</v>
      </c>
      <c r="D16" s="47" t="s">
        <v>2393</v>
      </c>
      <c r="E16" s="65" t="s">
        <v>270</v>
      </c>
      <c r="F16" s="65" t="s">
        <v>679</v>
      </c>
      <c r="G16" s="65"/>
    </row>
    <row r="17" spans="1:6" x14ac:dyDescent="0.25">
      <c r="A17" s="65" t="s">
        <v>275</v>
      </c>
      <c r="B17" s="65" t="s">
        <v>5151</v>
      </c>
      <c r="C17" s="65" t="s">
        <v>5151</v>
      </c>
      <c r="D17" s="47" t="s">
        <v>2393</v>
      </c>
      <c r="E17" s="65" t="s">
        <v>275</v>
      </c>
      <c r="F17" s="65" t="s">
        <v>303</v>
      </c>
    </row>
    <row r="18" spans="1:6" x14ac:dyDescent="0.25">
      <c r="A18" s="65" t="s">
        <v>280</v>
      </c>
      <c r="B18" s="65" t="s">
        <v>5158</v>
      </c>
      <c r="C18" s="65" t="s">
        <v>5151</v>
      </c>
      <c r="D18" s="47" t="s">
        <v>2393</v>
      </c>
      <c r="E18" s="65" t="s">
        <v>280</v>
      </c>
      <c r="F18" s="65" t="s">
        <v>331</v>
      </c>
    </row>
    <row r="19" spans="1:6" x14ac:dyDescent="0.25">
      <c r="A19" s="65" t="s">
        <v>286</v>
      </c>
      <c r="B19" s="65" t="s">
        <v>5151</v>
      </c>
      <c r="C19" s="65" t="s">
        <v>5151</v>
      </c>
      <c r="D19" s="47" t="s">
        <v>5154</v>
      </c>
      <c r="E19" s="65" t="s">
        <v>286</v>
      </c>
      <c r="F19" s="65" t="s">
        <v>262</v>
      </c>
    </row>
    <row r="20" spans="1:6" x14ac:dyDescent="0.25">
      <c r="A20" s="65" t="s">
        <v>291</v>
      </c>
      <c r="B20" s="65" t="s">
        <v>5159</v>
      </c>
      <c r="C20" s="65" t="s">
        <v>5151</v>
      </c>
      <c r="D20" s="47" t="s">
        <v>5154</v>
      </c>
      <c r="E20" s="65" t="s">
        <v>291</v>
      </c>
      <c r="F20" s="65" t="s">
        <v>309</v>
      </c>
    </row>
    <row r="21" spans="1:6" x14ac:dyDescent="0.25">
      <c r="A21" s="65" t="s">
        <v>296</v>
      </c>
      <c r="B21" s="65" t="s">
        <v>5151</v>
      </c>
      <c r="C21" s="65" t="s">
        <v>5151</v>
      </c>
      <c r="D21" s="47" t="s">
        <v>5154</v>
      </c>
      <c r="E21" s="65" t="s">
        <v>296</v>
      </c>
      <c r="F21" s="65" t="s">
        <v>276</v>
      </c>
    </row>
    <row r="22" spans="1:6" x14ac:dyDescent="0.25">
      <c r="A22" s="65" t="s">
        <v>302</v>
      </c>
      <c r="B22" s="65" t="s">
        <v>5151</v>
      </c>
      <c r="C22" s="65" t="s">
        <v>5151</v>
      </c>
      <c r="D22" s="47" t="s">
        <v>5154</v>
      </c>
      <c r="E22" s="65" t="s">
        <v>302</v>
      </c>
      <c r="F22" s="65" t="s">
        <v>850</v>
      </c>
    </row>
    <row r="23" spans="1:6" x14ac:dyDescent="0.25">
      <c r="A23" s="65" t="s">
        <v>308</v>
      </c>
      <c r="B23" s="65" t="s">
        <v>5151</v>
      </c>
      <c r="C23" s="65" t="s">
        <v>5151</v>
      </c>
      <c r="D23" s="47" t="s">
        <v>5154</v>
      </c>
      <c r="E23" s="65" t="s">
        <v>308</v>
      </c>
      <c r="F23" s="65" t="s">
        <v>287</v>
      </c>
    </row>
    <row r="24" spans="1:6" x14ac:dyDescent="0.25">
      <c r="A24" s="65" t="s">
        <v>314</v>
      </c>
      <c r="B24" s="65" t="s">
        <v>5151</v>
      </c>
      <c r="C24" s="65" t="s">
        <v>5151</v>
      </c>
      <c r="D24" s="47" t="s">
        <v>5154</v>
      </c>
      <c r="E24" s="65" t="s">
        <v>314</v>
      </c>
      <c r="F24" s="65" t="s">
        <v>338</v>
      </c>
    </row>
    <row r="25" spans="1:6" x14ac:dyDescent="0.25">
      <c r="A25" s="65" t="s">
        <v>321</v>
      </c>
      <c r="B25" s="65" t="s">
        <v>5151</v>
      </c>
      <c r="C25" s="65" t="s">
        <v>5151</v>
      </c>
      <c r="D25" s="47" t="s">
        <v>5154</v>
      </c>
      <c r="E25" s="65" t="s">
        <v>321</v>
      </c>
      <c r="F25" s="65" t="s">
        <v>744</v>
      </c>
    </row>
    <row r="26" spans="1:6" x14ac:dyDescent="0.25">
      <c r="A26" s="65" t="s">
        <v>328</v>
      </c>
      <c r="B26" s="65" t="s">
        <v>5151</v>
      </c>
      <c r="C26" s="65" t="s">
        <v>5151</v>
      </c>
      <c r="D26" s="47" t="s">
        <v>5152</v>
      </c>
      <c r="E26" s="65" t="s">
        <v>328</v>
      </c>
      <c r="F26" s="65" t="s">
        <v>1128</v>
      </c>
    </row>
    <row r="27" spans="1:6" x14ac:dyDescent="0.25">
      <c r="A27" s="65" t="s">
        <v>335</v>
      </c>
      <c r="B27" s="65" t="s">
        <v>106</v>
      </c>
      <c r="C27" s="65" t="s">
        <v>5151</v>
      </c>
      <c r="D27" s="47" t="s">
        <v>2393</v>
      </c>
      <c r="E27" s="65" t="s">
        <v>335</v>
      </c>
      <c r="F27" s="65" t="s">
        <v>529</v>
      </c>
    </row>
    <row r="28" spans="1:6" x14ac:dyDescent="0.25">
      <c r="A28" s="65" t="s">
        <v>346</v>
      </c>
      <c r="B28" s="65" t="s">
        <v>5160</v>
      </c>
      <c r="C28" s="65" t="s">
        <v>5160</v>
      </c>
      <c r="D28" s="47" t="s">
        <v>2393</v>
      </c>
      <c r="E28" s="65" t="s">
        <v>346</v>
      </c>
      <c r="F28" s="65" t="s">
        <v>360</v>
      </c>
    </row>
    <row r="29" spans="1:6" x14ac:dyDescent="0.25">
      <c r="A29" s="65" t="s">
        <v>358</v>
      </c>
      <c r="B29" s="65" t="s">
        <v>5151</v>
      </c>
      <c r="C29" s="65" t="s">
        <v>5151</v>
      </c>
      <c r="D29" s="47" t="s">
        <v>5154</v>
      </c>
      <c r="E29" s="65" t="s">
        <v>358</v>
      </c>
      <c r="F29" s="65" t="s">
        <v>1128</v>
      </c>
    </row>
    <row r="30" spans="1:6" x14ac:dyDescent="0.25">
      <c r="A30" s="65" t="s">
        <v>369</v>
      </c>
      <c r="B30" s="65" t="s">
        <v>5159</v>
      </c>
      <c r="C30" s="65" t="s">
        <v>5151</v>
      </c>
      <c r="D30" s="47" t="s">
        <v>2393</v>
      </c>
      <c r="E30" s="65" t="s">
        <v>369</v>
      </c>
      <c r="F30" s="65" t="s">
        <v>795</v>
      </c>
    </row>
    <row r="31" spans="1:6" x14ac:dyDescent="0.25">
      <c r="A31" s="65" t="s">
        <v>380</v>
      </c>
      <c r="B31" s="65" t="s">
        <v>5151</v>
      </c>
      <c r="C31" s="65" t="s">
        <v>5151</v>
      </c>
      <c r="D31" s="47" t="s">
        <v>5161</v>
      </c>
      <c r="E31" s="65" t="s">
        <v>380</v>
      </c>
      <c r="F31" s="65" t="s">
        <v>1128</v>
      </c>
    </row>
    <row r="32" spans="1:6" x14ac:dyDescent="0.25">
      <c r="A32" s="65" t="s">
        <v>390</v>
      </c>
      <c r="B32" s="65" t="s">
        <v>5151</v>
      </c>
      <c r="C32" s="65" t="s">
        <v>5151</v>
      </c>
      <c r="D32" s="47" t="s">
        <v>2393</v>
      </c>
      <c r="E32" s="65" t="s">
        <v>390</v>
      </c>
      <c r="F32" s="65" t="s">
        <v>391</v>
      </c>
    </row>
    <row r="33" spans="1:6" x14ac:dyDescent="0.25">
      <c r="A33" s="65" t="s">
        <v>399</v>
      </c>
      <c r="B33" s="65" t="s">
        <v>5162</v>
      </c>
      <c r="C33" s="65" t="s">
        <v>5151</v>
      </c>
      <c r="D33" s="47" t="s">
        <v>2393</v>
      </c>
      <c r="E33" s="65" t="s">
        <v>399</v>
      </c>
      <c r="F33" s="65" t="s">
        <v>400</v>
      </c>
    </row>
    <row r="34" spans="1:6" x14ac:dyDescent="0.25">
      <c r="A34" s="65" t="s">
        <v>407</v>
      </c>
      <c r="B34" s="65" t="s">
        <v>5151</v>
      </c>
      <c r="C34" s="65" t="s">
        <v>5151</v>
      </c>
      <c r="D34" s="47" t="s">
        <v>2393</v>
      </c>
      <c r="E34" s="65" t="s">
        <v>407</v>
      </c>
      <c r="F34" s="65" t="s">
        <v>408</v>
      </c>
    </row>
    <row r="35" spans="1:6" x14ac:dyDescent="0.25">
      <c r="A35" s="65" t="s">
        <v>416</v>
      </c>
      <c r="B35" s="65" t="s">
        <v>5151</v>
      </c>
      <c r="C35" s="65" t="s">
        <v>5151</v>
      </c>
      <c r="D35" s="47" t="s">
        <v>2393</v>
      </c>
      <c r="E35" s="65" t="s">
        <v>416</v>
      </c>
      <c r="F35" s="65" t="s">
        <v>1097</v>
      </c>
    </row>
    <row r="36" spans="1:6" x14ac:dyDescent="0.25">
      <c r="A36" s="65" t="s">
        <v>424</v>
      </c>
      <c r="B36" s="65" t="s">
        <v>5151</v>
      </c>
      <c r="C36" s="65" t="s">
        <v>5151</v>
      </c>
      <c r="D36" s="47" t="s">
        <v>5154</v>
      </c>
      <c r="E36" s="65" t="s">
        <v>424</v>
      </c>
      <c r="F36" s="65" t="s">
        <v>417</v>
      </c>
    </row>
    <row r="37" spans="1:6" x14ac:dyDescent="0.25">
      <c r="A37" s="65" t="s">
        <v>436</v>
      </c>
      <c r="B37" s="65" t="s">
        <v>5151</v>
      </c>
      <c r="C37" s="65" t="s">
        <v>5151</v>
      </c>
      <c r="D37" s="47" t="s">
        <v>5152</v>
      </c>
      <c r="E37" s="65" t="s">
        <v>436</v>
      </c>
      <c r="F37" s="65" t="s">
        <v>635</v>
      </c>
    </row>
    <row r="38" spans="1:6" x14ac:dyDescent="0.25">
      <c r="A38" s="65" t="s">
        <v>446</v>
      </c>
      <c r="B38" s="65" t="s">
        <v>5151</v>
      </c>
      <c r="C38" s="65" t="s">
        <v>5151</v>
      </c>
      <c r="D38" s="47" t="s">
        <v>2393</v>
      </c>
      <c r="E38" s="65" t="s">
        <v>446</v>
      </c>
      <c r="F38" s="65" t="s">
        <v>426</v>
      </c>
    </row>
    <row r="39" spans="1:6" x14ac:dyDescent="0.25">
      <c r="A39" s="65" t="s">
        <v>456</v>
      </c>
      <c r="B39" s="65" t="s">
        <v>5151</v>
      </c>
      <c r="C39" s="65" t="s">
        <v>5151</v>
      </c>
      <c r="D39" s="47" t="s">
        <v>5152</v>
      </c>
      <c r="E39" s="65" t="s">
        <v>456</v>
      </c>
      <c r="F39" s="65" t="s">
        <v>529</v>
      </c>
    </row>
    <row r="40" spans="1:6" x14ac:dyDescent="0.25">
      <c r="A40" s="65" t="s">
        <v>466</v>
      </c>
      <c r="B40" s="65" t="s">
        <v>5151</v>
      </c>
      <c r="C40" s="65" t="s">
        <v>5151</v>
      </c>
      <c r="D40" s="47" t="s">
        <v>5152</v>
      </c>
      <c r="E40" s="65" t="s">
        <v>466</v>
      </c>
      <c r="F40" s="65" t="s">
        <v>448</v>
      </c>
    </row>
    <row r="41" spans="1:6" x14ac:dyDescent="0.25">
      <c r="A41" s="65" t="s">
        <v>476</v>
      </c>
      <c r="B41" s="65" t="s">
        <v>5151</v>
      </c>
      <c r="C41" s="65" t="s">
        <v>5151</v>
      </c>
      <c r="D41" s="47" t="s">
        <v>5161</v>
      </c>
      <c r="E41" s="65" t="s">
        <v>476</v>
      </c>
      <c r="F41" s="65" t="s">
        <v>1138</v>
      </c>
    </row>
    <row r="42" spans="1:6" x14ac:dyDescent="0.25">
      <c r="A42" s="65" t="s">
        <v>486</v>
      </c>
      <c r="B42" s="65" t="s">
        <v>5151</v>
      </c>
      <c r="C42" s="65" t="s">
        <v>5151</v>
      </c>
      <c r="D42" s="47" t="s">
        <v>5152</v>
      </c>
      <c r="E42" s="65" t="s">
        <v>486</v>
      </c>
      <c r="F42" s="65" t="s">
        <v>468</v>
      </c>
    </row>
    <row r="43" spans="1:6" x14ac:dyDescent="0.25">
      <c r="A43" s="65" t="s">
        <v>497</v>
      </c>
      <c r="B43" s="65" t="s">
        <v>5151</v>
      </c>
      <c r="C43" s="65" t="s">
        <v>5151</v>
      </c>
      <c r="D43" s="47" t="s">
        <v>5161</v>
      </c>
      <c r="E43" s="65" t="s">
        <v>497</v>
      </c>
      <c r="F43" s="65" t="s">
        <v>478</v>
      </c>
    </row>
    <row r="44" spans="1:6" x14ac:dyDescent="0.25">
      <c r="A44" s="65" t="s">
        <v>507</v>
      </c>
      <c r="B44" s="65" t="s">
        <v>5151</v>
      </c>
      <c r="C44" s="65" t="s">
        <v>5151</v>
      </c>
      <c r="D44" s="47" t="s">
        <v>2393</v>
      </c>
      <c r="E44" s="65" t="s">
        <v>507</v>
      </c>
      <c r="F44" s="65" t="s">
        <v>1097</v>
      </c>
    </row>
    <row r="45" spans="1:6" x14ac:dyDescent="0.25">
      <c r="A45" s="65" t="s">
        <v>517</v>
      </c>
      <c r="B45" s="65" t="s">
        <v>5151</v>
      </c>
      <c r="C45" s="65" t="s">
        <v>5151</v>
      </c>
      <c r="D45" s="47" t="s">
        <v>5154</v>
      </c>
      <c r="E45" s="65" t="s">
        <v>517</v>
      </c>
      <c r="F45" s="65" t="s">
        <v>1097</v>
      </c>
    </row>
    <row r="46" spans="1:6" x14ac:dyDescent="0.25">
      <c r="A46" s="65" t="s">
        <v>527</v>
      </c>
      <c r="B46" s="65" t="s">
        <v>5151</v>
      </c>
      <c r="C46" s="65" t="s">
        <v>5151</v>
      </c>
      <c r="D46" s="47" t="s">
        <v>5154</v>
      </c>
      <c r="E46" s="65" t="s">
        <v>527</v>
      </c>
      <c r="F46" s="65" t="s">
        <v>1128</v>
      </c>
    </row>
    <row r="47" spans="1:6" x14ac:dyDescent="0.25">
      <c r="A47" s="65" t="s">
        <v>537</v>
      </c>
      <c r="B47" s="65" t="s">
        <v>5151</v>
      </c>
      <c r="C47" s="65" t="s">
        <v>5151</v>
      </c>
      <c r="D47" s="47" t="s">
        <v>5152</v>
      </c>
      <c r="E47" s="65" t="s">
        <v>537</v>
      </c>
      <c r="F47" s="65" t="s">
        <v>529</v>
      </c>
    </row>
    <row r="48" spans="1:6" x14ac:dyDescent="0.25">
      <c r="A48" s="65" t="s">
        <v>545</v>
      </c>
      <c r="B48" s="65" t="s">
        <v>5163</v>
      </c>
      <c r="C48" s="65" t="s">
        <v>5151</v>
      </c>
      <c r="D48" s="47" t="s">
        <v>2393</v>
      </c>
      <c r="E48" s="65" t="s">
        <v>545</v>
      </c>
      <c r="F48" s="65" t="s">
        <v>519</v>
      </c>
    </row>
    <row r="49" spans="1:6" x14ac:dyDescent="0.25">
      <c r="A49" s="65" t="s">
        <v>554</v>
      </c>
      <c r="B49" s="65" t="s">
        <v>5163</v>
      </c>
      <c r="C49" s="65" t="s">
        <v>5151</v>
      </c>
      <c r="D49" s="47" t="s">
        <v>2393</v>
      </c>
      <c r="E49" s="65" t="s">
        <v>554</v>
      </c>
      <c r="F49" s="65" t="s">
        <v>509</v>
      </c>
    </row>
    <row r="50" spans="1:6" x14ac:dyDescent="0.25">
      <c r="A50" s="65" t="s">
        <v>562</v>
      </c>
      <c r="B50" s="65" t="s">
        <v>5151</v>
      </c>
      <c r="C50" s="65" t="s">
        <v>5151</v>
      </c>
      <c r="D50" s="47" t="s">
        <v>2393</v>
      </c>
      <c r="E50" s="65" t="s">
        <v>562</v>
      </c>
      <c r="F50" s="65" t="s">
        <v>538</v>
      </c>
    </row>
    <row r="51" spans="1:6" x14ac:dyDescent="0.25">
      <c r="A51" s="65" t="s">
        <v>572</v>
      </c>
      <c r="B51" s="65" t="s">
        <v>5151</v>
      </c>
      <c r="C51" s="65" t="s">
        <v>5151</v>
      </c>
      <c r="D51" s="47" t="s">
        <v>5152</v>
      </c>
      <c r="E51" s="65" t="s">
        <v>572</v>
      </c>
      <c r="F51" s="65" t="s">
        <v>529</v>
      </c>
    </row>
    <row r="52" spans="1:6" x14ac:dyDescent="0.25">
      <c r="A52" s="65" t="s">
        <v>580</v>
      </c>
      <c r="B52" s="65" t="s">
        <v>5151</v>
      </c>
      <c r="C52" s="65" t="s">
        <v>5164</v>
      </c>
      <c r="D52" s="47" t="s">
        <v>5152</v>
      </c>
      <c r="E52" s="65" t="s">
        <v>580</v>
      </c>
      <c r="F52" s="65" t="s">
        <v>529</v>
      </c>
    </row>
    <row r="53" spans="1:6" x14ac:dyDescent="0.25">
      <c r="A53" s="65" t="s">
        <v>589</v>
      </c>
      <c r="B53" s="65" t="s">
        <v>5151</v>
      </c>
      <c r="C53" s="65" t="s">
        <v>5151</v>
      </c>
      <c r="D53" s="47" t="s">
        <v>5154</v>
      </c>
      <c r="E53" s="65" t="s">
        <v>589</v>
      </c>
      <c r="F53" s="65" t="s">
        <v>1128</v>
      </c>
    </row>
    <row r="54" spans="1:6" x14ac:dyDescent="0.25">
      <c r="A54" s="65" t="s">
        <v>600</v>
      </c>
      <c r="B54" s="65" t="s">
        <v>5158</v>
      </c>
      <c r="C54" s="65" t="s">
        <v>5151</v>
      </c>
      <c r="D54" s="47" t="s">
        <v>2393</v>
      </c>
      <c r="E54" s="65" t="s">
        <v>600</v>
      </c>
      <c r="F54" s="65" t="s">
        <v>582</v>
      </c>
    </row>
    <row r="55" spans="1:6" x14ac:dyDescent="0.25">
      <c r="A55" s="65" t="s">
        <v>609</v>
      </c>
      <c r="B55" s="65" t="s">
        <v>106</v>
      </c>
      <c r="C55" s="65" t="s">
        <v>5151</v>
      </c>
      <c r="D55" s="47" t="s">
        <v>5152</v>
      </c>
      <c r="E55" s="65" t="s">
        <v>609</v>
      </c>
      <c r="F55" s="65" t="s">
        <v>555</v>
      </c>
    </row>
    <row r="56" spans="1:6" x14ac:dyDescent="0.25">
      <c r="A56" s="65" t="s">
        <v>618</v>
      </c>
      <c r="B56" s="65" t="s">
        <v>5158</v>
      </c>
      <c r="C56" s="65" t="s">
        <v>5151</v>
      </c>
      <c r="D56" s="47" t="s">
        <v>2393</v>
      </c>
      <c r="E56" s="65" t="s">
        <v>618</v>
      </c>
      <c r="F56" s="65" t="s">
        <v>564</v>
      </c>
    </row>
    <row r="57" spans="1:6" x14ac:dyDescent="0.25">
      <c r="A57" s="65" t="s">
        <v>627</v>
      </c>
      <c r="B57" s="65" t="s">
        <v>5151</v>
      </c>
      <c r="C57" s="65" t="s">
        <v>5151</v>
      </c>
      <c r="D57" s="47" t="s">
        <v>5152</v>
      </c>
      <c r="E57" s="65" t="s">
        <v>627</v>
      </c>
      <c r="F57" s="65" t="s">
        <v>574</v>
      </c>
    </row>
    <row r="58" spans="1:6" x14ac:dyDescent="0.25">
      <c r="A58" s="65" t="s">
        <v>634</v>
      </c>
      <c r="B58" s="65" t="s">
        <v>5151</v>
      </c>
      <c r="C58" s="65" t="s">
        <v>5151</v>
      </c>
      <c r="D58" s="47" t="s">
        <v>5152</v>
      </c>
      <c r="E58" s="65" t="s">
        <v>634</v>
      </c>
      <c r="F58" s="65" t="s">
        <v>529</v>
      </c>
    </row>
    <row r="59" spans="1:6" x14ac:dyDescent="0.25">
      <c r="A59" s="65" t="s">
        <v>642</v>
      </c>
      <c r="B59" s="65" t="s">
        <v>5151</v>
      </c>
      <c r="C59" s="65" t="s">
        <v>5151</v>
      </c>
      <c r="D59" s="47" t="s">
        <v>5161</v>
      </c>
      <c r="E59" s="65" t="s">
        <v>642</v>
      </c>
      <c r="F59" s="65" t="s">
        <v>602</v>
      </c>
    </row>
    <row r="60" spans="1:6" x14ac:dyDescent="0.25">
      <c r="A60" s="65" t="s">
        <v>651</v>
      </c>
      <c r="B60" s="65" t="s">
        <v>5151</v>
      </c>
      <c r="C60" s="65" t="s">
        <v>5151</v>
      </c>
      <c r="D60" s="47" t="s">
        <v>2393</v>
      </c>
      <c r="E60" s="65" t="s">
        <v>651</v>
      </c>
      <c r="F60" s="65" t="s">
        <v>591</v>
      </c>
    </row>
    <row r="61" spans="1:6" x14ac:dyDescent="0.25">
      <c r="A61" s="65" t="s">
        <v>660</v>
      </c>
      <c r="B61" s="65" t="s">
        <v>106</v>
      </c>
      <c r="C61" s="65" t="s">
        <v>5151</v>
      </c>
      <c r="D61" s="47" t="s">
        <v>2393</v>
      </c>
      <c r="E61" s="65" t="s">
        <v>660</v>
      </c>
      <c r="F61" s="65" t="s">
        <v>611</v>
      </c>
    </row>
    <row r="62" spans="1:6" x14ac:dyDescent="0.25">
      <c r="A62" s="65" t="s">
        <v>669</v>
      </c>
      <c r="B62" s="65" t="s">
        <v>5151</v>
      </c>
      <c r="C62" s="65" t="s">
        <v>5151</v>
      </c>
      <c r="D62" s="47" t="s">
        <v>2393</v>
      </c>
      <c r="E62" s="65" t="s">
        <v>669</v>
      </c>
      <c r="F62" s="65" t="s">
        <v>1097</v>
      </c>
    </row>
    <row r="63" spans="1:6" x14ac:dyDescent="0.25">
      <c r="A63" s="65" t="s">
        <v>677</v>
      </c>
      <c r="B63" s="65" t="s">
        <v>5151</v>
      </c>
      <c r="C63" s="65" t="s">
        <v>5151</v>
      </c>
      <c r="D63" s="47" t="s">
        <v>5154</v>
      </c>
      <c r="E63" s="65" t="s">
        <v>677</v>
      </c>
      <c r="F63" s="65" t="s">
        <v>628</v>
      </c>
    </row>
    <row r="64" spans="1:6" x14ac:dyDescent="0.25">
      <c r="A64" s="65" t="s">
        <v>686</v>
      </c>
      <c r="B64" s="65" t="s">
        <v>5165</v>
      </c>
      <c r="C64" s="65" t="s">
        <v>5151</v>
      </c>
      <c r="D64" s="47" t="s">
        <v>5152</v>
      </c>
      <c r="E64" s="65" t="s">
        <v>686</v>
      </c>
      <c r="F64" s="65" t="s">
        <v>653</v>
      </c>
    </row>
    <row r="65" spans="1:6" x14ac:dyDescent="0.25">
      <c r="A65" s="65" t="s">
        <v>692</v>
      </c>
      <c r="B65" s="65" t="s">
        <v>5151</v>
      </c>
      <c r="C65" s="65" t="s">
        <v>5151</v>
      </c>
      <c r="D65" s="47" t="s">
        <v>5152</v>
      </c>
      <c r="E65" s="65" t="s">
        <v>692</v>
      </c>
      <c r="F65" s="65" t="s">
        <v>700</v>
      </c>
    </row>
    <row r="66" spans="1:6" x14ac:dyDescent="0.25">
      <c r="A66" s="65" t="s">
        <v>699</v>
      </c>
      <c r="B66" s="65" t="s">
        <v>5166</v>
      </c>
      <c r="C66" s="65" t="s">
        <v>5151</v>
      </c>
      <c r="D66" s="47" t="s">
        <v>2393</v>
      </c>
      <c r="E66" s="65" t="s">
        <v>699</v>
      </c>
      <c r="F66" s="65" t="s">
        <v>679</v>
      </c>
    </row>
    <row r="67" spans="1:6" x14ac:dyDescent="0.25">
      <c r="A67" s="65" t="s">
        <v>706</v>
      </c>
      <c r="B67" s="65" t="s">
        <v>5159</v>
      </c>
      <c r="C67" s="65" t="s">
        <v>5151</v>
      </c>
      <c r="D67" s="47" t="s">
        <v>2393</v>
      </c>
      <c r="E67" s="65" t="s">
        <v>706</v>
      </c>
      <c r="F67" s="65" t="s">
        <v>662</v>
      </c>
    </row>
    <row r="68" spans="1:6" x14ac:dyDescent="0.25">
      <c r="A68" s="65" t="s">
        <v>714</v>
      </c>
      <c r="B68" s="65" t="s">
        <v>106</v>
      </c>
      <c r="C68" s="65" t="s">
        <v>5151</v>
      </c>
      <c r="D68" s="47" t="s">
        <v>5154</v>
      </c>
      <c r="E68" s="65" t="s">
        <v>714</v>
      </c>
      <c r="F68" s="65" t="s">
        <v>693</v>
      </c>
    </row>
    <row r="69" spans="1:6" x14ac:dyDescent="0.25">
      <c r="A69" s="65" t="s">
        <v>721</v>
      </c>
      <c r="B69" s="65" t="s">
        <v>5151</v>
      </c>
      <c r="C69" s="65" t="s">
        <v>5151</v>
      </c>
      <c r="D69" s="47" t="s">
        <v>5154</v>
      </c>
      <c r="E69" s="65" t="s">
        <v>721</v>
      </c>
      <c r="F69" s="65" t="s">
        <v>687</v>
      </c>
    </row>
    <row r="70" spans="1:6" x14ac:dyDescent="0.25">
      <c r="A70" s="65" t="s">
        <v>729</v>
      </c>
      <c r="B70" s="65" t="s">
        <v>5151</v>
      </c>
      <c r="C70" s="65" t="s">
        <v>5151</v>
      </c>
      <c r="D70" s="47" t="s">
        <v>5152</v>
      </c>
      <c r="E70" s="65" t="s">
        <v>729</v>
      </c>
      <c r="F70" s="65" t="s">
        <v>529</v>
      </c>
    </row>
    <row r="71" spans="1:6" x14ac:dyDescent="0.25">
      <c r="A71" s="65" t="s">
        <v>735</v>
      </c>
      <c r="B71" s="65" t="s">
        <v>5151</v>
      </c>
      <c r="C71" s="65" t="s">
        <v>5151</v>
      </c>
      <c r="D71" s="47" t="s">
        <v>5152</v>
      </c>
      <c r="E71" s="65" t="s">
        <v>735</v>
      </c>
      <c r="F71" s="65" t="s">
        <v>671</v>
      </c>
    </row>
    <row r="72" spans="1:6" x14ac:dyDescent="0.25">
      <c r="A72" s="65" t="s">
        <v>743</v>
      </c>
      <c r="B72" s="65" t="s">
        <v>5151</v>
      </c>
      <c r="C72" s="65" t="s">
        <v>5151</v>
      </c>
      <c r="D72" s="47" t="s">
        <v>5152</v>
      </c>
      <c r="E72" s="65" t="s">
        <v>743</v>
      </c>
      <c r="F72" s="65" t="s">
        <v>529</v>
      </c>
    </row>
    <row r="73" spans="1:6" x14ac:dyDescent="0.25">
      <c r="A73" s="65" t="s">
        <v>749</v>
      </c>
      <c r="B73" s="65" t="s">
        <v>5151</v>
      </c>
      <c r="C73" s="65" t="s">
        <v>5151</v>
      </c>
      <c r="D73" s="47" t="s">
        <v>5161</v>
      </c>
      <c r="E73" s="65" t="s">
        <v>749</v>
      </c>
      <c r="F73" s="65" t="s">
        <v>1138</v>
      </c>
    </row>
    <row r="74" spans="1:6" x14ac:dyDescent="0.25">
      <c r="A74" s="65" t="s">
        <v>755</v>
      </c>
      <c r="B74" s="65" t="s">
        <v>5167</v>
      </c>
      <c r="C74" s="65" t="s">
        <v>5151</v>
      </c>
      <c r="D74" s="47" t="s">
        <v>2393</v>
      </c>
      <c r="E74" s="65" t="s">
        <v>755</v>
      </c>
      <c r="F74" s="65" t="s">
        <v>707</v>
      </c>
    </row>
    <row r="75" spans="1:6" x14ac:dyDescent="0.25">
      <c r="A75" s="65" t="s">
        <v>760</v>
      </c>
      <c r="B75" s="65" t="s">
        <v>5168</v>
      </c>
      <c r="C75" s="65" t="s">
        <v>5168</v>
      </c>
      <c r="D75" s="47" t="s">
        <v>2393</v>
      </c>
      <c r="E75" s="65" t="s">
        <v>760</v>
      </c>
      <c r="F75" s="65" t="s">
        <v>722</v>
      </c>
    </row>
    <row r="76" spans="1:6" x14ac:dyDescent="0.25">
      <c r="A76" s="65" t="s">
        <v>766</v>
      </c>
      <c r="B76" s="65" t="s">
        <v>106</v>
      </c>
      <c r="C76" s="65" t="s">
        <v>5151</v>
      </c>
      <c r="D76" s="47" t="s">
        <v>5152</v>
      </c>
      <c r="E76" s="65" t="s">
        <v>766</v>
      </c>
      <c r="F76" s="65" t="s">
        <v>715</v>
      </c>
    </row>
    <row r="77" spans="1:6" x14ac:dyDescent="0.25">
      <c r="A77" s="65" t="s">
        <v>772</v>
      </c>
      <c r="B77" s="65" t="s">
        <v>5151</v>
      </c>
      <c r="C77" s="65" t="s">
        <v>5151</v>
      </c>
      <c r="D77" s="47" t="s">
        <v>5154</v>
      </c>
      <c r="E77" s="65" t="s">
        <v>772</v>
      </c>
      <c r="F77" s="65" t="s">
        <v>779</v>
      </c>
    </row>
    <row r="78" spans="1:6" x14ac:dyDescent="0.25">
      <c r="A78" s="65" t="s">
        <v>778</v>
      </c>
      <c r="B78" s="65" t="s">
        <v>5169</v>
      </c>
      <c r="C78" s="65" t="s">
        <v>5151</v>
      </c>
      <c r="D78" s="47" t="s">
        <v>2393</v>
      </c>
      <c r="E78" s="65" t="s">
        <v>778</v>
      </c>
      <c r="F78" s="65" t="s">
        <v>730</v>
      </c>
    </row>
    <row r="79" spans="1:6" x14ac:dyDescent="0.25">
      <c r="A79" s="65" t="s">
        <v>783</v>
      </c>
      <c r="B79" s="65" t="s">
        <v>5151</v>
      </c>
      <c r="C79" s="65" t="s">
        <v>5151</v>
      </c>
      <c r="D79" s="47" t="s">
        <v>5152</v>
      </c>
      <c r="E79" s="65" t="s">
        <v>783</v>
      </c>
      <c r="F79" s="65" t="s">
        <v>767</v>
      </c>
    </row>
    <row r="80" spans="1:6" x14ac:dyDescent="0.25">
      <c r="A80" s="65" t="s">
        <v>789</v>
      </c>
      <c r="B80" s="65" t="s">
        <v>5170</v>
      </c>
      <c r="C80" s="65" t="s">
        <v>5151</v>
      </c>
      <c r="D80" s="47" t="s">
        <v>2393</v>
      </c>
      <c r="E80" s="65" t="s">
        <v>789</v>
      </c>
      <c r="F80" s="65" t="s">
        <v>736</v>
      </c>
    </row>
    <row r="81" spans="1:6" x14ac:dyDescent="0.25">
      <c r="A81" s="65" t="s">
        <v>794</v>
      </c>
      <c r="B81" s="65" t="s">
        <v>5151</v>
      </c>
      <c r="C81" s="65" t="s">
        <v>5151</v>
      </c>
      <c r="D81" s="47" t="s">
        <v>2393</v>
      </c>
      <c r="E81" s="65" t="s">
        <v>794</v>
      </c>
      <c r="F81" s="65" t="s">
        <v>784</v>
      </c>
    </row>
    <row r="82" spans="1:6" x14ac:dyDescent="0.25">
      <c r="A82" s="65" t="s">
        <v>801</v>
      </c>
      <c r="B82" s="65" t="s">
        <v>5151</v>
      </c>
      <c r="C82" s="65" t="s">
        <v>5151</v>
      </c>
      <c r="D82" s="47" t="s">
        <v>5152</v>
      </c>
      <c r="E82" s="65" t="s">
        <v>801</v>
      </c>
      <c r="F82" s="65" t="s">
        <v>529</v>
      </c>
    </row>
    <row r="83" spans="1:6" x14ac:dyDescent="0.25">
      <c r="A83" s="65" t="s">
        <v>806</v>
      </c>
      <c r="B83" s="65" t="s">
        <v>5151</v>
      </c>
      <c r="C83" s="65" t="s">
        <v>5151</v>
      </c>
      <c r="D83" s="47" t="s">
        <v>5152</v>
      </c>
      <c r="E83" s="65" t="s">
        <v>806</v>
      </c>
      <c r="F83" s="65" t="s">
        <v>790</v>
      </c>
    </row>
    <row r="84" spans="1:6" x14ac:dyDescent="0.25">
      <c r="A84" s="65" t="s">
        <v>812</v>
      </c>
      <c r="B84" s="65" t="s">
        <v>5158</v>
      </c>
      <c r="C84" s="65" t="s">
        <v>5151</v>
      </c>
      <c r="D84" s="47" t="s">
        <v>2393</v>
      </c>
      <c r="E84" s="65" t="s">
        <v>812</v>
      </c>
      <c r="F84" s="65" t="s">
        <v>1146</v>
      </c>
    </row>
    <row r="85" spans="1:6" x14ac:dyDescent="0.25">
      <c r="A85" s="65" t="s">
        <v>817</v>
      </c>
      <c r="B85" s="65" t="s">
        <v>5151</v>
      </c>
      <c r="C85" s="65" t="s">
        <v>5151</v>
      </c>
      <c r="D85" s="47" t="s">
        <v>2393</v>
      </c>
      <c r="E85" s="65" t="s">
        <v>817</v>
      </c>
      <c r="F85" s="65" t="s">
        <v>802</v>
      </c>
    </row>
    <row r="86" spans="1:6" x14ac:dyDescent="0.25">
      <c r="A86" s="65" t="s">
        <v>822</v>
      </c>
      <c r="B86" s="65" t="s">
        <v>5151</v>
      </c>
      <c r="C86" s="65" t="s">
        <v>5151</v>
      </c>
      <c r="D86" s="47" t="s">
        <v>2393</v>
      </c>
      <c r="E86" s="65" t="s">
        <v>822</v>
      </c>
      <c r="F86" s="65" t="s">
        <v>823</v>
      </c>
    </row>
    <row r="87" spans="1:6" x14ac:dyDescent="0.25">
      <c r="A87" s="65" t="s">
        <v>828</v>
      </c>
      <c r="B87" s="65" t="s">
        <v>5151</v>
      </c>
      <c r="C87" s="65" t="s">
        <v>5151</v>
      </c>
      <c r="D87" s="47" t="s">
        <v>5152</v>
      </c>
      <c r="E87" s="65" t="s">
        <v>828</v>
      </c>
      <c r="F87" s="65" t="s">
        <v>529</v>
      </c>
    </row>
    <row r="88" spans="1:6" x14ac:dyDescent="0.25">
      <c r="A88" s="65" t="s">
        <v>834</v>
      </c>
      <c r="B88" s="65" t="s">
        <v>5151</v>
      </c>
      <c r="C88" s="65" t="s">
        <v>5151</v>
      </c>
      <c r="D88" s="47" t="s">
        <v>5152</v>
      </c>
      <c r="E88" s="65" t="s">
        <v>834</v>
      </c>
      <c r="F88" s="65" t="s">
        <v>529</v>
      </c>
    </row>
    <row r="89" spans="1:6" x14ac:dyDescent="0.25">
      <c r="A89" s="65" t="s">
        <v>839</v>
      </c>
      <c r="B89" s="65" t="s">
        <v>5151</v>
      </c>
      <c r="C89" s="65" t="s">
        <v>5151</v>
      </c>
      <c r="D89" s="47" t="s">
        <v>5152</v>
      </c>
      <c r="E89" s="65" t="s">
        <v>839</v>
      </c>
      <c r="F89" s="65" t="s">
        <v>845</v>
      </c>
    </row>
    <row r="90" spans="1:6" x14ac:dyDescent="0.25">
      <c r="A90" s="65" t="s">
        <v>844</v>
      </c>
      <c r="B90" s="65" t="s">
        <v>5151</v>
      </c>
      <c r="C90" s="65" t="s">
        <v>5151</v>
      </c>
      <c r="D90" s="47" t="s">
        <v>5161</v>
      </c>
      <c r="E90" s="65" t="s">
        <v>844</v>
      </c>
      <c r="F90" s="65" t="s">
        <v>840</v>
      </c>
    </row>
    <row r="91" spans="1:6" x14ac:dyDescent="0.25">
      <c r="A91" s="65" t="s">
        <v>849</v>
      </c>
      <c r="B91" s="65" t="s">
        <v>5171</v>
      </c>
      <c r="C91" s="65" t="s">
        <v>5151</v>
      </c>
      <c r="D91" s="47" t="s">
        <v>2393</v>
      </c>
      <c r="E91" s="65" t="s">
        <v>849</v>
      </c>
      <c r="F91" s="65" t="s">
        <v>885</v>
      </c>
    </row>
    <row r="92" spans="1:6" x14ac:dyDescent="0.25">
      <c r="A92" s="65" t="s">
        <v>854</v>
      </c>
      <c r="B92" s="65" t="s">
        <v>5151</v>
      </c>
      <c r="C92" s="65" t="s">
        <v>5151</v>
      </c>
      <c r="D92" s="47" t="s">
        <v>2393</v>
      </c>
      <c r="E92" s="65" t="s">
        <v>854</v>
      </c>
      <c r="F92" s="65" t="s">
        <v>893</v>
      </c>
    </row>
    <row r="93" spans="1:6" x14ac:dyDescent="0.25">
      <c r="A93" s="65" t="s">
        <v>861</v>
      </c>
      <c r="B93" s="65" t="s">
        <v>5151</v>
      </c>
      <c r="C93" s="65" t="s">
        <v>5151</v>
      </c>
      <c r="D93" s="47" t="s">
        <v>2393</v>
      </c>
      <c r="E93" s="65" t="s">
        <v>861</v>
      </c>
      <c r="F93" s="65" t="s">
        <v>880</v>
      </c>
    </row>
    <row r="94" spans="1:6" x14ac:dyDescent="0.25">
      <c r="A94" s="65" t="s">
        <v>867</v>
      </c>
      <c r="B94" s="65" t="s">
        <v>5151</v>
      </c>
      <c r="C94" s="65" t="s">
        <v>5151</v>
      </c>
      <c r="D94" s="47" t="s">
        <v>5161</v>
      </c>
      <c r="E94" s="65" t="s">
        <v>867</v>
      </c>
      <c r="F94" s="65" t="s">
        <v>1138</v>
      </c>
    </row>
    <row r="95" spans="1:6" x14ac:dyDescent="0.25">
      <c r="A95" s="65" t="s">
        <v>873</v>
      </c>
      <c r="B95" s="65" t="s">
        <v>5151</v>
      </c>
      <c r="C95" s="65" t="s">
        <v>5151</v>
      </c>
      <c r="D95" s="47" t="s">
        <v>5152</v>
      </c>
      <c r="E95" s="65" t="s">
        <v>873</v>
      </c>
      <c r="F95" s="65" t="s">
        <v>529</v>
      </c>
    </row>
    <row r="96" spans="1:6" x14ac:dyDescent="0.25">
      <c r="A96" s="65" t="s">
        <v>879</v>
      </c>
      <c r="B96" s="65" t="s">
        <v>5151</v>
      </c>
      <c r="C96" s="65" t="s">
        <v>5151</v>
      </c>
      <c r="D96" s="47" t="s">
        <v>5152</v>
      </c>
      <c r="E96" s="65" t="s">
        <v>879</v>
      </c>
      <c r="F96" s="65" t="s">
        <v>868</v>
      </c>
    </row>
    <row r="97" spans="1:6" x14ac:dyDescent="0.25">
      <c r="A97" s="65" t="s">
        <v>884</v>
      </c>
      <c r="B97" s="65" t="s">
        <v>5151</v>
      </c>
      <c r="C97" s="65" t="s">
        <v>5151</v>
      </c>
      <c r="D97" s="47" t="s">
        <v>5154</v>
      </c>
      <c r="E97" s="65" t="s">
        <v>884</v>
      </c>
      <c r="F97" s="65" t="s">
        <v>874</v>
      </c>
    </row>
    <row r="98" spans="1:6" x14ac:dyDescent="0.25">
      <c r="A98" s="65" t="s">
        <v>888</v>
      </c>
      <c r="B98" s="65" t="s">
        <v>5151</v>
      </c>
      <c r="C98" s="65" t="s">
        <v>5151</v>
      </c>
      <c r="D98" s="47" t="s">
        <v>2393</v>
      </c>
      <c r="E98" s="65" t="s">
        <v>888</v>
      </c>
      <c r="F98" s="65" t="s">
        <v>889</v>
      </c>
    </row>
    <row r="99" spans="1:6" x14ac:dyDescent="0.25">
      <c r="A99" s="65" t="s">
        <v>892</v>
      </c>
      <c r="B99" s="65" t="s">
        <v>5151</v>
      </c>
      <c r="C99" s="65" t="s">
        <v>5151</v>
      </c>
      <c r="D99" s="47" t="s">
        <v>2393</v>
      </c>
      <c r="E99" s="65" t="s">
        <v>892</v>
      </c>
      <c r="F99" s="65" t="s">
        <v>855</v>
      </c>
    </row>
    <row r="100" spans="1:6" x14ac:dyDescent="0.25">
      <c r="A100" s="65" t="s">
        <v>898</v>
      </c>
      <c r="B100" s="65" t="s">
        <v>106</v>
      </c>
      <c r="C100" s="65" t="s">
        <v>5151</v>
      </c>
      <c r="D100" s="47" t="s">
        <v>2393</v>
      </c>
      <c r="E100" s="65" t="s">
        <v>898</v>
      </c>
      <c r="F100" s="65" t="s">
        <v>829</v>
      </c>
    </row>
    <row r="101" spans="1:6" x14ac:dyDescent="0.25">
      <c r="A101" s="65" t="s">
        <v>904</v>
      </c>
      <c r="B101" s="65" t="s">
        <v>5167</v>
      </c>
      <c r="C101" s="65" t="s">
        <v>5151</v>
      </c>
      <c r="D101" s="47" t="s">
        <v>2393</v>
      </c>
      <c r="E101" s="65" t="s">
        <v>904</v>
      </c>
      <c r="F101" s="65" t="s">
        <v>921</v>
      </c>
    </row>
    <row r="102" spans="1:6" x14ac:dyDescent="0.25">
      <c r="A102" s="65" t="s">
        <v>908</v>
      </c>
      <c r="B102" s="65" t="s">
        <v>5151</v>
      </c>
      <c r="C102" s="65" t="s">
        <v>5151</v>
      </c>
      <c r="D102" s="47" t="s">
        <v>5152</v>
      </c>
      <c r="E102" s="65" t="s">
        <v>908</v>
      </c>
      <c r="F102" s="65" t="s">
        <v>529</v>
      </c>
    </row>
    <row r="103" spans="1:6" x14ac:dyDescent="0.25">
      <c r="A103" s="65" t="s">
        <v>912</v>
      </c>
      <c r="B103" s="65" t="s">
        <v>5151</v>
      </c>
      <c r="C103" s="65" t="s">
        <v>5151</v>
      </c>
      <c r="D103" s="47" t="s">
        <v>2393</v>
      </c>
      <c r="E103" s="65" t="s">
        <v>912</v>
      </c>
      <c r="F103" s="65" t="s">
        <v>925</v>
      </c>
    </row>
    <row r="104" spans="1:6" x14ac:dyDescent="0.25">
      <c r="A104" s="65" t="s">
        <v>916</v>
      </c>
      <c r="B104" s="65" t="s">
        <v>5151</v>
      </c>
      <c r="C104" s="65" t="s">
        <v>5151</v>
      </c>
      <c r="D104" s="47" t="s">
        <v>5154</v>
      </c>
      <c r="E104" s="65" t="s">
        <v>916</v>
      </c>
      <c r="F104" s="65" t="s">
        <v>913</v>
      </c>
    </row>
    <row r="105" spans="1:6" x14ac:dyDescent="0.25">
      <c r="A105" s="65" t="s">
        <v>920</v>
      </c>
      <c r="B105" s="65" t="s">
        <v>5151</v>
      </c>
      <c r="C105" s="65" t="s">
        <v>5151</v>
      </c>
      <c r="D105" s="47" t="s">
        <v>5161</v>
      </c>
      <c r="E105" s="65" t="s">
        <v>920</v>
      </c>
      <c r="F105" s="65" t="s">
        <v>1138</v>
      </c>
    </row>
    <row r="106" spans="1:6" x14ac:dyDescent="0.25">
      <c r="A106" s="65" t="s">
        <v>924</v>
      </c>
      <c r="B106" s="65" t="s">
        <v>5171</v>
      </c>
      <c r="C106" s="65" t="s">
        <v>5151</v>
      </c>
      <c r="D106" s="47" t="s">
        <v>2393</v>
      </c>
      <c r="E106" s="65" t="s">
        <v>924</v>
      </c>
      <c r="F106" s="65" t="s">
        <v>909</v>
      </c>
    </row>
    <row r="107" spans="1:6" x14ac:dyDescent="0.25">
      <c r="A107" s="65" t="s">
        <v>929</v>
      </c>
      <c r="B107" s="65" t="s">
        <v>5151</v>
      </c>
      <c r="C107" s="65" t="s">
        <v>5151</v>
      </c>
      <c r="D107" s="47" t="s">
        <v>5152</v>
      </c>
      <c r="E107" s="65" t="s">
        <v>929</v>
      </c>
      <c r="F107" s="65" t="s">
        <v>917</v>
      </c>
    </row>
    <row r="108" spans="1:6" ht="31.5" x14ac:dyDescent="0.25">
      <c r="A108" s="65" t="s">
        <v>934</v>
      </c>
      <c r="B108" s="56" t="s">
        <v>5172</v>
      </c>
      <c r="C108" s="65" t="s">
        <v>5151</v>
      </c>
      <c r="D108" s="47" t="s">
        <v>5152</v>
      </c>
      <c r="E108" s="65" t="s">
        <v>934</v>
      </c>
      <c r="F108" s="65" t="s">
        <v>956</v>
      </c>
    </row>
    <row r="109" spans="1:6" x14ac:dyDescent="0.25">
      <c r="A109" s="65" t="s">
        <v>939</v>
      </c>
      <c r="B109" s="65" t="s">
        <v>5151</v>
      </c>
      <c r="C109" s="65" t="s">
        <v>5151</v>
      </c>
      <c r="D109" s="47" t="s">
        <v>2393</v>
      </c>
      <c r="E109" s="65" t="s">
        <v>939</v>
      </c>
      <c r="F109" s="65" t="s">
        <v>1097</v>
      </c>
    </row>
    <row r="110" spans="1:6" x14ac:dyDescent="0.25">
      <c r="A110" s="65" t="s">
        <v>945</v>
      </c>
      <c r="B110" s="65" t="s">
        <v>5151</v>
      </c>
      <c r="C110" s="65" t="s">
        <v>5151</v>
      </c>
      <c r="D110" s="47" t="s">
        <v>2393</v>
      </c>
      <c r="E110" s="65" t="s">
        <v>945</v>
      </c>
      <c r="F110" s="65" t="s">
        <v>964</v>
      </c>
    </row>
    <row r="111" spans="1:6" x14ac:dyDescent="0.25">
      <c r="A111" s="65" t="s">
        <v>951</v>
      </c>
      <c r="B111" s="65" t="s">
        <v>5151</v>
      </c>
      <c r="C111" s="65" t="s">
        <v>5151</v>
      </c>
      <c r="D111" s="47" t="s">
        <v>5154</v>
      </c>
      <c r="E111" s="65" t="s">
        <v>951</v>
      </c>
      <c r="F111" s="65" t="s">
        <v>1128</v>
      </c>
    </row>
    <row r="112" spans="1:6" x14ac:dyDescent="0.25">
      <c r="A112" s="65" t="s">
        <v>955</v>
      </c>
      <c r="B112" s="65" t="s">
        <v>5151</v>
      </c>
      <c r="C112" s="65" t="s">
        <v>5151</v>
      </c>
      <c r="D112" s="47" t="s">
        <v>2393</v>
      </c>
      <c r="E112" s="65" t="s">
        <v>955</v>
      </c>
      <c r="F112" s="65" t="s">
        <v>940</v>
      </c>
    </row>
    <row r="113" spans="1:7" x14ac:dyDescent="0.25">
      <c r="A113" s="65" t="s">
        <v>959</v>
      </c>
      <c r="B113" s="65" t="s">
        <v>5151</v>
      </c>
      <c r="C113" s="65" t="s">
        <v>5151</v>
      </c>
      <c r="D113" s="47" t="s">
        <v>2393</v>
      </c>
      <c r="E113" s="65" t="s">
        <v>959</v>
      </c>
      <c r="F113" s="65" t="s">
        <v>952</v>
      </c>
      <c r="G113" s="65"/>
    </row>
    <row r="114" spans="1:7" x14ac:dyDescent="0.25">
      <c r="A114" s="65" t="s">
        <v>963</v>
      </c>
      <c r="B114" s="65" t="s">
        <v>5151</v>
      </c>
      <c r="C114" s="65" t="s">
        <v>5151</v>
      </c>
      <c r="D114" s="47" t="s">
        <v>5152</v>
      </c>
      <c r="E114" s="65" t="s">
        <v>963</v>
      </c>
      <c r="F114" s="65" t="s">
        <v>960</v>
      </c>
      <c r="G114" s="65"/>
    </row>
    <row r="115" spans="1:7" x14ac:dyDescent="0.25">
      <c r="A115" s="65" t="s">
        <v>967</v>
      </c>
      <c r="B115" s="65" t="s">
        <v>5151</v>
      </c>
      <c r="C115" s="65" t="s">
        <v>5151</v>
      </c>
      <c r="D115" s="47" t="s">
        <v>5152</v>
      </c>
      <c r="E115" s="65" t="s">
        <v>967</v>
      </c>
      <c r="F115" s="65" t="s">
        <v>529</v>
      </c>
      <c r="G115" s="65"/>
    </row>
    <row r="116" spans="1:7" x14ac:dyDescent="0.25">
      <c r="A116" s="65" t="s">
        <v>971</v>
      </c>
      <c r="B116" s="65" t="s">
        <v>5151</v>
      </c>
      <c r="C116" s="65" t="s">
        <v>5151</v>
      </c>
      <c r="D116" s="47" t="s">
        <v>5152</v>
      </c>
      <c r="E116" s="65" t="s">
        <v>971</v>
      </c>
      <c r="F116" s="65" t="s">
        <v>972</v>
      </c>
      <c r="G116" s="65"/>
    </row>
    <row r="117" spans="1:7" x14ac:dyDescent="0.25">
      <c r="A117" s="65" t="s">
        <v>975</v>
      </c>
      <c r="B117" s="65" t="s">
        <v>5151</v>
      </c>
      <c r="C117" s="65" t="s">
        <v>5151</v>
      </c>
      <c r="D117" s="47" t="s">
        <v>2393</v>
      </c>
      <c r="E117" s="65" t="s">
        <v>975</v>
      </c>
      <c r="F117" s="65" t="s">
        <v>980</v>
      </c>
      <c r="G117" s="65"/>
    </row>
    <row r="118" spans="1:7" x14ac:dyDescent="0.25">
      <c r="A118" s="65" t="s">
        <v>979</v>
      </c>
      <c r="B118" s="65" t="s">
        <v>5151</v>
      </c>
      <c r="C118" s="65" t="s">
        <v>5151</v>
      </c>
      <c r="D118" s="47" t="s">
        <v>2393</v>
      </c>
      <c r="E118" s="65" t="s">
        <v>979</v>
      </c>
      <c r="F118" s="65" t="s">
        <v>984</v>
      </c>
      <c r="G118" s="65"/>
    </row>
    <row r="119" spans="1:7" x14ac:dyDescent="0.25">
      <c r="A119" s="65" t="s">
        <v>983</v>
      </c>
      <c r="B119" s="65" t="s">
        <v>5151</v>
      </c>
      <c r="C119" s="65" t="s">
        <v>5151</v>
      </c>
      <c r="D119" s="47" t="s">
        <v>5152</v>
      </c>
      <c r="E119" s="65" t="s">
        <v>983</v>
      </c>
      <c r="F119" s="65" t="s">
        <v>988</v>
      </c>
      <c r="G119" s="65"/>
    </row>
    <row r="120" spans="1:7" x14ac:dyDescent="0.25">
      <c r="A120" s="65" t="s">
        <v>987</v>
      </c>
      <c r="B120" s="65" t="s">
        <v>5151</v>
      </c>
      <c r="C120" s="65" t="s">
        <v>5151</v>
      </c>
      <c r="D120" s="47" t="s">
        <v>5161</v>
      </c>
      <c r="E120" s="65" t="s">
        <v>987</v>
      </c>
      <c r="F120" s="65" t="s">
        <v>1138</v>
      </c>
      <c r="G120" s="65"/>
    </row>
    <row r="121" spans="1:7" x14ac:dyDescent="0.25">
      <c r="A121" s="65" t="s">
        <v>991</v>
      </c>
      <c r="B121" s="65" t="s">
        <v>5170</v>
      </c>
      <c r="C121" s="65" t="s">
        <v>5151</v>
      </c>
      <c r="D121" s="47" t="s">
        <v>2393</v>
      </c>
      <c r="E121" s="65" t="s">
        <v>991</v>
      </c>
      <c r="F121" s="65" t="s">
        <v>1018</v>
      </c>
      <c r="G121" s="65"/>
    </row>
    <row r="122" spans="1:7" x14ac:dyDescent="0.25">
      <c r="A122" s="65" t="s">
        <v>995</v>
      </c>
      <c r="B122" s="65" t="s">
        <v>5151</v>
      </c>
      <c r="C122" s="65" t="s">
        <v>5151</v>
      </c>
      <c r="D122" s="47" t="s">
        <v>2393</v>
      </c>
      <c r="E122" s="65" t="s">
        <v>995</v>
      </c>
      <c r="F122" s="65" t="s">
        <v>1009</v>
      </c>
      <c r="G122" s="65"/>
    </row>
    <row r="123" spans="1:7" x14ac:dyDescent="0.25">
      <c r="A123" s="65" t="s">
        <v>999</v>
      </c>
      <c r="B123" s="65" t="s">
        <v>106</v>
      </c>
      <c r="C123" s="65" t="s">
        <v>5151</v>
      </c>
      <c r="D123" s="47" t="s">
        <v>2393</v>
      </c>
      <c r="E123" s="65" t="s">
        <v>999</v>
      </c>
      <c r="F123" s="65" t="s">
        <v>1097</v>
      </c>
      <c r="G123" s="65"/>
    </row>
    <row r="124" spans="1:7" x14ac:dyDescent="0.25">
      <c r="A124" s="65" t="s">
        <v>1004</v>
      </c>
      <c r="B124" s="65" t="s">
        <v>5173</v>
      </c>
      <c r="C124" s="65" t="s">
        <v>5173</v>
      </c>
      <c r="D124" s="47" t="s">
        <v>2393</v>
      </c>
      <c r="E124" s="65" t="s">
        <v>1004</v>
      </c>
      <c r="F124" s="65" t="s">
        <v>1146</v>
      </c>
      <c r="G124" s="65"/>
    </row>
    <row r="125" spans="1:7" x14ac:dyDescent="0.25">
      <c r="A125" s="65" t="s">
        <v>1008</v>
      </c>
      <c r="B125" s="65" t="s">
        <v>5151</v>
      </c>
      <c r="C125" s="65" t="s">
        <v>5151</v>
      </c>
      <c r="D125" s="47" t="s">
        <v>5152</v>
      </c>
      <c r="E125" s="65" t="s">
        <v>1008</v>
      </c>
      <c r="F125" s="65" t="s">
        <v>529</v>
      </c>
      <c r="G125" s="65"/>
    </row>
    <row r="126" spans="1:7" x14ac:dyDescent="0.25">
      <c r="A126" s="65" t="s">
        <v>1012</v>
      </c>
      <c r="B126" s="65" t="s">
        <v>5151</v>
      </c>
      <c r="C126" s="65" t="s">
        <v>5151</v>
      </c>
      <c r="D126" s="47" t="s">
        <v>5152</v>
      </c>
      <c r="E126" s="65" t="s">
        <v>1012</v>
      </c>
      <c r="F126" s="65" t="s">
        <v>529</v>
      </c>
      <c r="G126" s="65"/>
    </row>
    <row r="127" spans="1:7" x14ac:dyDescent="0.25">
      <c r="A127" s="65" t="s">
        <v>1017</v>
      </c>
      <c r="B127" s="65" t="s">
        <v>5151</v>
      </c>
      <c r="C127" s="65" t="s">
        <v>5151</v>
      </c>
      <c r="D127" s="47" t="s">
        <v>5152</v>
      </c>
      <c r="E127" s="65" t="s">
        <v>1017</v>
      </c>
      <c r="F127" s="65" t="s">
        <v>529</v>
      </c>
      <c r="G127" s="65"/>
    </row>
    <row r="128" spans="1:7" x14ac:dyDescent="0.25">
      <c r="A128" s="65" t="s">
        <v>1022</v>
      </c>
      <c r="B128" s="65" t="s">
        <v>5163</v>
      </c>
      <c r="C128" s="65" t="s">
        <v>5151</v>
      </c>
      <c r="D128" s="47" t="s">
        <v>2393</v>
      </c>
      <c r="E128" s="65" t="s">
        <v>1022</v>
      </c>
      <c r="F128" s="65" t="s">
        <v>1000</v>
      </c>
      <c r="G128" s="65" t="s">
        <v>1097</v>
      </c>
    </row>
    <row r="129" spans="1:7" x14ac:dyDescent="0.25">
      <c r="A129" s="65" t="s">
        <v>1027</v>
      </c>
      <c r="B129" s="65" t="s">
        <v>5158</v>
      </c>
      <c r="C129" s="65" t="s">
        <v>5151</v>
      </c>
      <c r="D129" s="47" t="s">
        <v>2393</v>
      </c>
      <c r="E129" s="65" t="s">
        <v>1027</v>
      </c>
      <c r="F129" s="65" t="s">
        <v>1050</v>
      </c>
      <c r="G129" s="65"/>
    </row>
    <row r="130" spans="1:7" x14ac:dyDescent="0.25">
      <c r="A130" s="65" t="s">
        <v>1031</v>
      </c>
      <c r="B130" s="65" t="s">
        <v>5151</v>
      </c>
      <c r="C130" s="65" t="s">
        <v>5151</v>
      </c>
      <c r="D130" s="47" t="s">
        <v>2393</v>
      </c>
      <c r="E130" s="65" t="s">
        <v>1031</v>
      </c>
      <c r="F130" s="65" t="s">
        <v>1032</v>
      </c>
      <c r="G130" s="65"/>
    </row>
    <row r="131" spans="1:7" x14ac:dyDescent="0.25">
      <c r="A131" s="65" t="s">
        <v>1036</v>
      </c>
      <c r="B131" s="65" t="s">
        <v>5151</v>
      </c>
      <c r="C131" s="65" t="s">
        <v>5151</v>
      </c>
      <c r="D131" s="47" t="s">
        <v>5152</v>
      </c>
      <c r="E131" s="65" t="s">
        <v>1036</v>
      </c>
      <c r="F131" s="65" t="s">
        <v>1005</v>
      </c>
      <c r="G131" s="65"/>
    </row>
    <row r="132" spans="1:7" x14ac:dyDescent="0.25">
      <c r="A132" s="65" t="s">
        <v>1040</v>
      </c>
      <c r="B132" s="65" t="s">
        <v>5163</v>
      </c>
      <c r="C132" s="65" t="s">
        <v>5151</v>
      </c>
      <c r="D132" s="47" t="s">
        <v>2393</v>
      </c>
      <c r="E132" s="65" t="s">
        <v>1040</v>
      </c>
      <c r="F132" s="65" t="s">
        <v>1046</v>
      </c>
      <c r="G132" s="65"/>
    </row>
    <row r="133" spans="1:7" x14ac:dyDescent="0.25">
      <c r="A133" s="65" t="s">
        <v>1045</v>
      </c>
      <c r="B133" s="65" t="s">
        <v>5174</v>
      </c>
      <c r="C133" s="65" t="s">
        <v>5151</v>
      </c>
      <c r="D133" s="47" t="s">
        <v>2393</v>
      </c>
      <c r="E133" s="65" t="s">
        <v>1045</v>
      </c>
      <c r="F133" s="65" t="s">
        <v>1058</v>
      </c>
      <c r="G133" s="65"/>
    </row>
    <row r="134" spans="1:7" x14ac:dyDescent="0.25">
      <c r="A134" s="65" t="s">
        <v>1049</v>
      </c>
      <c r="B134" s="65" t="s">
        <v>5159</v>
      </c>
      <c r="C134" s="65" t="s">
        <v>5151</v>
      </c>
      <c r="D134" s="47" t="s">
        <v>2393</v>
      </c>
      <c r="E134" s="65" t="s">
        <v>1049</v>
      </c>
      <c r="F134" s="65" t="s">
        <v>1054</v>
      </c>
      <c r="G134" s="65"/>
    </row>
    <row r="135" spans="1:7" x14ac:dyDescent="0.25">
      <c r="A135" s="65" t="s">
        <v>1053</v>
      </c>
      <c r="B135" s="65" t="s">
        <v>5151</v>
      </c>
      <c r="C135" s="65" t="s">
        <v>5151</v>
      </c>
      <c r="D135" s="47" t="s">
        <v>5161</v>
      </c>
      <c r="E135" s="65" t="s">
        <v>1053</v>
      </c>
      <c r="F135" s="65" t="s">
        <v>1138</v>
      </c>
      <c r="G135" s="65"/>
    </row>
    <row r="136" spans="1:7" x14ac:dyDescent="0.25">
      <c r="A136" s="65" t="s">
        <v>1057</v>
      </c>
      <c r="B136" s="65" t="s">
        <v>106</v>
      </c>
      <c r="C136" s="65" t="s">
        <v>5151</v>
      </c>
      <c r="D136" s="47" t="s">
        <v>2393</v>
      </c>
      <c r="E136" s="65" t="s">
        <v>1057</v>
      </c>
      <c r="F136" s="65" t="s">
        <v>1080</v>
      </c>
      <c r="G136" s="65"/>
    </row>
    <row r="137" spans="1:7" x14ac:dyDescent="0.25">
      <c r="A137" s="65" t="s">
        <v>1061</v>
      </c>
      <c r="B137" s="65" t="s">
        <v>5151</v>
      </c>
      <c r="C137" s="65" t="s">
        <v>5151</v>
      </c>
      <c r="D137" s="47" t="s">
        <v>5152</v>
      </c>
      <c r="E137" s="65" t="s">
        <v>1061</v>
      </c>
      <c r="F137" s="65" t="s">
        <v>1066</v>
      </c>
      <c r="G137" s="65"/>
    </row>
    <row r="138" spans="1:7" x14ac:dyDescent="0.25">
      <c r="A138" s="65" t="s">
        <v>1065</v>
      </c>
      <c r="B138" s="65" t="s">
        <v>5151</v>
      </c>
      <c r="C138" s="65" t="s">
        <v>5151</v>
      </c>
      <c r="D138" s="47" t="s">
        <v>5152</v>
      </c>
      <c r="E138" s="65" t="s">
        <v>1065</v>
      </c>
      <c r="F138" s="65" t="s">
        <v>1076</v>
      </c>
      <c r="G138" s="65"/>
    </row>
    <row r="139" spans="1:7" x14ac:dyDescent="0.25">
      <c r="A139" s="65" t="s">
        <v>1070</v>
      </c>
      <c r="B139" s="65" t="s">
        <v>5175</v>
      </c>
      <c r="C139" s="65" t="s">
        <v>5151</v>
      </c>
      <c r="D139" s="47" t="s">
        <v>2393</v>
      </c>
      <c r="E139" s="65" t="s">
        <v>1070</v>
      </c>
      <c r="F139" s="65" t="s">
        <v>1062</v>
      </c>
      <c r="G139" s="65"/>
    </row>
    <row r="140" spans="1:7" x14ac:dyDescent="0.25">
      <c r="A140" s="65" t="s">
        <v>1075</v>
      </c>
      <c r="B140" s="65" t="s">
        <v>5171</v>
      </c>
      <c r="C140" s="65" t="s">
        <v>5151</v>
      </c>
      <c r="D140" s="47" t="s">
        <v>2393</v>
      </c>
      <c r="E140" s="65" t="s">
        <v>1075</v>
      </c>
      <c r="F140" s="65" t="s">
        <v>1093</v>
      </c>
      <c r="G140" s="65" t="s">
        <v>1097</v>
      </c>
    </row>
    <row r="141" spans="1:7" x14ac:dyDescent="0.25">
      <c r="A141" s="65" t="s">
        <v>1079</v>
      </c>
      <c r="B141" s="65" t="s">
        <v>5151</v>
      </c>
      <c r="C141" s="65" t="s">
        <v>5151</v>
      </c>
      <c r="D141" s="47" t="s">
        <v>5154</v>
      </c>
      <c r="E141" s="65" t="s">
        <v>1079</v>
      </c>
      <c r="F141" s="65" t="s">
        <v>1089</v>
      </c>
      <c r="G141" s="65"/>
    </row>
    <row r="142" spans="1:7" x14ac:dyDescent="0.25">
      <c r="A142" s="65" t="s">
        <v>1083</v>
      </c>
      <c r="B142" s="65" t="s">
        <v>5151</v>
      </c>
      <c r="C142" s="65" t="s">
        <v>5151</v>
      </c>
      <c r="D142" s="47" t="s">
        <v>5152</v>
      </c>
      <c r="E142" s="65" t="s">
        <v>1083</v>
      </c>
      <c r="F142" s="65" t="s">
        <v>160</v>
      </c>
      <c r="G142" s="65"/>
    </row>
    <row r="143" spans="1:7" x14ac:dyDescent="0.25">
      <c r="A143" s="65" t="s">
        <v>1088</v>
      </c>
      <c r="B143" s="65" t="s">
        <v>5153</v>
      </c>
      <c r="C143" s="65" t="s">
        <v>5151</v>
      </c>
      <c r="D143" s="47" t="s">
        <v>5154</v>
      </c>
      <c r="E143" s="65" t="s">
        <v>1088</v>
      </c>
      <c r="F143" s="65" t="s">
        <v>499</v>
      </c>
      <c r="G143" s="65"/>
    </row>
    <row r="144" spans="1:7" x14ac:dyDescent="0.25">
      <c r="A144" s="65" t="s">
        <v>1092</v>
      </c>
      <c r="B144" s="65" t="s">
        <v>5164</v>
      </c>
      <c r="C144" s="65" t="s">
        <v>5164</v>
      </c>
      <c r="D144" s="47" t="s">
        <v>5152</v>
      </c>
      <c r="E144" s="65" t="s">
        <v>1092</v>
      </c>
      <c r="F144" s="65" t="s">
        <v>546</v>
      </c>
      <c r="G144" s="65"/>
    </row>
    <row r="145" spans="1:7" x14ac:dyDescent="0.25">
      <c r="A145" s="65" t="s">
        <v>1096</v>
      </c>
      <c r="B145" s="65" t="s">
        <v>5158</v>
      </c>
      <c r="C145" s="65" t="s">
        <v>5151</v>
      </c>
      <c r="D145" s="47" t="s">
        <v>2393</v>
      </c>
      <c r="E145" s="65" t="s">
        <v>1096</v>
      </c>
      <c r="F145" s="65" t="s">
        <v>1084</v>
      </c>
      <c r="G145" s="65" t="s">
        <v>1097</v>
      </c>
    </row>
    <row r="146" spans="1:7" x14ac:dyDescent="0.25">
      <c r="A146" s="65" t="s">
        <v>1100</v>
      </c>
      <c r="B146" s="65" t="s">
        <v>5176</v>
      </c>
      <c r="C146" s="65" t="s">
        <v>5176</v>
      </c>
      <c r="D146" s="47" t="s">
        <v>2393</v>
      </c>
      <c r="E146" s="65" t="s">
        <v>1100</v>
      </c>
      <c r="F146" s="65" t="s">
        <v>1097</v>
      </c>
      <c r="G146" s="65"/>
    </row>
    <row r="147" spans="1:7" x14ac:dyDescent="0.25">
      <c r="A147" s="65" t="s">
        <v>1104</v>
      </c>
      <c r="B147" s="65" t="s">
        <v>5151</v>
      </c>
      <c r="C147" s="65" t="s">
        <v>5151</v>
      </c>
      <c r="D147" s="47" t="s">
        <v>5161</v>
      </c>
      <c r="E147" s="65" t="s">
        <v>1104</v>
      </c>
      <c r="F147" s="65" t="s">
        <v>1138</v>
      </c>
      <c r="G147" s="65"/>
    </row>
    <row r="148" spans="1:7" x14ac:dyDescent="0.25">
      <c r="A148" s="65" t="s">
        <v>1108</v>
      </c>
      <c r="B148" s="65" t="s">
        <v>5151</v>
      </c>
      <c r="C148" s="65" t="s">
        <v>5151</v>
      </c>
      <c r="D148" s="47" t="s">
        <v>2393</v>
      </c>
      <c r="E148" s="65" t="s">
        <v>1108</v>
      </c>
      <c r="F148" s="65" t="s">
        <v>1101</v>
      </c>
      <c r="G148" s="65"/>
    </row>
    <row r="149" spans="1:7" x14ac:dyDescent="0.25">
      <c r="A149" s="65" t="s">
        <v>1113</v>
      </c>
      <c r="B149" s="65" t="s">
        <v>106</v>
      </c>
      <c r="C149" s="65" t="s">
        <v>5151</v>
      </c>
      <c r="D149" s="47" t="s">
        <v>2393</v>
      </c>
      <c r="E149" s="65" t="s">
        <v>1113</v>
      </c>
      <c r="F149" s="65" t="s">
        <v>1105</v>
      </c>
      <c r="G149" s="65"/>
    </row>
    <row r="150" spans="1:7" x14ac:dyDescent="0.25">
      <c r="A150" s="65" t="s">
        <v>1117</v>
      </c>
      <c r="B150" s="65" t="s">
        <v>5151</v>
      </c>
      <c r="C150" s="65" t="s">
        <v>5151</v>
      </c>
      <c r="D150" s="47" t="s">
        <v>2393</v>
      </c>
      <c r="E150" s="65" t="s">
        <v>1117</v>
      </c>
      <c r="F150" s="65" t="s">
        <v>1109</v>
      </c>
      <c r="G150" s="65"/>
    </row>
    <row r="151" spans="1:7" x14ac:dyDescent="0.25">
      <c r="A151" s="65" t="s">
        <v>1121</v>
      </c>
      <c r="B151" s="65" t="s">
        <v>5151</v>
      </c>
      <c r="C151" s="65" t="s">
        <v>5151</v>
      </c>
      <c r="D151" s="47" t="s">
        <v>2393</v>
      </c>
      <c r="E151" s="65" t="s">
        <v>1121</v>
      </c>
      <c r="F151" s="65" t="s">
        <v>1142</v>
      </c>
      <c r="G151" s="65"/>
    </row>
    <row r="152" spans="1:7" x14ac:dyDescent="0.25">
      <c r="A152" s="65" t="s">
        <v>1126</v>
      </c>
      <c r="B152" s="65" t="s">
        <v>5158</v>
      </c>
      <c r="C152" s="65" t="s">
        <v>5151</v>
      </c>
      <c r="D152" s="47" t="s">
        <v>2393</v>
      </c>
      <c r="E152" s="65" t="s">
        <v>1126</v>
      </c>
      <c r="F152" s="65" t="s">
        <v>1150</v>
      </c>
      <c r="G152" s="65"/>
    </row>
    <row r="153" spans="1:7" x14ac:dyDescent="0.25">
      <c r="A153" s="65" t="s">
        <v>1132</v>
      </c>
      <c r="B153" s="65" t="s">
        <v>5151</v>
      </c>
      <c r="C153" s="65" t="s">
        <v>5151</v>
      </c>
      <c r="D153" s="47" t="s">
        <v>5152</v>
      </c>
      <c r="E153" s="65" t="s">
        <v>1132</v>
      </c>
      <c r="F153" s="65" t="s">
        <v>529</v>
      </c>
      <c r="G153" s="65"/>
    </row>
    <row r="154" spans="1:7" x14ac:dyDescent="0.25">
      <c r="A154" s="65" t="s">
        <v>1137</v>
      </c>
      <c r="B154" s="65" t="s">
        <v>5177</v>
      </c>
      <c r="C154" s="65" t="s">
        <v>5151</v>
      </c>
      <c r="D154" s="47" t="s">
        <v>2393</v>
      </c>
      <c r="E154" s="65" t="s">
        <v>1137</v>
      </c>
      <c r="F154" s="65" t="s">
        <v>271</v>
      </c>
      <c r="G154" s="65"/>
    </row>
    <row r="155" spans="1:7" x14ac:dyDescent="0.25">
      <c r="A155" s="65" t="s">
        <v>1141</v>
      </c>
      <c r="B155" s="65" t="s">
        <v>5151</v>
      </c>
      <c r="C155" s="65" t="s">
        <v>5151</v>
      </c>
      <c r="D155" s="47" t="s">
        <v>2393</v>
      </c>
      <c r="E155" s="65" t="s">
        <v>1141</v>
      </c>
      <c r="F155" s="65" t="s">
        <v>756</v>
      </c>
      <c r="G155" s="65"/>
    </row>
    <row r="156" spans="1:7" x14ac:dyDescent="0.25">
      <c r="A156" s="65" t="s">
        <v>1145</v>
      </c>
      <c r="B156" s="65" t="s">
        <v>5178</v>
      </c>
      <c r="C156" s="65" t="s">
        <v>5151</v>
      </c>
      <c r="D156" s="47" t="s">
        <v>2393</v>
      </c>
      <c r="E156" s="65" t="s">
        <v>1145</v>
      </c>
      <c r="F156" s="65" t="s">
        <v>1114</v>
      </c>
      <c r="G156" s="65"/>
    </row>
    <row r="157" spans="1:7" x14ac:dyDescent="0.25">
      <c r="A157" s="65" t="s">
        <v>1149</v>
      </c>
      <c r="B157" s="65" t="s">
        <v>5151</v>
      </c>
      <c r="C157" s="65" t="s">
        <v>5164</v>
      </c>
      <c r="D157" s="47" t="s">
        <v>5152</v>
      </c>
      <c r="E157" s="65" t="s">
        <v>1149</v>
      </c>
      <c r="F157" s="65" t="s">
        <v>529</v>
      </c>
      <c r="G157" s="65"/>
    </row>
    <row r="158" spans="1:7" x14ac:dyDescent="0.25">
      <c r="A158" s="65" t="s">
        <v>1154</v>
      </c>
      <c r="B158" s="65" t="s">
        <v>5151</v>
      </c>
      <c r="C158" s="65" t="s">
        <v>5151</v>
      </c>
      <c r="D158" s="47" t="s">
        <v>5154</v>
      </c>
      <c r="E158" s="65" t="s">
        <v>1154</v>
      </c>
      <c r="F158" s="65" t="s">
        <v>529</v>
      </c>
      <c r="G158" s="65"/>
    </row>
    <row r="159" spans="1:7" x14ac:dyDescent="0.25">
      <c r="A159" s="65" t="s">
        <v>1159</v>
      </c>
      <c r="B159" s="65" t="s">
        <v>5151</v>
      </c>
      <c r="C159" s="65" t="s">
        <v>5151</v>
      </c>
      <c r="D159" s="47" t="s">
        <v>5152</v>
      </c>
      <c r="E159" s="65" t="s">
        <v>1159</v>
      </c>
      <c r="F159" s="65" t="s">
        <v>381</v>
      </c>
      <c r="G159" s="65"/>
    </row>
    <row r="160" spans="1:7" x14ac:dyDescent="0.25">
      <c r="A160" s="65" t="s">
        <v>1162</v>
      </c>
      <c r="B160" s="65" t="s">
        <v>5151</v>
      </c>
      <c r="C160" s="65" t="s">
        <v>5151</v>
      </c>
      <c r="D160" s="47" t="s">
        <v>5152</v>
      </c>
      <c r="E160" s="65" t="s">
        <v>1162</v>
      </c>
      <c r="F160" s="65" t="s">
        <v>835</v>
      </c>
      <c r="G160" s="65"/>
    </row>
    <row r="161" spans="1:6" x14ac:dyDescent="0.25">
      <c r="A161" s="65" t="s">
        <v>1165</v>
      </c>
      <c r="B161" s="65" t="s">
        <v>5151</v>
      </c>
      <c r="C161" s="65" t="s">
        <v>5151</v>
      </c>
      <c r="D161" s="47" t="s">
        <v>5152</v>
      </c>
      <c r="E161" s="65" t="s">
        <v>1165</v>
      </c>
      <c r="F161" s="65" t="s">
        <v>529</v>
      </c>
    </row>
    <row r="162" spans="1:6" x14ac:dyDescent="0.25">
      <c r="A162" s="65" t="s">
        <v>1167</v>
      </c>
      <c r="B162" s="65" t="s">
        <v>5151</v>
      </c>
      <c r="C162" s="65" t="s">
        <v>5151</v>
      </c>
      <c r="D162" s="47" t="s">
        <v>2393</v>
      </c>
      <c r="E162" s="65" t="s">
        <v>1167</v>
      </c>
      <c r="F162" s="65" t="s">
        <v>761</v>
      </c>
    </row>
    <row r="163" spans="1:6" x14ac:dyDescent="0.25">
      <c r="A163" s="65" t="s">
        <v>1170</v>
      </c>
      <c r="B163" s="65" t="s">
        <v>5151</v>
      </c>
      <c r="C163" s="65" t="s">
        <v>5151</v>
      </c>
      <c r="D163" s="47" t="s">
        <v>5152</v>
      </c>
      <c r="E163" s="65" t="s">
        <v>1170</v>
      </c>
      <c r="F163" s="65" t="s">
        <v>529</v>
      </c>
    </row>
    <row r="164" spans="1:6" x14ac:dyDescent="0.25">
      <c r="A164" s="65" t="s">
        <v>1173</v>
      </c>
      <c r="B164" s="65" t="s">
        <v>5151</v>
      </c>
      <c r="C164" s="65" t="s">
        <v>5151</v>
      </c>
      <c r="D164" s="47" t="s">
        <v>5152</v>
      </c>
      <c r="E164" s="65" t="s">
        <v>1173</v>
      </c>
      <c r="F164" s="65" t="s">
        <v>381</v>
      </c>
    </row>
    <row r="165" spans="1:6" x14ac:dyDescent="0.25">
      <c r="A165" s="65" t="s">
        <v>1175</v>
      </c>
      <c r="B165" s="65" t="s">
        <v>5151</v>
      </c>
      <c r="C165" s="65" t="s">
        <v>5151</v>
      </c>
      <c r="D165" s="47" t="s">
        <v>2393</v>
      </c>
      <c r="E165" s="65" t="s">
        <v>1175</v>
      </c>
      <c r="F165" s="65" t="s">
        <v>1122</v>
      </c>
    </row>
    <row r="166" spans="1:6" x14ac:dyDescent="0.25">
      <c r="A166" s="65" t="s">
        <v>1178</v>
      </c>
      <c r="B166" s="65" t="s">
        <v>5151</v>
      </c>
      <c r="C166" s="65" t="s">
        <v>5151</v>
      </c>
      <c r="D166" s="47" t="s">
        <v>2393</v>
      </c>
      <c r="E166" s="65" t="s">
        <v>1178</v>
      </c>
      <c r="F166" s="65" t="s">
        <v>1133</v>
      </c>
    </row>
    <row r="167" spans="1:6" x14ac:dyDescent="0.25">
      <c r="A167" s="65" t="s">
        <v>1180</v>
      </c>
      <c r="B167" s="65" t="s">
        <v>5151</v>
      </c>
      <c r="C167" s="65" t="s">
        <v>5151</v>
      </c>
      <c r="D167" s="47" t="s">
        <v>2393</v>
      </c>
      <c r="E167" s="65" t="s">
        <v>1180</v>
      </c>
      <c r="F167" s="65" t="s">
        <v>297</v>
      </c>
    </row>
    <row r="168" spans="1:6" x14ac:dyDescent="0.25">
      <c r="A168" s="65" t="s">
        <v>1183</v>
      </c>
      <c r="B168" s="65" t="s">
        <v>5151</v>
      </c>
      <c r="C168" s="65" t="s">
        <v>5151</v>
      </c>
      <c r="D168" s="47" t="s">
        <v>2393</v>
      </c>
      <c r="E168" s="65" t="s">
        <v>1183</v>
      </c>
      <c r="F168" s="65" t="s">
        <v>316</v>
      </c>
    </row>
    <row r="169" spans="1:6" x14ac:dyDescent="0.25">
      <c r="A169" s="65" t="s">
        <v>1185</v>
      </c>
      <c r="B169" s="65" t="s">
        <v>5151</v>
      </c>
      <c r="C169" s="65" t="s">
        <v>5151</v>
      </c>
      <c r="D169" s="47" t="s">
        <v>5152</v>
      </c>
      <c r="E169" s="65" t="s">
        <v>1185</v>
      </c>
      <c r="F169" s="65" t="s">
        <v>281</v>
      </c>
    </row>
    <row r="170" spans="1:6" x14ac:dyDescent="0.25">
      <c r="A170" s="65" t="s">
        <v>1188</v>
      </c>
      <c r="B170" s="65" t="s">
        <v>5151</v>
      </c>
      <c r="C170" s="65" t="s">
        <v>5151</v>
      </c>
      <c r="D170" s="47" t="s">
        <v>2393</v>
      </c>
      <c r="E170" s="65" t="s">
        <v>1188</v>
      </c>
      <c r="F170" s="65" t="s">
        <v>292</v>
      </c>
    </row>
    <row r="171" spans="1:6" x14ac:dyDescent="0.25">
      <c r="A171" s="65" t="s">
        <v>1190</v>
      </c>
      <c r="B171" s="65" t="s">
        <v>5151</v>
      </c>
      <c r="C171" s="65" t="s">
        <v>5151</v>
      </c>
      <c r="D171" s="47" t="s">
        <v>2393</v>
      </c>
      <c r="E171" s="65" t="s">
        <v>1190</v>
      </c>
      <c r="F171" s="65" t="s">
        <v>1133</v>
      </c>
    </row>
    <row r="172" spans="1:6" x14ac:dyDescent="0.25">
      <c r="A172" s="65" t="s">
        <v>1192</v>
      </c>
      <c r="B172" s="65" t="s">
        <v>5151</v>
      </c>
      <c r="C172" s="65" t="s">
        <v>5151</v>
      </c>
      <c r="D172" s="47" t="s">
        <v>2393</v>
      </c>
      <c r="E172" s="65" t="s">
        <v>1192</v>
      </c>
      <c r="F172" s="65" t="s">
        <v>349</v>
      </c>
    </row>
    <row r="173" spans="1:6" x14ac:dyDescent="0.25">
      <c r="A173" s="65" t="s">
        <v>1194</v>
      </c>
      <c r="B173" s="65" t="s">
        <v>5151</v>
      </c>
      <c r="C173" s="65" t="s">
        <v>5151</v>
      </c>
      <c r="D173" s="47" t="s">
        <v>2393</v>
      </c>
      <c r="E173" s="65" t="s">
        <v>1194</v>
      </c>
      <c r="F173" s="65" t="s">
        <v>620</v>
      </c>
    </row>
    <row r="174" spans="1:6" x14ac:dyDescent="0.25">
      <c r="A174" s="65" t="s">
        <v>1197</v>
      </c>
      <c r="B174" s="65" t="s">
        <v>5151</v>
      </c>
      <c r="C174" s="65" t="s">
        <v>5151</v>
      </c>
      <c r="D174" s="47" t="s">
        <v>2393</v>
      </c>
      <c r="E174" s="65" t="s">
        <v>1197</v>
      </c>
      <c r="F174" s="65" t="s">
        <v>773</v>
      </c>
    </row>
    <row r="175" spans="1:6" x14ac:dyDescent="0.25">
      <c r="A175" s="65" t="s">
        <v>1200</v>
      </c>
      <c r="B175" s="65" t="s">
        <v>5151</v>
      </c>
      <c r="C175" s="65" t="s">
        <v>5151</v>
      </c>
      <c r="D175" s="47" t="s">
        <v>2393</v>
      </c>
      <c r="E175" s="65" t="s">
        <v>1200</v>
      </c>
      <c r="F175" s="65" t="s">
        <v>1133</v>
      </c>
    </row>
    <row r="176" spans="1:6" x14ac:dyDescent="0.25">
      <c r="A176" s="65" t="s">
        <v>1202</v>
      </c>
      <c r="B176" s="65" t="s">
        <v>5151</v>
      </c>
      <c r="C176" s="65" t="s">
        <v>5151</v>
      </c>
      <c r="D176" s="47" t="s">
        <v>2393</v>
      </c>
      <c r="E176" s="65" t="s">
        <v>1202</v>
      </c>
      <c r="F176" s="65" t="s">
        <v>246</v>
      </c>
    </row>
    <row r="177" spans="1:7" x14ac:dyDescent="0.25">
      <c r="A177" s="65" t="s">
        <v>1204</v>
      </c>
      <c r="B177" s="65" t="s">
        <v>5151</v>
      </c>
      <c r="C177" s="65" t="s">
        <v>5151</v>
      </c>
      <c r="D177" s="47" t="s">
        <v>2393</v>
      </c>
      <c r="E177" s="65" t="s">
        <v>1204</v>
      </c>
      <c r="F177" s="65" t="s">
        <v>246</v>
      </c>
      <c r="G177" s="65"/>
    </row>
    <row r="178" spans="1:7" x14ac:dyDescent="0.25">
      <c r="A178" s="65" t="s">
        <v>1206</v>
      </c>
      <c r="B178" s="65" t="s">
        <v>5151</v>
      </c>
      <c r="C178" s="65" t="s">
        <v>5151</v>
      </c>
      <c r="D178" s="47" t="s">
        <v>2393</v>
      </c>
      <c r="E178" s="65" t="s">
        <v>1206</v>
      </c>
      <c r="F178" s="65" t="s">
        <v>1133</v>
      </c>
      <c r="G178" s="65"/>
    </row>
    <row r="179" spans="1:7" x14ac:dyDescent="0.25">
      <c r="A179" s="65" t="s">
        <v>1208</v>
      </c>
      <c r="B179" s="65" t="s">
        <v>5151</v>
      </c>
      <c r="C179" s="65" t="s">
        <v>5151</v>
      </c>
      <c r="D179" s="47" t="s">
        <v>2393</v>
      </c>
      <c r="E179" s="65" t="s">
        <v>1208</v>
      </c>
      <c r="F179" s="65" t="s">
        <v>1133</v>
      </c>
      <c r="G179" s="65"/>
    </row>
    <row r="180" spans="1:7" x14ac:dyDescent="0.25">
      <c r="A180" s="65" t="s">
        <v>1210</v>
      </c>
      <c r="B180" s="65" t="s">
        <v>5151</v>
      </c>
      <c r="C180" s="65" t="s">
        <v>5151</v>
      </c>
      <c r="D180" s="47" t="s">
        <v>5152</v>
      </c>
      <c r="E180" s="65" t="s">
        <v>1210</v>
      </c>
      <c r="F180" s="65" t="s">
        <v>968</v>
      </c>
      <c r="G180" s="65"/>
    </row>
    <row r="181" spans="1:7" x14ac:dyDescent="0.25">
      <c r="A181" s="65" t="s">
        <v>1212</v>
      </c>
      <c r="B181" s="65" t="s">
        <v>5151</v>
      </c>
      <c r="C181" s="65" t="s">
        <v>5151</v>
      </c>
      <c r="D181" s="47" t="s">
        <v>2393</v>
      </c>
      <c r="E181" s="65" t="s">
        <v>1212</v>
      </c>
      <c r="F181" s="65" t="s">
        <v>1013</v>
      </c>
      <c r="G181" s="65"/>
    </row>
    <row r="182" spans="1:7" x14ac:dyDescent="0.25">
      <c r="A182" s="65" t="s">
        <v>1214</v>
      </c>
      <c r="B182" s="65" t="s">
        <v>5169</v>
      </c>
      <c r="C182" s="65" t="s">
        <v>5151</v>
      </c>
      <c r="D182" s="47" t="s">
        <v>2393</v>
      </c>
      <c r="E182" s="65" t="s">
        <v>1214</v>
      </c>
      <c r="F182" s="65" t="s">
        <v>1155</v>
      </c>
      <c r="G182" s="65" t="s">
        <v>1097</v>
      </c>
    </row>
    <row r="183" spans="1:7" x14ac:dyDescent="0.25">
      <c r="A183" s="65" t="s">
        <v>1216</v>
      </c>
      <c r="B183" s="65" t="s">
        <v>5151</v>
      </c>
      <c r="C183" s="65" t="s">
        <v>5151</v>
      </c>
      <c r="D183" s="47" t="s">
        <v>2393</v>
      </c>
      <c r="E183" s="65" t="s">
        <v>1216</v>
      </c>
      <c r="F183" s="65" t="s">
        <v>1133</v>
      </c>
      <c r="G183" s="65"/>
    </row>
    <row r="184" spans="1:7" x14ac:dyDescent="0.25">
      <c r="A184" s="65" t="s">
        <v>1218</v>
      </c>
      <c r="B184" s="65" t="s">
        <v>5151</v>
      </c>
      <c r="C184" s="65" t="s">
        <v>5151</v>
      </c>
      <c r="D184" s="47" t="s">
        <v>5154</v>
      </c>
      <c r="E184" s="65" t="s">
        <v>1218</v>
      </c>
      <c r="F184" s="65" t="s">
        <v>996</v>
      </c>
      <c r="G184" s="65"/>
    </row>
    <row r="185" spans="1:7" x14ac:dyDescent="0.25">
      <c r="A185" s="65" t="s">
        <v>1220</v>
      </c>
      <c r="B185" s="65" t="s">
        <v>5151</v>
      </c>
      <c r="C185" s="65" t="s">
        <v>5151</v>
      </c>
      <c r="D185" s="47" t="s">
        <v>5154</v>
      </c>
      <c r="E185" s="65" t="s">
        <v>1220</v>
      </c>
      <c r="F185" s="65" t="s">
        <v>1133</v>
      </c>
      <c r="G185" s="65"/>
    </row>
    <row r="186" spans="1:7" x14ac:dyDescent="0.25">
      <c r="A186" s="65" t="s">
        <v>1222</v>
      </c>
      <c r="B186" s="65" t="s">
        <v>5151</v>
      </c>
      <c r="C186" s="65" t="s">
        <v>5151</v>
      </c>
      <c r="D186" s="47" t="s">
        <v>2393</v>
      </c>
      <c r="E186" s="65" t="s">
        <v>1222</v>
      </c>
      <c r="F186" s="65" t="s">
        <v>1133</v>
      </c>
      <c r="G186" s="65"/>
    </row>
    <row r="187" spans="1:7" x14ac:dyDescent="0.25">
      <c r="A187" s="65" t="s">
        <v>1224</v>
      </c>
      <c r="B187" s="65" t="s">
        <v>5151</v>
      </c>
      <c r="C187" s="65" t="s">
        <v>5151</v>
      </c>
      <c r="D187" s="47" t="s">
        <v>2393</v>
      </c>
      <c r="E187" s="65" t="s">
        <v>1224</v>
      </c>
      <c r="F187" s="65" t="s">
        <v>992</v>
      </c>
      <c r="G187" s="65"/>
    </row>
    <row r="188" spans="1:7" x14ac:dyDescent="0.25">
      <c r="A188" s="65" t="s">
        <v>1226</v>
      </c>
      <c r="B188" s="65" t="s">
        <v>5151</v>
      </c>
      <c r="C188" s="65" t="s">
        <v>5151</v>
      </c>
      <c r="D188" s="47" t="s">
        <v>2393</v>
      </c>
      <c r="E188" s="65" t="s">
        <v>1226</v>
      </c>
      <c r="F188" s="65" t="s">
        <v>1071</v>
      </c>
      <c r="G188" s="65"/>
    </row>
    <row r="189" spans="1:7" x14ac:dyDescent="0.25">
      <c r="A189" s="65" t="s">
        <v>1229</v>
      </c>
      <c r="B189" s="65" t="s">
        <v>5151</v>
      </c>
      <c r="C189" s="65" t="s">
        <v>5151</v>
      </c>
      <c r="D189" s="47" t="s">
        <v>2393</v>
      </c>
      <c r="E189" s="65" t="s">
        <v>1229</v>
      </c>
      <c r="F189" s="65" t="s">
        <v>930</v>
      </c>
      <c r="G189" s="65"/>
    </row>
    <row r="190" spans="1:7" x14ac:dyDescent="0.25">
      <c r="A190" s="65" t="s">
        <v>1231</v>
      </c>
      <c r="B190" s="65" t="s">
        <v>5151</v>
      </c>
      <c r="C190" s="65" t="s">
        <v>5151</v>
      </c>
      <c r="D190" s="47" t="s">
        <v>2393</v>
      </c>
      <c r="E190" s="65" t="s">
        <v>1231</v>
      </c>
      <c r="F190" s="65" t="s">
        <v>1097</v>
      </c>
      <c r="G190" s="65"/>
    </row>
    <row r="191" spans="1:7" x14ac:dyDescent="0.25">
      <c r="A191" s="65" t="s">
        <v>1234</v>
      </c>
      <c r="B191" s="65" t="s">
        <v>5151</v>
      </c>
      <c r="C191" s="65" t="s">
        <v>5151</v>
      </c>
      <c r="D191" s="47" t="s">
        <v>5154</v>
      </c>
      <c r="E191" s="65" t="s">
        <v>1234</v>
      </c>
      <c r="F191" s="65" t="s">
        <v>1097</v>
      </c>
      <c r="G191" s="65"/>
    </row>
    <row r="192" spans="1:7" x14ac:dyDescent="0.25">
      <c r="A192" s="65" t="s">
        <v>1236</v>
      </c>
      <c r="B192" s="65" t="s">
        <v>106</v>
      </c>
      <c r="C192" s="65" t="s">
        <v>106</v>
      </c>
      <c r="D192" s="47" t="s">
        <v>2393</v>
      </c>
      <c r="E192" s="65" t="s">
        <v>1236</v>
      </c>
      <c r="F192" s="65" t="s">
        <v>679</v>
      </c>
      <c r="G192" s="65"/>
    </row>
    <row r="193" spans="1:6" x14ac:dyDescent="0.25">
      <c r="A193" s="65" t="s">
        <v>1239</v>
      </c>
      <c r="B193" s="65" t="s">
        <v>106</v>
      </c>
      <c r="C193" s="65" t="s">
        <v>106</v>
      </c>
      <c r="D193" s="47" t="s">
        <v>2393</v>
      </c>
      <c r="E193" s="65" t="s">
        <v>1239</v>
      </c>
      <c r="F193" s="65" t="s">
        <v>246</v>
      </c>
    </row>
    <row r="194" spans="1:6" x14ac:dyDescent="0.25">
      <c r="A194" s="65" t="s">
        <v>1242</v>
      </c>
      <c r="B194" s="65" t="s">
        <v>5158</v>
      </c>
      <c r="C194" s="65" t="s">
        <v>5151</v>
      </c>
      <c r="D194" s="47" t="s">
        <v>2393</v>
      </c>
      <c r="E194" s="65" t="s">
        <v>1242</v>
      </c>
      <c r="F194" s="65" t="s">
        <v>946</v>
      </c>
    </row>
    <row r="195" spans="1:6" x14ac:dyDescent="0.25">
      <c r="A195" s="65" t="s">
        <v>1244</v>
      </c>
      <c r="B195" s="65" t="s">
        <v>5151</v>
      </c>
      <c r="C195" s="65" t="s">
        <v>5151</v>
      </c>
      <c r="D195" s="47" t="s">
        <v>2393</v>
      </c>
      <c r="E195" s="65" t="s">
        <v>1244</v>
      </c>
      <c r="F195" s="65" t="s">
        <v>1118</v>
      </c>
    </row>
    <row r="196" spans="1:6" x14ac:dyDescent="0.25">
      <c r="A196" s="65" t="s">
        <v>1246</v>
      </c>
      <c r="B196" s="65" t="s">
        <v>106</v>
      </c>
      <c r="C196" s="65" t="s">
        <v>106</v>
      </c>
      <c r="D196" s="47" t="s">
        <v>2393</v>
      </c>
      <c r="E196" s="65" t="s">
        <v>1246</v>
      </c>
      <c r="F196" s="65" t="s">
        <v>925</v>
      </c>
    </row>
    <row r="197" spans="1:6" x14ac:dyDescent="0.25">
      <c r="A197" s="65" t="s">
        <v>1248</v>
      </c>
      <c r="B197" s="65" t="s">
        <v>106</v>
      </c>
      <c r="C197" s="65" t="s">
        <v>106</v>
      </c>
      <c r="D197" s="47" t="s">
        <v>2393</v>
      </c>
      <c r="E197" s="65" t="s">
        <v>1248</v>
      </c>
      <c r="F197" s="65" t="s">
        <v>221</v>
      </c>
    </row>
    <row r="198" spans="1:6" x14ac:dyDescent="0.25">
      <c r="A198" s="65" t="s">
        <v>1251</v>
      </c>
      <c r="B198" s="65" t="s">
        <v>106</v>
      </c>
      <c r="C198" s="65" t="s">
        <v>106</v>
      </c>
      <c r="D198" s="47" t="s">
        <v>5154</v>
      </c>
      <c r="E198" s="65" t="s">
        <v>1251</v>
      </c>
      <c r="F198" s="65" t="s">
        <v>5179</v>
      </c>
    </row>
    <row r="199" spans="1:6" x14ac:dyDescent="0.25">
      <c r="A199" s="65" t="s">
        <v>1254</v>
      </c>
      <c r="B199" s="65" t="s">
        <v>5151</v>
      </c>
      <c r="C199" s="65" t="s">
        <v>5151</v>
      </c>
      <c r="D199" s="47" t="s">
        <v>5154</v>
      </c>
      <c r="E199" s="65" t="s">
        <v>1254</v>
      </c>
      <c r="F199" s="65" t="s">
        <v>750</v>
      </c>
    </row>
    <row r="200" spans="1:6" x14ac:dyDescent="0.25">
      <c r="A200" s="65" t="s">
        <v>1256</v>
      </c>
      <c r="B200" s="65" t="s">
        <v>5151</v>
      </c>
      <c r="C200" s="65" t="s">
        <v>5151</v>
      </c>
      <c r="D200" s="47" t="s">
        <v>5154</v>
      </c>
      <c r="E200" s="65" t="s">
        <v>1256</v>
      </c>
      <c r="F200" s="65" t="s">
        <v>529</v>
      </c>
    </row>
    <row r="201" spans="1:6" x14ac:dyDescent="0.25">
      <c r="A201" s="65" t="s">
        <v>1258</v>
      </c>
      <c r="B201" s="65" t="s">
        <v>5151</v>
      </c>
      <c r="C201" s="65" t="s">
        <v>5151</v>
      </c>
      <c r="D201" s="47" t="s">
        <v>5154</v>
      </c>
      <c r="E201" s="65" t="s">
        <v>1258</v>
      </c>
      <c r="F201" s="65" t="s">
        <v>529</v>
      </c>
    </row>
    <row r="202" spans="1:6" x14ac:dyDescent="0.25">
      <c r="A202" s="65" t="s">
        <v>1261</v>
      </c>
      <c r="B202" s="65" t="s">
        <v>5151</v>
      </c>
      <c r="C202" s="65" t="s">
        <v>5151</v>
      </c>
      <c r="D202" s="47" t="s">
        <v>5154</v>
      </c>
      <c r="E202" s="65" t="s">
        <v>1261</v>
      </c>
      <c r="F202" s="65" t="s">
        <v>529</v>
      </c>
    </row>
    <row r="203" spans="1:6" x14ac:dyDescent="0.25">
      <c r="A203" s="65" t="s">
        <v>1263</v>
      </c>
      <c r="B203" s="65" t="s">
        <v>5151</v>
      </c>
      <c r="C203" s="65" t="s">
        <v>5151</v>
      </c>
      <c r="D203" s="47" t="s">
        <v>5154</v>
      </c>
      <c r="E203" s="65" t="s">
        <v>1263</v>
      </c>
      <c r="F203" s="65" t="s">
        <v>529</v>
      </c>
    </row>
    <row r="204" spans="1:6" x14ac:dyDescent="0.25">
      <c r="A204" s="65" t="s">
        <v>1265</v>
      </c>
      <c r="B204" s="65" t="s">
        <v>5151</v>
      </c>
      <c r="C204" s="65" t="s">
        <v>5151</v>
      </c>
      <c r="D204" s="47" t="s">
        <v>5154</v>
      </c>
      <c r="E204" s="65" t="s">
        <v>1265</v>
      </c>
      <c r="F204" s="65" t="s">
        <v>5179</v>
      </c>
    </row>
    <row r="205" spans="1:6" x14ac:dyDescent="0.25">
      <c r="A205" s="65" t="s">
        <v>1267</v>
      </c>
      <c r="B205" s="65" t="s">
        <v>5151</v>
      </c>
      <c r="C205" s="65" t="s">
        <v>5151</v>
      </c>
      <c r="D205" s="47" t="s">
        <v>5154</v>
      </c>
      <c r="E205" s="65" t="s">
        <v>1267</v>
      </c>
      <c r="F205" s="65" t="s">
        <v>5179</v>
      </c>
    </row>
    <row r="206" spans="1:6" x14ac:dyDescent="0.25">
      <c r="A206" s="65" t="s">
        <v>1270</v>
      </c>
      <c r="B206" s="65" t="s">
        <v>5151</v>
      </c>
      <c r="C206" s="65" t="s">
        <v>5151</v>
      </c>
      <c r="D206" s="47" t="s">
        <v>5154</v>
      </c>
      <c r="E206" s="65" t="s">
        <v>1270</v>
      </c>
      <c r="F206" s="65" t="s">
        <v>458</v>
      </c>
    </row>
    <row r="207" spans="1:6" x14ac:dyDescent="0.25">
      <c r="A207" s="65" t="s">
        <v>1272</v>
      </c>
      <c r="B207" s="65" t="s">
        <v>5151</v>
      </c>
      <c r="C207" s="65" t="s">
        <v>5151</v>
      </c>
      <c r="D207" s="47" t="s">
        <v>2393</v>
      </c>
      <c r="E207" s="65" t="s">
        <v>1272</v>
      </c>
      <c r="F207" s="65" t="s">
        <v>529</v>
      </c>
    </row>
    <row r="208" spans="1:6" x14ac:dyDescent="0.25">
      <c r="A208" s="65" t="s">
        <v>1274</v>
      </c>
      <c r="B208" s="65" t="s">
        <v>5151</v>
      </c>
      <c r="C208" s="65" t="s">
        <v>5151</v>
      </c>
      <c r="D208" s="47" t="s">
        <v>2393</v>
      </c>
      <c r="E208" s="65" t="s">
        <v>1274</v>
      </c>
      <c r="F208" s="65" t="s">
        <v>1028</v>
      </c>
    </row>
    <row r="209" spans="1:6" x14ac:dyDescent="0.25">
      <c r="A209" s="65" t="s">
        <v>1276</v>
      </c>
      <c r="B209" s="65" t="s">
        <v>5151</v>
      </c>
      <c r="C209" s="65" t="s">
        <v>5151</v>
      </c>
      <c r="D209" s="47" t="s">
        <v>2393</v>
      </c>
      <c r="E209" s="65" t="s">
        <v>1276</v>
      </c>
      <c r="F209" s="65" t="s">
        <v>925</v>
      </c>
    </row>
    <row r="210" spans="1:6" x14ac:dyDescent="0.25">
      <c r="A210" s="65" t="s">
        <v>1278</v>
      </c>
      <c r="B210" s="65" t="s">
        <v>106</v>
      </c>
      <c r="C210" s="65" t="s">
        <v>106</v>
      </c>
      <c r="D210" s="47" t="s">
        <v>2393</v>
      </c>
      <c r="E210" s="65" t="s">
        <v>1278</v>
      </c>
      <c r="F210" s="65" t="s">
        <v>925</v>
      </c>
    </row>
    <row r="211" spans="1:6" x14ac:dyDescent="0.25">
      <c r="A211" s="65" t="s">
        <v>1280</v>
      </c>
      <c r="B211" s="65" t="s">
        <v>5180</v>
      </c>
      <c r="C211" s="65" t="s">
        <v>5151</v>
      </c>
      <c r="D211" s="47" t="s">
        <v>5152</v>
      </c>
      <c r="E211" s="65" t="s">
        <v>1280</v>
      </c>
      <c r="F211" s="65" t="s">
        <v>231</v>
      </c>
    </row>
    <row r="212" spans="1:6" x14ac:dyDescent="0.25">
      <c r="A212" s="65" t="s">
        <v>1282</v>
      </c>
      <c r="B212" s="65" t="s">
        <v>5151</v>
      </c>
      <c r="C212" s="65" t="s">
        <v>5151</v>
      </c>
      <c r="D212" s="47" t="s">
        <v>5154</v>
      </c>
      <c r="E212" s="65" t="s">
        <v>1282</v>
      </c>
      <c r="F212" s="65" t="s">
        <v>438</v>
      </c>
    </row>
    <row r="213" spans="1:6" x14ac:dyDescent="0.25">
      <c r="A213" s="65" t="s">
        <v>1285</v>
      </c>
      <c r="B213" s="65" t="s">
        <v>5151</v>
      </c>
      <c r="C213" s="65" t="s">
        <v>5151</v>
      </c>
      <c r="D213" s="47" t="s">
        <v>5154</v>
      </c>
      <c r="E213" s="65" t="s">
        <v>1285</v>
      </c>
      <c r="F213" s="65" t="s">
        <v>5181</v>
      </c>
    </row>
    <row r="214" spans="1:6" x14ac:dyDescent="0.25">
      <c r="A214" s="65" t="s">
        <v>1287</v>
      </c>
      <c r="B214" s="65" t="s">
        <v>5151</v>
      </c>
      <c r="C214" s="65" t="s">
        <v>5151</v>
      </c>
      <c r="D214" s="47" t="s">
        <v>5161</v>
      </c>
      <c r="E214" s="65" t="s">
        <v>1287</v>
      </c>
      <c r="F214" s="65" t="s">
        <v>1138</v>
      </c>
    </row>
    <row r="215" spans="1:6" x14ac:dyDescent="0.25">
      <c r="A215" s="65" t="s">
        <v>1290</v>
      </c>
      <c r="B215" s="65" t="s">
        <v>5151</v>
      </c>
      <c r="C215" s="65" t="s">
        <v>5151</v>
      </c>
      <c r="D215" s="47" t="s">
        <v>2393</v>
      </c>
      <c r="E215" s="65" t="s">
        <v>1290</v>
      </c>
      <c r="F215" s="65" t="s">
        <v>862</v>
      </c>
    </row>
    <row r="216" spans="1:6" ht="31.5" x14ac:dyDescent="0.25">
      <c r="A216" s="65" t="s">
        <v>1292</v>
      </c>
      <c r="B216" s="65" t="s">
        <v>5182</v>
      </c>
      <c r="C216" s="56" t="s">
        <v>5183</v>
      </c>
      <c r="D216" s="47" t="s">
        <v>5152</v>
      </c>
      <c r="E216" s="65" t="s">
        <v>1292</v>
      </c>
      <c r="F216" s="65" t="s">
        <v>899</v>
      </c>
    </row>
    <row r="217" spans="1:6" x14ac:dyDescent="0.25">
      <c r="A217" s="65" t="s">
        <v>1294</v>
      </c>
      <c r="B217" s="65" t="s">
        <v>106</v>
      </c>
      <c r="C217" s="65" t="s">
        <v>106</v>
      </c>
      <c r="D217" s="47" t="s">
        <v>2393</v>
      </c>
      <c r="E217" s="65" t="s">
        <v>1294</v>
      </c>
      <c r="F217" s="65" t="s">
        <v>1097</v>
      </c>
    </row>
    <row r="218" spans="1:6" x14ac:dyDescent="0.25">
      <c r="A218" s="65" t="s">
        <v>1296</v>
      </c>
      <c r="B218" s="65" t="s">
        <v>5151</v>
      </c>
      <c r="C218" s="65" t="s">
        <v>5151</v>
      </c>
      <c r="D218" s="47" t="s">
        <v>2393</v>
      </c>
      <c r="E218" s="65" t="s">
        <v>1296</v>
      </c>
      <c r="F218" s="65" t="s">
        <v>829</v>
      </c>
    </row>
    <row r="219" spans="1:6" x14ac:dyDescent="0.25">
      <c r="A219" s="65" t="s">
        <v>1298</v>
      </c>
      <c r="B219" s="65" t="s">
        <v>5151</v>
      </c>
      <c r="C219" s="65" t="s">
        <v>5151</v>
      </c>
      <c r="D219" s="47" t="s">
        <v>2393</v>
      </c>
      <c r="E219" s="65" t="s">
        <v>1298</v>
      </c>
      <c r="F219" s="65" t="s">
        <v>1097</v>
      </c>
    </row>
    <row r="220" spans="1:6" x14ac:dyDescent="0.25">
      <c r="A220" s="65" t="s">
        <v>1301</v>
      </c>
      <c r="B220" s="65" t="s">
        <v>106</v>
      </c>
      <c r="C220" s="65" t="s">
        <v>106</v>
      </c>
      <c r="D220" s="47" t="s">
        <v>2393</v>
      </c>
      <c r="E220" s="65" t="s">
        <v>1301</v>
      </c>
      <c r="F220" s="65" t="s">
        <v>1097</v>
      </c>
    </row>
    <row r="221" spans="1:6" x14ac:dyDescent="0.25">
      <c r="A221" s="65" t="s">
        <v>1304</v>
      </c>
      <c r="B221" s="65" t="s">
        <v>5151</v>
      </c>
      <c r="C221" s="65" t="s">
        <v>5151</v>
      </c>
      <c r="D221" s="47" t="s">
        <v>2393</v>
      </c>
      <c r="E221" s="65" t="s">
        <v>1304</v>
      </c>
      <c r="F221" s="65" t="s">
        <v>1097</v>
      </c>
    </row>
    <row r="222" spans="1:6" x14ac:dyDescent="0.25">
      <c r="A222" s="65" t="s">
        <v>1306</v>
      </c>
      <c r="B222" s="65" t="s">
        <v>5151</v>
      </c>
      <c r="C222" s="65" t="s">
        <v>5151</v>
      </c>
      <c r="D222" s="47" t="s">
        <v>2393</v>
      </c>
      <c r="E222" s="65" t="s">
        <v>1306</v>
      </c>
      <c r="F222" s="65" t="s">
        <v>1097</v>
      </c>
    </row>
    <row r="223" spans="1:6" x14ac:dyDescent="0.25">
      <c r="A223" s="65" t="s">
        <v>1309</v>
      </c>
      <c r="B223" s="65" t="s">
        <v>106</v>
      </c>
      <c r="C223" s="65" t="s">
        <v>106</v>
      </c>
      <c r="D223" s="47" t="s">
        <v>2393</v>
      </c>
      <c r="E223" s="65" t="s">
        <v>1309</v>
      </c>
      <c r="F223" s="65" t="s">
        <v>1097</v>
      </c>
    </row>
    <row r="224" spans="1:6" x14ac:dyDescent="0.25">
      <c r="A224" s="65" t="s">
        <v>1311</v>
      </c>
      <c r="B224" s="65" t="s">
        <v>5158</v>
      </c>
      <c r="C224" s="65" t="s">
        <v>5151</v>
      </c>
      <c r="D224" s="47" t="s">
        <v>2393</v>
      </c>
      <c r="E224" s="65" t="s">
        <v>1311</v>
      </c>
      <c r="F224" s="65" t="s">
        <v>905</v>
      </c>
    </row>
    <row r="225" spans="1:6" x14ac:dyDescent="0.25">
      <c r="A225" s="65" t="s">
        <v>1313</v>
      </c>
      <c r="B225" s="65" t="s">
        <v>106</v>
      </c>
      <c r="C225" s="65" t="s">
        <v>106</v>
      </c>
      <c r="D225" s="47" t="s">
        <v>2393</v>
      </c>
      <c r="E225" s="65" t="s">
        <v>1313</v>
      </c>
      <c r="F225" s="65" t="s">
        <v>1097</v>
      </c>
    </row>
    <row r="226" spans="1:6" x14ac:dyDescent="0.25">
      <c r="A226" s="65" t="s">
        <v>1316</v>
      </c>
      <c r="B226" s="65" t="s">
        <v>106</v>
      </c>
      <c r="C226" s="65" t="s">
        <v>5151</v>
      </c>
      <c r="D226" s="47" t="s">
        <v>5152</v>
      </c>
      <c r="E226" s="65" t="s">
        <v>1316</v>
      </c>
      <c r="F226" s="65" t="s">
        <v>671</v>
      </c>
    </row>
    <row r="227" spans="1:6" ht="31.5" x14ac:dyDescent="0.25">
      <c r="A227" s="65" t="s">
        <v>1318</v>
      </c>
      <c r="B227" s="56" t="s">
        <v>5184</v>
      </c>
      <c r="C227" s="56" t="s">
        <v>5184</v>
      </c>
      <c r="D227" s="47" t="s">
        <v>5154</v>
      </c>
      <c r="E227" s="65" t="s">
        <v>1318</v>
      </c>
      <c r="F227" s="65" t="s">
        <v>1097</v>
      </c>
    </row>
    <row r="228" spans="1:6" x14ac:dyDescent="0.25">
      <c r="A228" s="65" t="s">
        <v>1321</v>
      </c>
      <c r="B228" s="65" t="s">
        <v>5151</v>
      </c>
      <c r="C228" s="65" t="s">
        <v>5151</v>
      </c>
      <c r="D228" s="47" t="s">
        <v>2393</v>
      </c>
      <c r="E228" s="65" t="s">
        <v>1321</v>
      </c>
      <c r="F228" s="65" t="s">
        <v>976</v>
      </c>
    </row>
    <row r="229" spans="1:6" x14ac:dyDescent="0.25">
      <c r="A229" s="65" t="s">
        <v>1323</v>
      </c>
      <c r="B229" s="65" t="s">
        <v>5151</v>
      </c>
      <c r="C229" s="65" t="s">
        <v>5151</v>
      </c>
      <c r="D229" s="47" t="s">
        <v>5154</v>
      </c>
      <c r="E229" s="65" t="s">
        <v>1323</v>
      </c>
      <c r="F229" s="65" t="s">
        <v>529</v>
      </c>
    </row>
    <row r="230" spans="1:6" x14ac:dyDescent="0.25">
      <c r="A230" s="65" t="s">
        <v>1326</v>
      </c>
      <c r="B230" s="65" t="s">
        <v>5151</v>
      </c>
      <c r="C230" s="65" t="s">
        <v>5151</v>
      </c>
      <c r="D230" s="47" t="s">
        <v>5154</v>
      </c>
      <c r="E230" s="65" t="s">
        <v>1326</v>
      </c>
      <c r="F230" s="65" t="s">
        <v>976</v>
      </c>
    </row>
  </sheetData>
  <sheetProtection algorithmName="SHA-512" hashValue="A7+j3MKcunE2JSYMjOKmpP+b89c1mOH0265Fworrm/C09+hWNnGmEFlIAc1T/rd67Nyi1+zSzkSDYAl1UdbV7g==" saltValue="XghkrYTS+bvyefdVN8QDFA==" spinCount="100000" sheet="1" objects="1" scenarios="1" selectLockedCells="1" selectUnlockedCells="1"/>
  <autoFilter ref="A1:G230" xr:uid="{078CD00F-AE55-4DBE-81EA-EF395A58B893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4F76C-31E8-4C6A-8457-F10F8F3FEEC4}">
  <sheetPr codeName="Sheet10"/>
  <dimension ref="A1:D236"/>
  <sheetViews>
    <sheetView workbookViewId="0">
      <selection activeCell="E1" sqref="E1"/>
    </sheetView>
  </sheetViews>
  <sheetFormatPr defaultRowHeight="15.75" x14ac:dyDescent="0.25"/>
  <cols>
    <col min="1" max="1" width="19" bestFit="1" customWidth="1"/>
    <col min="2" max="2" width="20" bestFit="1" customWidth="1"/>
    <col min="3" max="3" width="10.5" bestFit="1" customWidth="1"/>
  </cols>
  <sheetData>
    <row r="1" spans="1:4" x14ac:dyDescent="0.25">
      <c r="A1" s="65" t="s">
        <v>5185</v>
      </c>
      <c r="B1" s="65" t="s">
        <v>5186</v>
      </c>
      <c r="C1" s="65" t="s">
        <v>5187</v>
      </c>
      <c r="D1" s="65" t="s">
        <v>5188</v>
      </c>
    </row>
    <row r="2" spans="1:4" x14ac:dyDescent="0.25">
      <c r="A2" s="65" t="s">
        <v>256</v>
      </c>
      <c r="B2" s="65" t="s">
        <v>2393</v>
      </c>
      <c r="C2" s="82" t="s">
        <v>142</v>
      </c>
      <c r="D2" s="65" t="str">
        <f>IF(C2="-","-")</f>
        <v>-</v>
      </c>
    </row>
    <row r="3" spans="1:4" x14ac:dyDescent="0.25">
      <c r="A3" s="65" t="s">
        <v>141</v>
      </c>
      <c r="B3" s="65" t="s">
        <v>5152</v>
      </c>
      <c r="C3" s="82" t="s">
        <v>5189</v>
      </c>
      <c r="D3" s="65" t="s">
        <v>2507</v>
      </c>
    </row>
    <row r="4" spans="1:4" x14ac:dyDescent="0.25">
      <c r="A4" s="65" t="s">
        <v>157</v>
      </c>
      <c r="B4" s="65" t="s">
        <v>2393</v>
      </c>
      <c r="C4" s="82" t="s">
        <v>142</v>
      </c>
      <c r="D4" s="65" t="s">
        <v>142</v>
      </c>
    </row>
    <row r="5" spans="1:4" x14ac:dyDescent="0.25">
      <c r="A5" s="65" t="s">
        <v>175</v>
      </c>
      <c r="B5" s="65" t="s">
        <v>2393</v>
      </c>
      <c r="C5" s="82" t="s">
        <v>142</v>
      </c>
      <c r="D5" s="65" t="s">
        <v>142</v>
      </c>
    </row>
    <row r="6" spans="1:4" x14ac:dyDescent="0.25">
      <c r="A6" s="65" t="s">
        <v>190</v>
      </c>
      <c r="B6" s="65" t="s">
        <v>5152</v>
      </c>
      <c r="C6" s="82" t="s">
        <v>5190</v>
      </c>
      <c r="D6" s="65" t="s">
        <v>2297</v>
      </c>
    </row>
    <row r="7" spans="1:4" x14ac:dyDescent="0.25">
      <c r="A7" s="65" t="s">
        <v>204</v>
      </c>
      <c r="B7" s="65" t="s">
        <v>5154</v>
      </c>
      <c r="C7" s="82" t="s">
        <v>5191</v>
      </c>
      <c r="D7" s="65" t="s">
        <v>5192</v>
      </c>
    </row>
    <row r="8" spans="1:4" x14ac:dyDescent="0.25">
      <c r="A8" s="65" t="s">
        <v>219</v>
      </c>
      <c r="B8" s="65" t="s">
        <v>2393</v>
      </c>
      <c r="C8" s="82" t="s">
        <v>142</v>
      </c>
      <c r="D8" s="65" t="s">
        <v>142</v>
      </c>
    </row>
    <row r="9" spans="1:4" x14ac:dyDescent="0.25">
      <c r="A9" s="65" t="s">
        <v>229</v>
      </c>
      <c r="B9" s="65" t="s">
        <v>2393</v>
      </c>
      <c r="C9" s="82" t="s">
        <v>142</v>
      </c>
      <c r="D9" s="65" t="s">
        <v>142</v>
      </c>
    </row>
    <row r="10" spans="1:4" x14ac:dyDescent="0.25">
      <c r="A10" s="65" t="s">
        <v>237</v>
      </c>
      <c r="B10" s="65" t="s">
        <v>2393</v>
      </c>
      <c r="C10" s="82" t="s">
        <v>142</v>
      </c>
      <c r="D10" s="65" t="s">
        <v>142</v>
      </c>
    </row>
    <row r="11" spans="1:4" x14ac:dyDescent="0.25">
      <c r="A11" s="65" t="s">
        <v>244</v>
      </c>
      <c r="B11" s="65" t="s">
        <v>2393</v>
      </c>
      <c r="C11" s="82" t="s">
        <v>142</v>
      </c>
      <c r="D11" s="65" t="s">
        <v>142</v>
      </c>
    </row>
    <row r="12" spans="1:4" x14ac:dyDescent="0.25">
      <c r="A12" s="65" t="s">
        <v>250</v>
      </c>
      <c r="B12" s="65" t="s">
        <v>5152</v>
      </c>
      <c r="C12" s="82" t="s">
        <v>5193</v>
      </c>
      <c r="D12" s="65" t="s">
        <v>2309</v>
      </c>
    </row>
    <row r="13" spans="1:4" x14ac:dyDescent="0.25">
      <c r="A13" s="65" t="s">
        <v>257</v>
      </c>
      <c r="B13" s="65" t="s">
        <v>5152</v>
      </c>
      <c r="C13" s="82" t="s">
        <v>5190</v>
      </c>
      <c r="D13" s="65" t="s">
        <v>2538</v>
      </c>
    </row>
    <row r="14" spans="1:4" x14ac:dyDescent="0.25">
      <c r="A14" s="65" t="s">
        <v>261</v>
      </c>
      <c r="B14" s="65" t="s">
        <v>2393</v>
      </c>
      <c r="C14" s="82" t="s">
        <v>142</v>
      </c>
      <c r="D14" s="65" t="s">
        <v>142</v>
      </c>
    </row>
    <row r="15" spans="1:4" x14ac:dyDescent="0.25">
      <c r="A15" s="65" t="s">
        <v>265</v>
      </c>
      <c r="B15" s="65" t="s">
        <v>5152</v>
      </c>
      <c r="C15" s="82" t="s">
        <v>5140</v>
      </c>
      <c r="D15" s="65" t="s">
        <v>2495</v>
      </c>
    </row>
    <row r="16" spans="1:4" x14ac:dyDescent="0.25">
      <c r="A16" s="65" t="s">
        <v>270</v>
      </c>
      <c r="B16" s="65" t="s">
        <v>2393</v>
      </c>
      <c r="C16" s="82" t="s">
        <v>142</v>
      </c>
      <c r="D16" s="65" t="s">
        <v>142</v>
      </c>
    </row>
    <row r="17" spans="1:4" x14ac:dyDescent="0.25">
      <c r="A17" s="65" t="s">
        <v>275</v>
      </c>
      <c r="B17" s="65" t="s">
        <v>2393</v>
      </c>
      <c r="C17" s="82" t="s">
        <v>142</v>
      </c>
      <c r="D17" s="65" t="s">
        <v>142</v>
      </c>
    </row>
    <row r="18" spans="1:4" x14ac:dyDescent="0.25">
      <c r="A18" s="65" t="s">
        <v>280</v>
      </c>
      <c r="B18" s="65" t="s">
        <v>2393</v>
      </c>
      <c r="C18" s="82" t="s">
        <v>142</v>
      </c>
      <c r="D18" s="65" t="s">
        <v>142</v>
      </c>
    </row>
    <row r="19" spans="1:4" x14ac:dyDescent="0.25">
      <c r="A19" s="65" t="s">
        <v>286</v>
      </c>
      <c r="B19" s="65" t="s">
        <v>5154</v>
      </c>
      <c r="C19" s="82" t="s">
        <v>5193</v>
      </c>
      <c r="D19" s="65" t="s">
        <v>2313</v>
      </c>
    </row>
    <row r="20" spans="1:4" x14ac:dyDescent="0.25">
      <c r="A20" s="65" t="s">
        <v>291</v>
      </c>
      <c r="B20" s="65" t="s">
        <v>5154</v>
      </c>
      <c r="C20" s="82" t="s">
        <v>5194</v>
      </c>
      <c r="D20" s="65" t="s">
        <v>5195</v>
      </c>
    </row>
    <row r="21" spans="1:4" x14ac:dyDescent="0.25">
      <c r="A21" s="65" t="s">
        <v>296</v>
      </c>
      <c r="B21" s="65" t="s">
        <v>5152</v>
      </c>
      <c r="C21" s="82" t="s">
        <v>5196</v>
      </c>
      <c r="D21" s="65" t="s">
        <v>2315</v>
      </c>
    </row>
    <row r="22" spans="1:4" x14ac:dyDescent="0.25">
      <c r="A22" s="65" t="s">
        <v>302</v>
      </c>
      <c r="B22" s="65" t="s">
        <v>2393</v>
      </c>
      <c r="C22" s="82" t="s">
        <v>142</v>
      </c>
      <c r="D22" s="65" t="s">
        <v>142</v>
      </c>
    </row>
    <row r="23" spans="1:4" x14ac:dyDescent="0.25">
      <c r="A23" s="65" t="s">
        <v>308</v>
      </c>
      <c r="B23" s="65" t="s">
        <v>5161</v>
      </c>
      <c r="C23" s="82" t="s">
        <v>5140</v>
      </c>
      <c r="D23" s="65" t="s">
        <v>2317</v>
      </c>
    </row>
    <row r="24" spans="1:4" x14ac:dyDescent="0.25">
      <c r="A24" s="65" t="s">
        <v>314</v>
      </c>
      <c r="B24" s="65" t="s">
        <v>5152</v>
      </c>
      <c r="C24" s="82" t="s">
        <v>5190</v>
      </c>
      <c r="D24" s="65" t="s">
        <v>5197</v>
      </c>
    </row>
    <row r="25" spans="1:4" x14ac:dyDescent="0.25">
      <c r="A25" s="65" t="s">
        <v>321</v>
      </c>
      <c r="B25" s="65" t="s">
        <v>2393</v>
      </c>
      <c r="C25" s="82" t="s">
        <v>142</v>
      </c>
      <c r="D25" s="65" t="s">
        <v>142</v>
      </c>
    </row>
    <row r="26" spans="1:4" x14ac:dyDescent="0.25">
      <c r="A26" s="65" t="s">
        <v>328</v>
      </c>
      <c r="B26" s="65" t="s">
        <v>5152</v>
      </c>
      <c r="C26" s="82" t="s">
        <v>5198</v>
      </c>
      <c r="D26" s="65" t="s">
        <v>5199</v>
      </c>
    </row>
    <row r="27" spans="1:4" x14ac:dyDescent="0.25">
      <c r="A27" s="65" t="s">
        <v>335</v>
      </c>
      <c r="B27" s="65" t="s">
        <v>2393</v>
      </c>
      <c r="C27" s="82" t="s">
        <v>142</v>
      </c>
      <c r="D27" s="65" t="s">
        <v>142</v>
      </c>
    </row>
    <row r="28" spans="1:4" x14ac:dyDescent="0.25">
      <c r="A28" s="65" t="s">
        <v>346</v>
      </c>
      <c r="B28" s="65" t="s">
        <v>2393</v>
      </c>
      <c r="C28" s="82" t="s">
        <v>142</v>
      </c>
      <c r="D28" s="65" t="s">
        <v>142</v>
      </c>
    </row>
    <row r="29" spans="1:4" x14ac:dyDescent="0.25">
      <c r="A29" s="65" t="s">
        <v>358</v>
      </c>
      <c r="B29" s="65" t="s">
        <v>5154</v>
      </c>
      <c r="C29" s="82" t="s">
        <v>5198</v>
      </c>
      <c r="D29" s="65" t="s">
        <v>5200</v>
      </c>
    </row>
    <row r="30" spans="1:4" x14ac:dyDescent="0.25">
      <c r="A30" s="65" t="s">
        <v>369</v>
      </c>
      <c r="B30" s="65" t="s">
        <v>2393</v>
      </c>
      <c r="C30" s="82" t="s">
        <v>142</v>
      </c>
      <c r="D30" s="65" t="s">
        <v>142</v>
      </c>
    </row>
    <row r="31" spans="1:4" x14ac:dyDescent="0.25">
      <c r="A31" s="65" t="s">
        <v>380</v>
      </c>
      <c r="B31" s="65" t="s">
        <v>5161</v>
      </c>
      <c r="C31" s="82" t="s">
        <v>5198</v>
      </c>
      <c r="D31" s="65" t="s">
        <v>142</v>
      </c>
    </row>
    <row r="32" spans="1:4" x14ac:dyDescent="0.25">
      <c r="A32" s="65" t="s">
        <v>390</v>
      </c>
      <c r="B32" s="65" t="s">
        <v>2393</v>
      </c>
      <c r="C32" s="82" t="s">
        <v>142</v>
      </c>
      <c r="D32" s="65" t="s">
        <v>142</v>
      </c>
    </row>
    <row r="33" spans="1:4" x14ac:dyDescent="0.25">
      <c r="A33" s="65" t="s">
        <v>399</v>
      </c>
      <c r="B33" s="65" t="s">
        <v>2393</v>
      </c>
      <c r="C33" s="82" t="s">
        <v>142</v>
      </c>
      <c r="D33" s="65" t="s">
        <v>142</v>
      </c>
    </row>
    <row r="34" spans="1:4" x14ac:dyDescent="0.25">
      <c r="A34" s="65" t="s">
        <v>407</v>
      </c>
      <c r="B34" s="65" t="s">
        <v>2393</v>
      </c>
      <c r="C34" s="82" t="s">
        <v>142</v>
      </c>
      <c r="D34" s="65" t="s">
        <v>142</v>
      </c>
    </row>
    <row r="35" spans="1:4" x14ac:dyDescent="0.25">
      <c r="A35" s="65" t="s">
        <v>416</v>
      </c>
      <c r="B35" s="65" t="s">
        <v>2393</v>
      </c>
      <c r="C35" s="82" t="s">
        <v>142</v>
      </c>
      <c r="D35" s="65" t="s">
        <v>142</v>
      </c>
    </row>
    <row r="36" spans="1:4" x14ac:dyDescent="0.25">
      <c r="A36" s="65" t="s">
        <v>424</v>
      </c>
      <c r="B36" s="65" t="s">
        <v>5154</v>
      </c>
      <c r="C36" s="82" t="s">
        <v>5196</v>
      </c>
      <c r="D36" s="65" t="s">
        <v>2342</v>
      </c>
    </row>
    <row r="37" spans="1:4" x14ac:dyDescent="0.25">
      <c r="A37" s="65" t="s">
        <v>436</v>
      </c>
      <c r="B37" s="65" t="s">
        <v>5152</v>
      </c>
      <c r="C37" s="82" t="s">
        <v>5201</v>
      </c>
      <c r="D37" s="65" t="s">
        <v>5202</v>
      </c>
    </row>
    <row r="38" spans="1:4" x14ac:dyDescent="0.25">
      <c r="A38" s="65" t="s">
        <v>446</v>
      </c>
      <c r="B38" s="65" t="s">
        <v>2393</v>
      </c>
      <c r="C38" s="82" t="s">
        <v>142</v>
      </c>
      <c r="D38" s="65" t="s">
        <v>142</v>
      </c>
    </row>
    <row r="39" spans="1:4" x14ac:dyDescent="0.25">
      <c r="A39" s="65" t="s">
        <v>456</v>
      </c>
      <c r="B39" s="65" t="s">
        <v>5152</v>
      </c>
      <c r="C39" s="82" t="s">
        <v>5190</v>
      </c>
      <c r="D39" s="65" t="s">
        <v>5203</v>
      </c>
    </row>
    <row r="40" spans="1:4" x14ac:dyDescent="0.25">
      <c r="A40" s="65" t="s">
        <v>466</v>
      </c>
      <c r="B40" s="65" t="s">
        <v>5152</v>
      </c>
      <c r="C40" s="82" t="s">
        <v>5204</v>
      </c>
      <c r="D40" s="65" t="s">
        <v>2348</v>
      </c>
    </row>
    <row r="41" spans="1:4" x14ac:dyDescent="0.25">
      <c r="A41" s="65" t="s">
        <v>476</v>
      </c>
      <c r="B41" s="65" t="s">
        <v>5161</v>
      </c>
      <c r="C41" s="82" t="s">
        <v>5190</v>
      </c>
      <c r="D41" s="65" t="s">
        <v>142</v>
      </c>
    </row>
    <row r="42" spans="1:4" x14ac:dyDescent="0.25">
      <c r="A42" s="65" t="s">
        <v>486</v>
      </c>
      <c r="B42" s="65" t="s">
        <v>5152</v>
      </c>
      <c r="C42" s="82" t="s">
        <v>5189</v>
      </c>
      <c r="D42" s="65" t="s">
        <v>2810</v>
      </c>
    </row>
    <row r="43" spans="1:4" x14ac:dyDescent="0.25">
      <c r="A43" s="65" t="s">
        <v>497</v>
      </c>
      <c r="B43" s="65" t="s">
        <v>5161</v>
      </c>
      <c r="C43" s="82" t="s">
        <v>5190</v>
      </c>
      <c r="D43" s="65" t="s">
        <v>142</v>
      </c>
    </row>
    <row r="44" spans="1:4" x14ac:dyDescent="0.25">
      <c r="A44" s="65" t="s">
        <v>507</v>
      </c>
      <c r="B44" s="65" t="s">
        <v>2393</v>
      </c>
      <c r="C44" s="82" t="s">
        <v>142</v>
      </c>
      <c r="D44" s="65" t="s">
        <v>142</v>
      </c>
    </row>
    <row r="45" spans="1:4" x14ac:dyDescent="0.25">
      <c r="A45" s="65" t="s">
        <v>517</v>
      </c>
      <c r="B45" s="65" t="s">
        <v>5154</v>
      </c>
      <c r="C45" s="82" t="s">
        <v>5190</v>
      </c>
      <c r="D45" s="65" t="s">
        <v>2421</v>
      </c>
    </row>
    <row r="46" spans="1:4" x14ac:dyDescent="0.25">
      <c r="A46" s="65" t="s">
        <v>527</v>
      </c>
      <c r="B46" s="65" t="s">
        <v>5161</v>
      </c>
      <c r="C46" s="82" t="s">
        <v>5198</v>
      </c>
      <c r="D46" s="65" t="s">
        <v>5205</v>
      </c>
    </row>
    <row r="47" spans="1:4" x14ac:dyDescent="0.25">
      <c r="A47" s="65" t="s">
        <v>537</v>
      </c>
      <c r="B47" s="65" t="s">
        <v>5152</v>
      </c>
      <c r="C47" s="82" t="s">
        <v>5193</v>
      </c>
      <c r="D47" s="65" t="s">
        <v>5206</v>
      </c>
    </row>
    <row r="48" spans="1:4" x14ac:dyDescent="0.25">
      <c r="A48" s="65" t="s">
        <v>545</v>
      </c>
      <c r="B48" s="65" t="s">
        <v>2393</v>
      </c>
      <c r="C48" s="82" t="s">
        <v>142</v>
      </c>
      <c r="D48" s="65" t="s">
        <v>142</v>
      </c>
    </row>
    <row r="49" spans="1:4" x14ac:dyDescent="0.25">
      <c r="A49" s="65" t="s">
        <v>554</v>
      </c>
      <c r="B49" s="65" t="s">
        <v>2393</v>
      </c>
      <c r="C49" s="82" t="s">
        <v>142</v>
      </c>
      <c r="D49" s="65" t="s">
        <v>142</v>
      </c>
    </row>
    <row r="50" spans="1:4" x14ac:dyDescent="0.25">
      <c r="A50" s="65" t="s">
        <v>562</v>
      </c>
      <c r="B50" s="65" t="s">
        <v>2393</v>
      </c>
      <c r="C50" s="82" t="s">
        <v>142</v>
      </c>
      <c r="D50" s="65" t="s">
        <v>142</v>
      </c>
    </row>
    <row r="51" spans="1:4" x14ac:dyDescent="0.25">
      <c r="A51" s="65" t="s">
        <v>572</v>
      </c>
      <c r="B51" s="65" t="s">
        <v>5152</v>
      </c>
      <c r="C51" s="82" t="s">
        <v>5189</v>
      </c>
      <c r="D51" s="65" t="s">
        <v>2356</v>
      </c>
    </row>
    <row r="52" spans="1:4" x14ac:dyDescent="0.25">
      <c r="A52" s="65" t="s">
        <v>580</v>
      </c>
      <c r="B52" s="65" t="s">
        <v>5152</v>
      </c>
      <c r="C52" s="82" t="s">
        <v>5198</v>
      </c>
      <c r="D52" s="65" t="s">
        <v>2360</v>
      </c>
    </row>
    <row r="53" spans="1:4" x14ac:dyDescent="0.25">
      <c r="A53" s="65" t="s">
        <v>589</v>
      </c>
      <c r="B53" s="65" t="s">
        <v>5154</v>
      </c>
      <c r="C53" s="82" t="s">
        <v>5198</v>
      </c>
      <c r="D53" s="65" t="s">
        <v>2541</v>
      </c>
    </row>
    <row r="54" spans="1:4" x14ac:dyDescent="0.25">
      <c r="A54" s="65" t="s">
        <v>600</v>
      </c>
      <c r="B54" s="65" t="s">
        <v>2393</v>
      </c>
      <c r="C54" s="82" t="s">
        <v>142</v>
      </c>
      <c r="D54" s="65" t="s">
        <v>142</v>
      </c>
    </row>
    <row r="55" spans="1:4" x14ac:dyDescent="0.25">
      <c r="A55" s="65" t="s">
        <v>609</v>
      </c>
      <c r="B55" s="65" t="s">
        <v>5152</v>
      </c>
      <c r="C55" s="82" t="s">
        <v>5196</v>
      </c>
      <c r="D55" s="65" t="s">
        <v>2362</v>
      </c>
    </row>
    <row r="56" spans="1:4" x14ac:dyDescent="0.25">
      <c r="A56" s="65" t="s">
        <v>618</v>
      </c>
      <c r="B56" s="65" t="s">
        <v>2393</v>
      </c>
      <c r="C56" s="82" t="s">
        <v>142</v>
      </c>
      <c r="D56" s="65" t="s">
        <v>142</v>
      </c>
    </row>
    <row r="57" spans="1:4" x14ac:dyDescent="0.25">
      <c r="A57" s="65" t="s">
        <v>627</v>
      </c>
      <c r="B57" s="65" t="s">
        <v>5152</v>
      </c>
      <c r="C57" s="82" t="s">
        <v>5207</v>
      </c>
      <c r="D57" s="65" t="s">
        <v>5208</v>
      </c>
    </row>
    <row r="58" spans="1:4" x14ac:dyDescent="0.25">
      <c r="A58" s="65" t="s">
        <v>634</v>
      </c>
      <c r="B58" s="65" t="s">
        <v>5152</v>
      </c>
      <c r="C58" s="82" t="s">
        <v>5198</v>
      </c>
      <c r="D58" s="65" t="s">
        <v>2366</v>
      </c>
    </row>
    <row r="59" spans="1:4" x14ac:dyDescent="0.25">
      <c r="A59" s="65" t="s">
        <v>642</v>
      </c>
      <c r="B59" s="65" t="s">
        <v>5161</v>
      </c>
      <c r="C59" s="82" t="s">
        <v>5190</v>
      </c>
      <c r="D59" s="65" t="s">
        <v>142</v>
      </c>
    </row>
    <row r="60" spans="1:4" x14ac:dyDescent="0.25">
      <c r="A60" s="65" t="s">
        <v>651</v>
      </c>
      <c r="B60" s="65" t="s">
        <v>2393</v>
      </c>
      <c r="C60" s="82" t="s">
        <v>142</v>
      </c>
      <c r="D60" s="65" t="s">
        <v>142</v>
      </c>
    </row>
    <row r="61" spans="1:4" x14ac:dyDescent="0.25">
      <c r="A61" s="65" t="s">
        <v>660</v>
      </c>
      <c r="B61" s="65" t="s">
        <v>2393</v>
      </c>
      <c r="C61" s="82" t="s">
        <v>142</v>
      </c>
      <c r="D61" s="65" t="s">
        <v>142</v>
      </c>
    </row>
    <row r="62" spans="1:4" x14ac:dyDescent="0.25">
      <c r="A62" s="65" t="s">
        <v>669</v>
      </c>
      <c r="B62" s="65" t="s">
        <v>2393</v>
      </c>
      <c r="C62" s="82" t="s">
        <v>142</v>
      </c>
      <c r="D62" s="65" t="s">
        <v>142</v>
      </c>
    </row>
    <row r="63" spans="1:4" x14ac:dyDescent="0.25">
      <c r="A63" s="65" t="s">
        <v>677</v>
      </c>
      <c r="B63" s="65" t="s">
        <v>5154</v>
      </c>
      <c r="C63" s="82" t="s">
        <v>5190</v>
      </c>
      <c r="D63" s="65" t="s">
        <v>5209</v>
      </c>
    </row>
    <row r="64" spans="1:4" x14ac:dyDescent="0.25">
      <c r="A64" s="65" t="s">
        <v>686</v>
      </c>
      <c r="B64" s="65" t="s">
        <v>5152</v>
      </c>
      <c r="C64" s="82" t="s">
        <v>5190</v>
      </c>
      <c r="D64" s="65" t="s">
        <v>2513</v>
      </c>
    </row>
    <row r="65" spans="1:4" x14ac:dyDescent="0.25">
      <c r="A65" s="65" t="s">
        <v>692</v>
      </c>
      <c r="B65" s="65" t="s">
        <v>5152</v>
      </c>
      <c r="C65" s="82" t="s">
        <v>5191</v>
      </c>
      <c r="D65" s="65" t="s">
        <v>2370</v>
      </c>
    </row>
    <row r="66" spans="1:4" x14ac:dyDescent="0.25">
      <c r="A66" s="65" t="s">
        <v>699</v>
      </c>
      <c r="B66" s="65" t="s">
        <v>2393</v>
      </c>
      <c r="C66" s="82" t="s">
        <v>142</v>
      </c>
      <c r="D66" s="65" t="s">
        <v>142</v>
      </c>
    </row>
    <row r="67" spans="1:4" x14ac:dyDescent="0.25">
      <c r="A67" s="65" t="s">
        <v>706</v>
      </c>
      <c r="B67" s="65" t="s">
        <v>2393</v>
      </c>
      <c r="C67" s="82" t="s">
        <v>142</v>
      </c>
      <c r="D67" s="65" t="s">
        <v>142</v>
      </c>
    </row>
    <row r="68" spans="1:4" x14ac:dyDescent="0.25">
      <c r="A68" s="65" t="s">
        <v>714</v>
      </c>
      <c r="B68" s="65" t="s">
        <v>5154</v>
      </c>
      <c r="C68" s="82" t="s">
        <v>5191</v>
      </c>
      <c r="D68" s="65" t="s">
        <v>5210</v>
      </c>
    </row>
    <row r="69" spans="1:4" x14ac:dyDescent="0.25">
      <c r="A69" s="65" t="s">
        <v>721</v>
      </c>
      <c r="B69" s="65" t="s">
        <v>5154</v>
      </c>
      <c r="C69" s="82" t="s">
        <v>5207</v>
      </c>
      <c r="D69" s="65" t="s">
        <v>5211</v>
      </c>
    </row>
    <row r="70" spans="1:4" x14ac:dyDescent="0.25">
      <c r="A70" s="65" t="s">
        <v>729</v>
      </c>
      <c r="B70" s="65" t="s">
        <v>5152</v>
      </c>
      <c r="C70" s="82" t="s">
        <v>5196</v>
      </c>
      <c r="D70" s="65" t="s">
        <v>2812</v>
      </c>
    </row>
    <row r="71" spans="1:4" x14ac:dyDescent="0.25">
      <c r="A71" s="65" t="s">
        <v>735</v>
      </c>
      <c r="B71" s="65" t="s">
        <v>5152</v>
      </c>
      <c r="C71" s="82" t="s">
        <v>5207</v>
      </c>
      <c r="D71" s="65" t="s">
        <v>2545</v>
      </c>
    </row>
    <row r="72" spans="1:4" x14ac:dyDescent="0.25">
      <c r="A72" s="65" t="s">
        <v>743</v>
      </c>
      <c r="B72" s="65" t="s">
        <v>5152</v>
      </c>
      <c r="C72" s="82" t="s">
        <v>5198</v>
      </c>
      <c r="D72" s="65" t="s">
        <v>2813</v>
      </c>
    </row>
    <row r="73" spans="1:4" x14ac:dyDescent="0.25">
      <c r="A73" s="65" t="s">
        <v>749</v>
      </c>
      <c r="B73" s="65" t="s">
        <v>5161</v>
      </c>
      <c r="C73" s="82" t="s">
        <v>142</v>
      </c>
      <c r="D73" s="65" t="s">
        <v>142</v>
      </c>
    </row>
    <row r="74" spans="1:4" x14ac:dyDescent="0.25">
      <c r="A74" s="65" t="s">
        <v>755</v>
      </c>
      <c r="B74" s="65" t="s">
        <v>2393</v>
      </c>
      <c r="C74" s="82" t="s">
        <v>142</v>
      </c>
      <c r="D74" s="65" t="s">
        <v>142</v>
      </c>
    </row>
    <row r="75" spans="1:4" x14ac:dyDescent="0.25">
      <c r="A75" s="65" t="s">
        <v>760</v>
      </c>
      <c r="B75" s="65" t="s">
        <v>2393</v>
      </c>
      <c r="C75" s="82" t="s">
        <v>142</v>
      </c>
      <c r="D75" s="65" t="s">
        <v>142</v>
      </c>
    </row>
    <row r="76" spans="1:4" x14ac:dyDescent="0.25">
      <c r="A76" s="65" t="s">
        <v>766</v>
      </c>
      <c r="B76" s="65" t="s">
        <v>5152</v>
      </c>
      <c r="C76" s="82" t="s">
        <v>5212</v>
      </c>
      <c r="D76" s="65" t="s">
        <v>5213</v>
      </c>
    </row>
    <row r="77" spans="1:4" x14ac:dyDescent="0.25">
      <c r="A77" s="65" t="s">
        <v>772</v>
      </c>
      <c r="B77" s="65" t="s">
        <v>5154</v>
      </c>
      <c r="C77" s="82" t="s">
        <v>5193</v>
      </c>
      <c r="D77" s="65" t="s">
        <v>5214</v>
      </c>
    </row>
    <row r="78" spans="1:4" x14ac:dyDescent="0.25">
      <c r="A78" s="65" t="s">
        <v>778</v>
      </c>
      <c r="B78" s="65" t="s">
        <v>2393</v>
      </c>
      <c r="C78" s="82" t="s">
        <v>142</v>
      </c>
      <c r="D78" s="65" t="s">
        <v>142</v>
      </c>
    </row>
    <row r="79" spans="1:4" x14ac:dyDescent="0.25">
      <c r="A79" s="65" t="s">
        <v>783</v>
      </c>
      <c r="B79" s="65" t="s">
        <v>5152</v>
      </c>
      <c r="C79" s="82" t="s">
        <v>5212</v>
      </c>
      <c r="D79" s="65" t="s">
        <v>5215</v>
      </c>
    </row>
    <row r="80" spans="1:4" x14ac:dyDescent="0.25">
      <c r="A80" s="65" t="s">
        <v>789</v>
      </c>
      <c r="B80" s="65" t="s">
        <v>2393</v>
      </c>
      <c r="C80" s="82" t="s">
        <v>142</v>
      </c>
      <c r="D80" s="65" t="s">
        <v>142</v>
      </c>
    </row>
    <row r="81" spans="1:4" x14ac:dyDescent="0.25">
      <c r="A81" s="65" t="s">
        <v>794</v>
      </c>
      <c r="B81" s="65" t="s">
        <v>2393</v>
      </c>
      <c r="C81" s="82" t="s">
        <v>142</v>
      </c>
      <c r="D81" s="65" t="s">
        <v>142</v>
      </c>
    </row>
    <row r="82" spans="1:4" x14ac:dyDescent="0.25">
      <c r="A82" s="65" t="s">
        <v>801</v>
      </c>
      <c r="B82" s="65" t="s">
        <v>5152</v>
      </c>
      <c r="C82" s="82" t="s">
        <v>5201</v>
      </c>
      <c r="D82" s="65" t="s">
        <v>5216</v>
      </c>
    </row>
    <row r="83" spans="1:4" x14ac:dyDescent="0.25">
      <c r="A83" s="65" t="s">
        <v>806</v>
      </c>
      <c r="B83" s="65" t="s">
        <v>5152</v>
      </c>
      <c r="C83" s="82" t="s">
        <v>5190</v>
      </c>
      <c r="D83" s="65" t="s">
        <v>5217</v>
      </c>
    </row>
    <row r="84" spans="1:4" x14ac:dyDescent="0.25">
      <c r="A84" s="65" t="s">
        <v>812</v>
      </c>
      <c r="B84" s="65" t="s">
        <v>2393</v>
      </c>
      <c r="C84" s="82" t="s">
        <v>142</v>
      </c>
      <c r="D84" s="65" t="s">
        <v>142</v>
      </c>
    </row>
    <row r="85" spans="1:4" x14ac:dyDescent="0.25">
      <c r="A85" s="65" t="s">
        <v>817</v>
      </c>
      <c r="B85" s="65" t="s">
        <v>2393</v>
      </c>
      <c r="C85" s="82" t="s">
        <v>142</v>
      </c>
      <c r="D85" s="65" t="s">
        <v>142</v>
      </c>
    </row>
    <row r="86" spans="1:4" x14ac:dyDescent="0.25">
      <c r="A86" s="65" t="s">
        <v>822</v>
      </c>
      <c r="B86" s="65" t="s">
        <v>2393</v>
      </c>
      <c r="C86" s="82" t="s">
        <v>142</v>
      </c>
      <c r="D86" s="65" t="s">
        <v>142</v>
      </c>
    </row>
    <row r="87" spans="1:4" x14ac:dyDescent="0.25">
      <c r="A87" s="65" t="s">
        <v>828</v>
      </c>
      <c r="B87" s="65" t="s">
        <v>5152</v>
      </c>
      <c r="C87" s="82" t="s">
        <v>5193</v>
      </c>
      <c r="D87" s="65" t="s">
        <v>2271</v>
      </c>
    </row>
    <row r="88" spans="1:4" x14ac:dyDescent="0.25">
      <c r="A88" s="65" t="s">
        <v>834</v>
      </c>
      <c r="B88" s="65" t="s">
        <v>5152</v>
      </c>
      <c r="C88" s="82" t="s">
        <v>5193</v>
      </c>
      <c r="D88" s="65" t="s">
        <v>2382</v>
      </c>
    </row>
    <row r="89" spans="1:4" x14ac:dyDescent="0.25">
      <c r="A89" s="65" t="s">
        <v>839</v>
      </c>
      <c r="B89" s="65" t="s">
        <v>5154</v>
      </c>
      <c r="C89" s="82" t="s">
        <v>5218</v>
      </c>
      <c r="D89" s="65" t="s">
        <v>5219</v>
      </c>
    </row>
    <row r="90" spans="1:4" x14ac:dyDescent="0.25">
      <c r="A90" s="65" t="s">
        <v>844</v>
      </c>
      <c r="B90" s="65" t="s">
        <v>5161</v>
      </c>
      <c r="C90" s="82" t="s">
        <v>5198</v>
      </c>
      <c r="D90" s="65" t="s">
        <v>142</v>
      </c>
    </row>
    <row r="91" spans="1:4" x14ac:dyDescent="0.25">
      <c r="A91" s="65" t="s">
        <v>849</v>
      </c>
      <c r="B91" s="65" t="s">
        <v>2393</v>
      </c>
      <c r="C91" s="82" t="s">
        <v>142</v>
      </c>
      <c r="D91" s="65" t="s">
        <v>142</v>
      </c>
    </row>
    <row r="92" spans="1:4" x14ac:dyDescent="0.25">
      <c r="A92" s="65" t="s">
        <v>854</v>
      </c>
      <c r="B92" s="65" t="s">
        <v>2393</v>
      </c>
      <c r="C92" s="82" t="s">
        <v>142</v>
      </c>
      <c r="D92" s="65" t="s">
        <v>142</v>
      </c>
    </row>
    <row r="93" spans="1:4" x14ac:dyDescent="0.25">
      <c r="A93" s="65" t="s">
        <v>861</v>
      </c>
      <c r="B93" s="65" t="s">
        <v>2393</v>
      </c>
      <c r="C93" s="82" t="s">
        <v>142</v>
      </c>
      <c r="D93" s="65" t="s">
        <v>142</v>
      </c>
    </row>
    <row r="94" spans="1:4" x14ac:dyDescent="0.25">
      <c r="A94" s="65" t="s">
        <v>867</v>
      </c>
      <c r="B94" s="65" t="s">
        <v>5161</v>
      </c>
      <c r="C94" s="82" t="s">
        <v>5190</v>
      </c>
      <c r="D94" s="65" t="s">
        <v>142</v>
      </c>
    </row>
    <row r="95" spans="1:4" x14ac:dyDescent="0.25">
      <c r="A95" s="65" t="s">
        <v>873</v>
      </c>
      <c r="B95" s="65" t="s">
        <v>5152</v>
      </c>
      <c r="C95" s="82" t="s">
        <v>5220</v>
      </c>
      <c r="D95" s="65" t="s">
        <v>2275</v>
      </c>
    </row>
    <row r="96" spans="1:4" x14ac:dyDescent="0.25">
      <c r="A96" s="65" t="s">
        <v>879</v>
      </c>
      <c r="B96" s="65" t="s">
        <v>5152</v>
      </c>
      <c r="C96" s="82" t="s">
        <v>5198</v>
      </c>
      <c r="D96" s="65" t="s">
        <v>5221</v>
      </c>
    </row>
    <row r="97" spans="1:4" x14ac:dyDescent="0.25">
      <c r="A97" s="65" t="s">
        <v>884</v>
      </c>
      <c r="B97" s="65" t="s">
        <v>5154</v>
      </c>
      <c r="C97" s="82" t="s">
        <v>5212</v>
      </c>
      <c r="D97" s="65" t="s">
        <v>5222</v>
      </c>
    </row>
    <row r="98" spans="1:4" x14ac:dyDescent="0.25">
      <c r="A98" s="65" t="s">
        <v>888</v>
      </c>
      <c r="B98" s="65" t="s">
        <v>2393</v>
      </c>
      <c r="C98" s="82" t="s">
        <v>142</v>
      </c>
      <c r="D98" s="65" t="s">
        <v>142</v>
      </c>
    </row>
    <row r="99" spans="1:4" x14ac:dyDescent="0.25">
      <c r="A99" s="65" t="s">
        <v>892</v>
      </c>
      <c r="B99" s="65" t="s">
        <v>2393</v>
      </c>
      <c r="C99" s="82" t="s">
        <v>142</v>
      </c>
      <c r="D99" s="65" t="s">
        <v>142</v>
      </c>
    </row>
    <row r="100" spans="1:4" x14ac:dyDescent="0.25">
      <c r="A100" s="65" t="s">
        <v>898</v>
      </c>
      <c r="B100" s="65" t="s">
        <v>2393</v>
      </c>
      <c r="C100" s="82" t="s">
        <v>142</v>
      </c>
      <c r="D100" s="65" t="s">
        <v>142</v>
      </c>
    </row>
    <row r="101" spans="1:4" x14ac:dyDescent="0.25">
      <c r="A101" s="65" t="s">
        <v>904</v>
      </c>
      <c r="B101" s="65" t="s">
        <v>2393</v>
      </c>
      <c r="C101" s="82" t="s">
        <v>142</v>
      </c>
      <c r="D101" s="65" t="s">
        <v>142</v>
      </c>
    </row>
    <row r="102" spans="1:4" x14ac:dyDescent="0.25">
      <c r="A102" s="65" t="s">
        <v>908</v>
      </c>
      <c r="B102" s="65" t="s">
        <v>5152</v>
      </c>
      <c r="C102" s="82" t="s">
        <v>5189</v>
      </c>
      <c r="D102" s="65" t="s">
        <v>2469</v>
      </c>
    </row>
    <row r="103" spans="1:4" x14ac:dyDescent="0.25">
      <c r="A103" s="65" t="s">
        <v>912</v>
      </c>
      <c r="B103" s="65" t="s">
        <v>2393</v>
      </c>
      <c r="C103" s="82" t="s">
        <v>142</v>
      </c>
      <c r="D103" s="65" t="s">
        <v>142</v>
      </c>
    </row>
    <row r="104" spans="1:4" x14ac:dyDescent="0.25">
      <c r="A104" s="65" t="s">
        <v>916</v>
      </c>
      <c r="B104" s="65" t="s">
        <v>5154</v>
      </c>
      <c r="C104" s="82" t="s">
        <v>5223</v>
      </c>
      <c r="D104" s="65" t="s">
        <v>2490</v>
      </c>
    </row>
    <row r="105" spans="1:4" x14ac:dyDescent="0.25">
      <c r="A105" s="65" t="s">
        <v>920</v>
      </c>
      <c r="B105" s="65" t="s">
        <v>5161</v>
      </c>
      <c r="C105" s="82" t="s">
        <v>5190</v>
      </c>
      <c r="D105" s="65" t="s">
        <v>142</v>
      </c>
    </row>
    <row r="106" spans="1:4" x14ac:dyDescent="0.25">
      <c r="A106" s="65" t="s">
        <v>924</v>
      </c>
      <c r="B106" s="65" t="s">
        <v>2393</v>
      </c>
      <c r="C106" s="82" t="s">
        <v>142</v>
      </c>
      <c r="D106" s="65" t="s">
        <v>142</v>
      </c>
    </row>
    <row r="107" spans="1:4" x14ac:dyDescent="0.25">
      <c r="A107" s="65" t="s">
        <v>929</v>
      </c>
      <c r="B107" s="65" t="s">
        <v>5152</v>
      </c>
      <c r="C107" s="82" t="s">
        <v>5142</v>
      </c>
      <c r="D107" s="65" t="s">
        <v>2393</v>
      </c>
    </row>
    <row r="108" spans="1:4" x14ac:dyDescent="0.25">
      <c r="A108" s="65" t="s">
        <v>934</v>
      </c>
      <c r="B108" s="65" t="s">
        <v>5152</v>
      </c>
      <c r="C108" s="82" t="s">
        <v>5204</v>
      </c>
      <c r="D108" s="65" t="s">
        <v>5224</v>
      </c>
    </row>
    <row r="109" spans="1:4" x14ac:dyDescent="0.25">
      <c r="A109" s="65" t="s">
        <v>939</v>
      </c>
      <c r="B109" s="65" t="s">
        <v>2393</v>
      </c>
      <c r="C109" s="82" t="s">
        <v>142</v>
      </c>
      <c r="D109" s="65" t="s">
        <v>142</v>
      </c>
    </row>
    <row r="110" spans="1:4" x14ac:dyDescent="0.25">
      <c r="A110" s="65" t="s">
        <v>945</v>
      </c>
      <c r="B110" s="65" t="s">
        <v>2393</v>
      </c>
      <c r="C110" s="82" t="s">
        <v>142</v>
      </c>
      <c r="D110" s="65" t="s">
        <v>142</v>
      </c>
    </row>
    <row r="111" spans="1:4" x14ac:dyDescent="0.25">
      <c r="A111" s="65" t="s">
        <v>951</v>
      </c>
      <c r="B111" s="65" t="s">
        <v>5154</v>
      </c>
      <c r="C111" s="82" t="s">
        <v>5198</v>
      </c>
      <c r="D111" s="65" t="s">
        <v>5225</v>
      </c>
    </row>
    <row r="112" spans="1:4" x14ac:dyDescent="0.25">
      <c r="A112" s="65" t="s">
        <v>955</v>
      </c>
      <c r="B112" s="65" t="s">
        <v>2393</v>
      </c>
      <c r="C112" s="82" t="s">
        <v>142</v>
      </c>
      <c r="D112" s="65" t="s">
        <v>142</v>
      </c>
    </row>
    <row r="113" spans="1:4" x14ac:dyDescent="0.25">
      <c r="A113" s="65" t="s">
        <v>959</v>
      </c>
      <c r="B113" s="65" t="s">
        <v>2393</v>
      </c>
      <c r="C113" s="82" t="s">
        <v>142</v>
      </c>
      <c r="D113" s="65" t="s">
        <v>142</v>
      </c>
    </row>
    <row r="114" spans="1:4" x14ac:dyDescent="0.25">
      <c r="A114" s="65" t="s">
        <v>963</v>
      </c>
      <c r="B114" s="65" t="s">
        <v>5152</v>
      </c>
      <c r="C114" s="82" t="s">
        <v>5190</v>
      </c>
      <c r="D114" s="65" t="s">
        <v>5226</v>
      </c>
    </row>
    <row r="115" spans="1:4" x14ac:dyDescent="0.25">
      <c r="A115" s="65" t="s">
        <v>967</v>
      </c>
      <c r="B115" s="65" t="s">
        <v>5152</v>
      </c>
      <c r="C115" s="82" t="s">
        <v>5227</v>
      </c>
      <c r="D115" s="65" t="s">
        <v>2405</v>
      </c>
    </row>
    <row r="116" spans="1:4" x14ac:dyDescent="0.25">
      <c r="A116" s="65" t="s">
        <v>971</v>
      </c>
      <c r="B116" s="65" t="s">
        <v>5152</v>
      </c>
      <c r="C116" s="82" t="s">
        <v>5204</v>
      </c>
      <c r="D116" s="65" t="s">
        <v>2414</v>
      </c>
    </row>
    <row r="117" spans="1:4" x14ac:dyDescent="0.25">
      <c r="A117" s="65" t="s">
        <v>975</v>
      </c>
      <c r="B117" s="65" t="s">
        <v>2393</v>
      </c>
      <c r="C117" s="82" t="s">
        <v>142</v>
      </c>
      <c r="D117" s="65" t="s">
        <v>142</v>
      </c>
    </row>
    <row r="118" spans="1:4" x14ac:dyDescent="0.25">
      <c r="A118" s="65" t="s">
        <v>979</v>
      </c>
      <c r="B118" s="65" t="s">
        <v>2393</v>
      </c>
      <c r="C118" s="82" t="s">
        <v>142</v>
      </c>
      <c r="D118" s="65" t="s">
        <v>142</v>
      </c>
    </row>
    <row r="119" spans="1:4" x14ac:dyDescent="0.25">
      <c r="A119" s="65" t="s">
        <v>983</v>
      </c>
      <c r="B119" s="65" t="s">
        <v>5152</v>
      </c>
      <c r="C119" s="82" t="s">
        <v>5204</v>
      </c>
      <c r="D119" s="65" t="s">
        <v>2046</v>
      </c>
    </row>
    <row r="120" spans="1:4" x14ac:dyDescent="0.25">
      <c r="A120" s="65" t="s">
        <v>987</v>
      </c>
      <c r="B120" s="65" t="s">
        <v>5161</v>
      </c>
      <c r="C120" s="82" t="s">
        <v>5190</v>
      </c>
      <c r="D120" s="65" t="s">
        <v>142</v>
      </c>
    </row>
    <row r="121" spans="1:4" x14ac:dyDescent="0.25">
      <c r="A121" s="65" t="s">
        <v>991</v>
      </c>
      <c r="B121" s="65" t="s">
        <v>2393</v>
      </c>
      <c r="C121" s="82" t="s">
        <v>142</v>
      </c>
      <c r="D121" s="65" t="s">
        <v>142</v>
      </c>
    </row>
    <row r="122" spans="1:4" x14ac:dyDescent="0.25">
      <c r="A122" s="65" t="s">
        <v>995</v>
      </c>
      <c r="B122" s="65" t="s">
        <v>2393</v>
      </c>
      <c r="C122" s="82" t="s">
        <v>142</v>
      </c>
      <c r="D122" s="65" t="s">
        <v>142</v>
      </c>
    </row>
    <row r="123" spans="1:4" x14ac:dyDescent="0.25">
      <c r="A123" s="65" t="s">
        <v>999</v>
      </c>
      <c r="B123" s="65" t="s">
        <v>2393</v>
      </c>
      <c r="C123" s="82" t="s">
        <v>142</v>
      </c>
      <c r="D123" s="65" t="s">
        <v>142</v>
      </c>
    </row>
    <row r="124" spans="1:4" x14ac:dyDescent="0.25">
      <c r="A124" s="65" t="s">
        <v>1004</v>
      </c>
      <c r="B124" s="65" t="s">
        <v>2393</v>
      </c>
      <c r="C124" s="82" t="s">
        <v>142</v>
      </c>
      <c r="D124" s="65" t="s">
        <v>142</v>
      </c>
    </row>
    <row r="125" spans="1:4" x14ac:dyDescent="0.25">
      <c r="A125" s="65" t="s">
        <v>1008</v>
      </c>
      <c r="B125" s="65" t="s">
        <v>5152</v>
      </c>
      <c r="C125" s="82" t="s">
        <v>5218</v>
      </c>
      <c r="D125" s="65" t="s">
        <v>2416</v>
      </c>
    </row>
    <row r="126" spans="1:4" x14ac:dyDescent="0.25">
      <c r="A126" s="65" t="s">
        <v>1012</v>
      </c>
      <c r="B126" s="65" t="s">
        <v>5152</v>
      </c>
      <c r="C126" s="82" t="s">
        <v>5204</v>
      </c>
      <c r="D126" s="65" t="s">
        <v>2091</v>
      </c>
    </row>
    <row r="127" spans="1:4" x14ac:dyDescent="0.25">
      <c r="A127" s="65" t="s">
        <v>1017</v>
      </c>
      <c r="B127" s="65" t="s">
        <v>5152</v>
      </c>
      <c r="C127" s="82" t="s">
        <v>5204</v>
      </c>
      <c r="D127" s="65" t="s">
        <v>2505</v>
      </c>
    </row>
    <row r="128" spans="1:4" x14ac:dyDescent="0.25">
      <c r="A128" s="65" t="s">
        <v>1022</v>
      </c>
      <c r="B128" s="65" t="s">
        <v>2393</v>
      </c>
      <c r="C128" s="82" t="s">
        <v>142</v>
      </c>
      <c r="D128" s="65" t="s">
        <v>142</v>
      </c>
    </row>
    <row r="129" spans="1:4" x14ac:dyDescent="0.25">
      <c r="A129" s="65" t="s">
        <v>1027</v>
      </c>
      <c r="B129" s="65" t="s">
        <v>2393</v>
      </c>
      <c r="C129" s="82" t="s">
        <v>142</v>
      </c>
      <c r="D129" s="65" t="s">
        <v>142</v>
      </c>
    </row>
    <row r="130" spans="1:4" x14ac:dyDescent="0.25">
      <c r="A130" s="65" t="s">
        <v>1031</v>
      </c>
      <c r="B130" s="65" t="s">
        <v>2393</v>
      </c>
      <c r="C130" s="82" t="s">
        <v>142</v>
      </c>
      <c r="D130" s="65" t="s">
        <v>142</v>
      </c>
    </row>
    <row r="131" spans="1:4" x14ac:dyDescent="0.25">
      <c r="A131" s="65" t="s">
        <v>1036</v>
      </c>
      <c r="B131" s="65" t="s">
        <v>5152</v>
      </c>
      <c r="C131" s="82" t="s">
        <v>5204</v>
      </c>
      <c r="D131" s="65" t="s">
        <v>2491</v>
      </c>
    </row>
    <row r="132" spans="1:4" x14ac:dyDescent="0.25">
      <c r="A132" s="65" t="s">
        <v>1040</v>
      </c>
      <c r="B132" s="65" t="s">
        <v>2393</v>
      </c>
      <c r="C132" s="82" t="s">
        <v>142</v>
      </c>
      <c r="D132" s="65" t="s">
        <v>142</v>
      </c>
    </row>
    <row r="133" spans="1:4" x14ac:dyDescent="0.25">
      <c r="A133" s="65" t="s">
        <v>1045</v>
      </c>
      <c r="B133" s="65" t="s">
        <v>2393</v>
      </c>
      <c r="C133" s="82" t="s">
        <v>142</v>
      </c>
      <c r="D133" s="65" t="s">
        <v>142</v>
      </c>
    </row>
    <row r="134" spans="1:4" x14ac:dyDescent="0.25">
      <c r="A134" s="65" t="s">
        <v>1049</v>
      </c>
      <c r="B134" s="65" t="s">
        <v>2393</v>
      </c>
      <c r="C134" s="82" t="s">
        <v>142</v>
      </c>
      <c r="D134" s="65" t="s">
        <v>142</v>
      </c>
    </row>
    <row r="135" spans="1:4" x14ac:dyDescent="0.25">
      <c r="A135" s="65" t="s">
        <v>1053</v>
      </c>
      <c r="B135" s="65" t="s">
        <v>5161</v>
      </c>
      <c r="C135" s="82" t="s">
        <v>5190</v>
      </c>
      <c r="D135" s="65" t="s">
        <v>142</v>
      </c>
    </row>
    <row r="136" spans="1:4" x14ac:dyDescent="0.25">
      <c r="A136" s="65" t="s">
        <v>1057</v>
      </c>
      <c r="B136" s="65" t="s">
        <v>2393</v>
      </c>
      <c r="C136" s="82" t="s">
        <v>142</v>
      </c>
      <c r="D136" s="65" t="s">
        <v>142</v>
      </c>
    </row>
    <row r="137" spans="1:4" x14ac:dyDescent="0.25">
      <c r="A137" s="65" t="s">
        <v>1061</v>
      </c>
      <c r="B137" s="65" t="s">
        <v>5152</v>
      </c>
      <c r="C137" s="82" t="s">
        <v>5204</v>
      </c>
      <c r="D137" s="65" t="s">
        <v>2424</v>
      </c>
    </row>
    <row r="138" spans="1:4" x14ac:dyDescent="0.25">
      <c r="A138" s="65" t="s">
        <v>1065</v>
      </c>
      <c r="B138" s="65" t="s">
        <v>5152</v>
      </c>
      <c r="C138" s="82" t="s">
        <v>5191</v>
      </c>
      <c r="D138" s="65" t="s">
        <v>2426</v>
      </c>
    </row>
    <row r="139" spans="1:4" x14ac:dyDescent="0.25">
      <c r="A139" s="65" t="s">
        <v>1070</v>
      </c>
      <c r="B139" s="65" t="s">
        <v>2393</v>
      </c>
      <c r="C139" s="82" t="s">
        <v>142</v>
      </c>
      <c r="D139" s="65" t="s">
        <v>142</v>
      </c>
    </row>
    <row r="140" spans="1:4" x14ac:dyDescent="0.25">
      <c r="A140" s="65" t="s">
        <v>1075</v>
      </c>
      <c r="B140" s="65" t="s">
        <v>2393</v>
      </c>
      <c r="C140" s="82" t="s">
        <v>142</v>
      </c>
      <c r="D140" s="65" t="s">
        <v>142</v>
      </c>
    </row>
    <row r="141" spans="1:4" x14ac:dyDescent="0.25">
      <c r="A141" s="65" t="s">
        <v>1079</v>
      </c>
      <c r="B141" s="65" t="s">
        <v>5154</v>
      </c>
      <c r="C141" s="82" t="s">
        <v>5194</v>
      </c>
      <c r="D141" s="65" t="s">
        <v>5228</v>
      </c>
    </row>
    <row r="142" spans="1:4" x14ac:dyDescent="0.25">
      <c r="A142" s="65" t="s">
        <v>1083</v>
      </c>
      <c r="B142" s="65" t="s">
        <v>5152</v>
      </c>
      <c r="C142" s="82" t="s">
        <v>5207</v>
      </c>
      <c r="D142" s="65" t="s">
        <v>5229</v>
      </c>
    </row>
    <row r="143" spans="1:4" x14ac:dyDescent="0.25">
      <c r="A143" s="65" t="s">
        <v>1088</v>
      </c>
      <c r="B143" s="65" t="s">
        <v>5154</v>
      </c>
      <c r="C143" s="82" t="s">
        <v>5198</v>
      </c>
      <c r="D143" s="65" t="s">
        <v>5230</v>
      </c>
    </row>
    <row r="144" spans="1:4" x14ac:dyDescent="0.25">
      <c r="A144" s="65" t="s">
        <v>1092</v>
      </c>
      <c r="B144" s="65" t="s">
        <v>5152</v>
      </c>
      <c r="C144" s="82" t="s">
        <v>5196</v>
      </c>
      <c r="D144" s="65" t="s">
        <v>2811</v>
      </c>
    </row>
    <row r="145" spans="1:4" x14ac:dyDescent="0.25">
      <c r="A145" s="65" t="s">
        <v>1096</v>
      </c>
      <c r="B145" s="65" t="s">
        <v>2393</v>
      </c>
      <c r="C145" s="82" t="s">
        <v>142</v>
      </c>
      <c r="D145" s="65" t="s">
        <v>142</v>
      </c>
    </row>
    <row r="146" spans="1:4" x14ac:dyDescent="0.25">
      <c r="A146" s="65" t="s">
        <v>1100</v>
      </c>
      <c r="B146" s="65" t="s">
        <v>2393</v>
      </c>
      <c r="C146" s="82" t="s">
        <v>142</v>
      </c>
      <c r="D146" s="65" t="s">
        <v>142</v>
      </c>
    </row>
    <row r="147" spans="1:4" x14ac:dyDescent="0.25">
      <c r="A147" s="65" t="s">
        <v>1104</v>
      </c>
      <c r="B147" s="65" t="s">
        <v>5161</v>
      </c>
      <c r="C147" s="82" t="s">
        <v>5190</v>
      </c>
      <c r="D147" s="65" t="s">
        <v>142</v>
      </c>
    </row>
    <row r="148" spans="1:4" x14ac:dyDescent="0.25">
      <c r="A148" s="65" t="s">
        <v>1108</v>
      </c>
      <c r="B148" s="65" t="s">
        <v>2393</v>
      </c>
      <c r="C148" s="82" t="s">
        <v>142</v>
      </c>
      <c r="D148" s="65" t="s">
        <v>142</v>
      </c>
    </row>
    <row r="149" spans="1:4" x14ac:dyDescent="0.25">
      <c r="A149" s="65" t="s">
        <v>1113</v>
      </c>
      <c r="B149" s="65" t="s">
        <v>2393</v>
      </c>
      <c r="C149" s="82" t="s">
        <v>142</v>
      </c>
      <c r="D149" s="65" t="s">
        <v>142</v>
      </c>
    </row>
    <row r="150" spans="1:4" x14ac:dyDescent="0.25">
      <c r="A150" s="65" t="s">
        <v>1117</v>
      </c>
      <c r="B150" s="65" t="s">
        <v>2393</v>
      </c>
      <c r="C150" s="82" t="s">
        <v>142</v>
      </c>
      <c r="D150" s="65" t="s">
        <v>142</v>
      </c>
    </row>
    <row r="151" spans="1:4" x14ac:dyDescent="0.25">
      <c r="A151" s="65" t="s">
        <v>1121</v>
      </c>
      <c r="B151" s="65" t="s">
        <v>2393</v>
      </c>
      <c r="C151" s="82" t="s">
        <v>142</v>
      </c>
      <c r="D151" s="65" t="s">
        <v>142</v>
      </c>
    </row>
    <row r="152" spans="1:4" x14ac:dyDescent="0.25">
      <c r="A152" s="65" t="s">
        <v>1127</v>
      </c>
      <c r="B152" s="65" t="s">
        <v>2393</v>
      </c>
      <c r="C152" s="82" t="s">
        <v>142</v>
      </c>
      <c r="D152" s="65" t="s">
        <v>142</v>
      </c>
    </row>
    <row r="153" spans="1:4" x14ac:dyDescent="0.25">
      <c r="A153" s="65" t="s">
        <v>1126</v>
      </c>
      <c r="B153" s="65" t="s">
        <v>2393</v>
      </c>
      <c r="C153" s="82" t="s">
        <v>142</v>
      </c>
      <c r="D153" s="65" t="s">
        <v>142</v>
      </c>
    </row>
    <row r="154" spans="1:4" x14ac:dyDescent="0.25">
      <c r="A154" s="65" t="s">
        <v>1164</v>
      </c>
      <c r="B154" s="65" t="s">
        <v>2393</v>
      </c>
      <c r="C154" s="82" t="s">
        <v>142</v>
      </c>
      <c r="D154" s="65" t="s">
        <v>142</v>
      </c>
    </row>
    <row r="155" spans="1:4" x14ac:dyDescent="0.25">
      <c r="A155" s="65" t="s">
        <v>1132</v>
      </c>
      <c r="B155" s="65" t="s">
        <v>5152</v>
      </c>
      <c r="C155" s="82" t="s">
        <v>5204</v>
      </c>
      <c r="D155" s="65" t="s">
        <v>5231</v>
      </c>
    </row>
    <row r="156" spans="1:4" x14ac:dyDescent="0.25">
      <c r="A156" s="65" t="s">
        <v>1137</v>
      </c>
      <c r="B156" s="65" t="s">
        <v>2393</v>
      </c>
      <c r="C156" s="82" t="s">
        <v>142</v>
      </c>
      <c r="D156" s="65" t="s">
        <v>142</v>
      </c>
    </row>
    <row r="157" spans="1:4" x14ac:dyDescent="0.25">
      <c r="A157" s="65" t="s">
        <v>1141</v>
      </c>
      <c r="B157" s="65" t="s">
        <v>2393</v>
      </c>
      <c r="C157" s="82" t="s">
        <v>142</v>
      </c>
      <c r="D157" s="65" t="s">
        <v>142</v>
      </c>
    </row>
    <row r="158" spans="1:4" x14ac:dyDescent="0.25">
      <c r="A158" s="65" t="s">
        <v>1145</v>
      </c>
      <c r="B158" s="65" t="s">
        <v>2393</v>
      </c>
      <c r="C158" s="82" t="s">
        <v>142</v>
      </c>
      <c r="D158" s="65" t="s">
        <v>142</v>
      </c>
    </row>
    <row r="159" spans="1:4" x14ac:dyDescent="0.25">
      <c r="A159" s="65" t="s">
        <v>1149</v>
      </c>
      <c r="B159" s="65" t="s">
        <v>5152</v>
      </c>
      <c r="C159" s="82" t="s">
        <v>5196</v>
      </c>
      <c r="D159" s="65" t="s">
        <v>2540</v>
      </c>
    </row>
    <row r="160" spans="1:4" x14ac:dyDescent="0.25">
      <c r="A160" s="65" t="s">
        <v>1154</v>
      </c>
      <c r="B160" s="65" t="s">
        <v>5154</v>
      </c>
      <c r="C160" s="82" t="s">
        <v>5196</v>
      </c>
      <c r="D160" s="65" t="s">
        <v>2430</v>
      </c>
    </row>
    <row r="161" spans="1:4" x14ac:dyDescent="0.25">
      <c r="A161" s="65" t="s">
        <v>1159</v>
      </c>
      <c r="B161" s="65" t="s">
        <v>5152</v>
      </c>
      <c r="C161" s="82" t="s">
        <v>5201</v>
      </c>
      <c r="D161" s="65" t="s">
        <v>2265</v>
      </c>
    </row>
    <row r="162" spans="1:4" x14ac:dyDescent="0.25">
      <c r="A162" s="65" t="s">
        <v>1162</v>
      </c>
      <c r="B162" s="65" t="s">
        <v>5152</v>
      </c>
      <c r="C162" s="82" t="s">
        <v>5204</v>
      </c>
      <c r="D162" s="65" t="s">
        <v>2549</v>
      </c>
    </row>
    <row r="163" spans="1:4" x14ac:dyDescent="0.25">
      <c r="A163" s="65" t="s">
        <v>1165</v>
      </c>
      <c r="B163" s="65" t="s">
        <v>5152</v>
      </c>
      <c r="C163" s="82" t="s">
        <v>5198</v>
      </c>
      <c r="D163" s="65" t="s">
        <v>2384</v>
      </c>
    </row>
    <row r="164" spans="1:4" x14ac:dyDescent="0.25">
      <c r="A164" s="65" t="s">
        <v>1167</v>
      </c>
      <c r="B164" s="65" t="s">
        <v>2393</v>
      </c>
      <c r="C164" s="82" t="s">
        <v>142</v>
      </c>
      <c r="D164" s="65" t="s">
        <v>142</v>
      </c>
    </row>
    <row r="165" spans="1:4" x14ac:dyDescent="0.25">
      <c r="A165" s="65" t="s">
        <v>1170</v>
      </c>
      <c r="B165" s="65" t="s">
        <v>5152</v>
      </c>
      <c r="C165" s="82" t="s">
        <v>5198</v>
      </c>
      <c r="D165" s="65" t="s">
        <v>5232</v>
      </c>
    </row>
    <row r="166" spans="1:4" x14ac:dyDescent="0.25">
      <c r="A166" s="65" t="s">
        <v>1173</v>
      </c>
      <c r="B166" s="65" t="s">
        <v>5152</v>
      </c>
      <c r="C166" s="82" t="s">
        <v>5201</v>
      </c>
      <c r="D166" s="65" t="s">
        <v>2335</v>
      </c>
    </row>
    <row r="167" spans="1:4" x14ac:dyDescent="0.25">
      <c r="A167" s="65" t="s">
        <v>1175</v>
      </c>
      <c r="B167" s="65" t="s">
        <v>2393</v>
      </c>
      <c r="C167" s="82" t="s">
        <v>142</v>
      </c>
      <c r="D167" s="65" t="s">
        <v>142</v>
      </c>
    </row>
    <row r="168" spans="1:4" x14ac:dyDescent="0.25">
      <c r="A168" s="65" t="s">
        <v>1178</v>
      </c>
      <c r="B168" s="65" t="s">
        <v>2393</v>
      </c>
      <c r="C168" s="82" t="s">
        <v>142</v>
      </c>
      <c r="D168" s="65" t="s">
        <v>142</v>
      </c>
    </row>
    <row r="169" spans="1:4" x14ac:dyDescent="0.25">
      <c r="A169" s="65" t="s">
        <v>1180</v>
      </c>
      <c r="B169" s="65" t="s">
        <v>2393</v>
      </c>
      <c r="C169" s="82" t="s">
        <v>142</v>
      </c>
      <c r="D169" s="65" t="s">
        <v>142</v>
      </c>
    </row>
    <row r="170" spans="1:4" x14ac:dyDescent="0.25">
      <c r="A170" s="65" t="s">
        <v>1183</v>
      </c>
      <c r="B170" s="65" t="s">
        <v>2393</v>
      </c>
      <c r="C170" s="82" t="s">
        <v>142</v>
      </c>
      <c r="D170" s="65" t="s">
        <v>142</v>
      </c>
    </row>
    <row r="171" spans="1:4" x14ac:dyDescent="0.25">
      <c r="A171" s="65" t="s">
        <v>1185</v>
      </c>
      <c r="B171" s="65" t="s">
        <v>5152</v>
      </c>
      <c r="C171" s="82" t="s">
        <v>5196</v>
      </c>
      <c r="D171" s="65" t="s">
        <v>5233</v>
      </c>
    </row>
    <row r="172" spans="1:4" x14ac:dyDescent="0.25">
      <c r="A172" s="65" t="s">
        <v>1188</v>
      </c>
      <c r="B172" s="65" t="s">
        <v>2393</v>
      </c>
      <c r="C172" s="82" t="s">
        <v>142</v>
      </c>
      <c r="D172" s="65" t="s">
        <v>142</v>
      </c>
    </row>
    <row r="173" spans="1:4" x14ac:dyDescent="0.25">
      <c r="A173" s="65" t="s">
        <v>1190</v>
      </c>
      <c r="B173" s="65" t="s">
        <v>2393</v>
      </c>
      <c r="C173" s="82" t="s">
        <v>142</v>
      </c>
      <c r="D173" s="65" t="s">
        <v>142</v>
      </c>
    </row>
    <row r="174" spans="1:4" x14ac:dyDescent="0.25">
      <c r="A174" s="65" t="s">
        <v>1192</v>
      </c>
      <c r="B174" s="65" t="s">
        <v>2393</v>
      </c>
      <c r="C174" s="82" t="s">
        <v>142</v>
      </c>
      <c r="D174" s="65" t="s">
        <v>142</v>
      </c>
    </row>
    <row r="175" spans="1:4" x14ac:dyDescent="0.25">
      <c r="A175" s="65" t="s">
        <v>1194</v>
      </c>
      <c r="B175" s="65" t="s">
        <v>2393</v>
      </c>
      <c r="C175" s="82" t="s">
        <v>142</v>
      </c>
      <c r="D175" s="65" t="s">
        <v>142</v>
      </c>
    </row>
    <row r="176" spans="1:4" x14ac:dyDescent="0.25">
      <c r="A176" s="65" t="s">
        <v>1197</v>
      </c>
      <c r="B176" s="65" t="s">
        <v>2393</v>
      </c>
      <c r="C176" s="82" t="s">
        <v>142</v>
      </c>
      <c r="D176" s="65" t="s">
        <v>142</v>
      </c>
    </row>
    <row r="177" spans="1:4" x14ac:dyDescent="0.25">
      <c r="A177" s="65" t="s">
        <v>1200</v>
      </c>
      <c r="B177" s="65" t="s">
        <v>2393</v>
      </c>
      <c r="C177" s="82" t="s">
        <v>142</v>
      </c>
      <c r="D177" s="65" t="s">
        <v>142</v>
      </c>
    </row>
    <row r="178" spans="1:4" x14ac:dyDescent="0.25">
      <c r="A178" s="65" t="s">
        <v>1202</v>
      </c>
      <c r="B178" s="65" t="s">
        <v>2393</v>
      </c>
      <c r="C178" s="82" t="s">
        <v>142</v>
      </c>
      <c r="D178" s="65" t="s">
        <v>142</v>
      </c>
    </row>
    <row r="179" spans="1:4" x14ac:dyDescent="0.25">
      <c r="A179" s="65" t="s">
        <v>1204</v>
      </c>
      <c r="B179" s="65" t="s">
        <v>2393</v>
      </c>
      <c r="C179" s="82" t="s">
        <v>142</v>
      </c>
      <c r="D179" s="65" t="s">
        <v>142</v>
      </c>
    </row>
    <row r="180" spans="1:4" x14ac:dyDescent="0.25">
      <c r="A180" s="65" t="s">
        <v>1206</v>
      </c>
      <c r="B180" s="65" t="s">
        <v>2393</v>
      </c>
      <c r="C180" s="82" t="s">
        <v>142</v>
      </c>
      <c r="D180" s="65" t="s">
        <v>142</v>
      </c>
    </row>
    <row r="181" spans="1:4" x14ac:dyDescent="0.25">
      <c r="A181" s="65" t="s">
        <v>1208</v>
      </c>
      <c r="B181" s="65" t="s">
        <v>2393</v>
      </c>
      <c r="C181" s="82" t="s">
        <v>142</v>
      </c>
      <c r="D181" s="65" t="s">
        <v>142</v>
      </c>
    </row>
    <row r="182" spans="1:4" x14ac:dyDescent="0.25">
      <c r="A182" s="65" t="s">
        <v>1210</v>
      </c>
      <c r="B182" s="65" t="s">
        <v>5152</v>
      </c>
      <c r="C182" s="82" t="s">
        <v>5194</v>
      </c>
      <c r="D182" s="65" t="s">
        <v>5234</v>
      </c>
    </row>
    <row r="183" spans="1:4" x14ac:dyDescent="0.25">
      <c r="A183" s="65" t="s">
        <v>1212</v>
      </c>
      <c r="B183" s="65" t="s">
        <v>2393</v>
      </c>
      <c r="C183" s="82" t="s">
        <v>142</v>
      </c>
      <c r="D183" s="65" t="s">
        <v>142</v>
      </c>
    </row>
    <row r="184" spans="1:4" x14ac:dyDescent="0.25">
      <c r="A184" s="65" t="s">
        <v>1214</v>
      </c>
      <c r="B184" s="65" t="s">
        <v>2393</v>
      </c>
      <c r="C184" s="82" t="s">
        <v>142</v>
      </c>
      <c r="D184" s="65" t="s">
        <v>142</v>
      </c>
    </row>
    <row r="185" spans="1:4" x14ac:dyDescent="0.25">
      <c r="A185" s="65" t="s">
        <v>1216</v>
      </c>
      <c r="B185" s="65" t="s">
        <v>2393</v>
      </c>
      <c r="C185" s="82" t="s">
        <v>142</v>
      </c>
      <c r="D185" s="65" t="s">
        <v>142</v>
      </c>
    </row>
    <row r="186" spans="1:4" x14ac:dyDescent="0.25">
      <c r="A186" s="65" t="s">
        <v>1218</v>
      </c>
      <c r="B186" s="65" t="s">
        <v>5154</v>
      </c>
      <c r="C186" s="82" t="s">
        <v>5220</v>
      </c>
      <c r="D186" s="65" t="s">
        <v>2522</v>
      </c>
    </row>
    <row r="187" spans="1:4" x14ac:dyDescent="0.25">
      <c r="A187" s="65" t="s">
        <v>1220</v>
      </c>
      <c r="B187" s="65" t="s">
        <v>5154</v>
      </c>
      <c r="C187" s="82" t="s">
        <v>5223</v>
      </c>
      <c r="D187" s="65" t="s">
        <v>2374</v>
      </c>
    </row>
    <row r="188" spans="1:4" x14ac:dyDescent="0.25">
      <c r="A188" s="65" t="s">
        <v>1222</v>
      </c>
      <c r="B188" s="65" t="s">
        <v>2393</v>
      </c>
      <c r="C188" s="82" t="s">
        <v>142</v>
      </c>
      <c r="D188" s="65" t="s">
        <v>142</v>
      </c>
    </row>
    <row r="189" spans="1:4" x14ac:dyDescent="0.25">
      <c r="A189" s="65" t="s">
        <v>1224</v>
      </c>
      <c r="B189" s="65" t="s">
        <v>2393</v>
      </c>
      <c r="C189" s="82" t="s">
        <v>142</v>
      </c>
      <c r="D189" s="65" t="s">
        <v>142</v>
      </c>
    </row>
    <row r="190" spans="1:4" x14ac:dyDescent="0.25">
      <c r="A190" s="65" t="s">
        <v>1226</v>
      </c>
      <c r="B190" s="65" t="s">
        <v>2393</v>
      </c>
      <c r="C190" s="82" t="s">
        <v>142</v>
      </c>
      <c r="D190" s="65" t="s">
        <v>142</v>
      </c>
    </row>
    <row r="191" spans="1:4" x14ac:dyDescent="0.25">
      <c r="A191" s="65" t="s">
        <v>1229</v>
      </c>
      <c r="B191" s="65" t="s">
        <v>2393</v>
      </c>
      <c r="C191" s="82" t="s">
        <v>142</v>
      </c>
      <c r="D191" s="65" t="s">
        <v>142</v>
      </c>
    </row>
    <row r="192" spans="1:4" x14ac:dyDescent="0.25">
      <c r="A192" s="65" t="s">
        <v>1231</v>
      </c>
      <c r="B192" s="65" t="s">
        <v>2393</v>
      </c>
      <c r="C192" s="82" t="s">
        <v>142</v>
      </c>
      <c r="D192" s="65" t="s">
        <v>142</v>
      </c>
    </row>
    <row r="193" spans="1:4" x14ac:dyDescent="0.25">
      <c r="A193" s="65" t="s">
        <v>1234</v>
      </c>
      <c r="B193" s="65" t="s">
        <v>5154</v>
      </c>
      <c r="C193" s="82" t="s">
        <v>5204</v>
      </c>
      <c r="D193" s="65" t="s">
        <v>5235</v>
      </c>
    </row>
    <row r="194" spans="1:4" x14ac:dyDescent="0.25">
      <c r="A194" s="65" t="s">
        <v>1236</v>
      </c>
      <c r="B194" s="65" t="s">
        <v>2393</v>
      </c>
      <c r="C194" s="82" t="s">
        <v>142</v>
      </c>
      <c r="D194" s="65" t="s">
        <v>142</v>
      </c>
    </row>
    <row r="195" spans="1:4" x14ac:dyDescent="0.25">
      <c r="A195" s="65" t="s">
        <v>1239</v>
      </c>
      <c r="B195" s="65" t="s">
        <v>2393</v>
      </c>
      <c r="C195" s="82" t="s">
        <v>142</v>
      </c>
      <c r="D195" s="65" t="s">
        <v>142</v>
      </c>
    </row>
    <row r="196" spans="1:4" x14ac:dyDescent="0.25">
      <c r="A196" s="65" t="s">
        <v>1242</v>
      </c>
      <c r="B196" s="65" t="s">
        <v>2393</v>
      </c>
      <c r="C196" s="82" t="s">
        <v>142</v>
      </c>
      <c r="D196" s="65" t="s">
        <v>142</v>
      </c>
    </row>
    <row r="197" spans="1:4" x14ac:dyDescent="0.25">
      <c r="A197" s="65" t="s">
        <v>1244</v>
      </c>
      <c r="B197" s="65" t="s">
        <v>2393</v>
      </c>
      <c r="C197" s="82" t="s">
        <v>142</v>
      </c>
      <c r="D197" s="65" t="s">
        <v>142</v>
      </c>
    </row>
    <row r="198" spans="1:4" x14ac:dyDescent="0.25">
      <c r="A198" s="65" t="s">
        <v>1246</v>
      </c>
      <c r="B198" s="65" t="s">
        <v>2393</v>
      </c>
      <c r="C198" s="82" t="s">
        <v>142</v>
      </c>
      <c r="D198" s="65" t="s">
        <v>142</v>
      </c>
    </row>
    <row r="199" spans="1:4" x14ac:dyDescent="0.25">
      <c r="A199" s="65" t="s">
        <v>1248</v>
      </c>
      <c r="B199" s="65" t="s">
        <v>2393</v>
      </c>
      <c r="C199" s="82" t="s">
        <v>142</v>
      </c>
      <c r="D199" s="65" t="s">
        <v>142</v>
      </c>
    </row>
    <row r="200" spans="1:4" x14ac:dyDescent="0.25">
      <c r="A200" s="65" t="s">
        <v>1251</v>
      </c>
      <c r="B200" s="65" t="s">
        <v>5154</v>
      </c>
      <c r="C200" s="82" t="s">
        <v>5198</v>
      </c>
      <c r="D200" s="65" t="s">
        <v>2409</v>
      </c>
    </row>
    <row r="201" spans="1:4" x14ac:dyDescent="0.25">
      <c r="A201" s="65" t="s">
        <v>1254</v>
      </c>
      <c r="B201" s="65" t="s">
        <v>5161</v>
      </c>
      <c r="C201" s="82" t="s">
        <v>5198</v>
      </c>
      <c r="D201" s="65" t="s">
        <v>5236</v>
      </c>
    </row>
    <row r="202" spans="1:4" x14ac:dyDescent="0.25">
      <c r="A202" s="65" t="s">
        <v>1256</v>
      </c>
      <c r="B202" s="65" t="s">
        <v>5154</v>
      </c>
      <c r="C202" s="82" t="s">
        <v>5198</v>
      </c>
      <c r="D202" s="65" t="s">
        <v>2287</v>
      </c>
    </row>
    <row r="203" spans="1:4" x14ac:dyDescent="0.25">
      <c r="A203" s="65" t="s">
        <v>1258</v>
      </c>
      <c r="B203" s="65" t="s">
        <v>5154</v>
      </c>
      <c r="C203" s="82" t="s">
        <v>5198</v>
      </c>
      <c r="D203" s="65" t="s">
        <v>5237</v>
      </c>
    </row>
    <row r="204" spans="1:4" x14ac:dyDescent="0.25">
      <c r="A204" s="65" t="s">
        <v>1261</v>
      </c>
      <c r="B204" s="65" t="s">
        <v>5154</v>
      </c>
      <c r="C204" s="82" t="s">
        <v>5198</v>
      </c>
      <c r="D204" s="65" t="s">
        <v>5238</v>
      </c>
    </row>
    <row r="205" spans="1:4" x14ac:dyDescent="0.25">
      <c r="A205" s="65" t="s">
        <v>1263</v>
      </c>
      <c r="B205" s="65" t="s">
        <v>5154</v>
      </c>
      <c r="C205" s="82" t="s">
        <v>5198</v>
      </c>
      <c r="D205" s="65" t="s">
        <v>5239</v>
      </c>
    </row>
    <row r="206" spans="1:4" x14ac:dyDescent="0.25">
      <c r="A206" s="65" t="s">
        <v>1265</v>
      </c>
      <c r="B206" s="65" t="s">
        <v>5154</v>
      </c>
      <c r="C206" s="82" t="s">
        <v>5198</v>
      </c>
      <c r="D206" s="65" t="s">
        <v>2551</v>
      </c>
    </row>
    <row r="207" spans="1:4" x14ac:dyDescent="0.25">
      <c r="A207" s="65" t="s">
        <v>1267</v>
      </c>
      <c r="B207" s="65" t="s">
        <v>5154</v>
      </c>
      <c r="C207" s="82" t="s">
        <v>5198</v>
      </c>
      <c r="D207" s="65" t="s">
        <v>5240</v>
      </c>
    </row>
    <row r="208" spans="1:4" x14ac:dyDescent="0.25">
      <c r="A208" s="65" t="s">
        <v>1270</v>
      </c>
      <c r="B208" s="65" t="s">
        <v>5154</v>
      </c>
      <c r="C208" s="82" t="s">
        <v>5198</v>
      </c>
      <c r="D208" s="65" t="s">
        <v>5241</v>
      </c>
    </row>
    <row r="209" spans="1:4" x14ac:dyDescent="0.25">
      <c r="A209" s="65" t="s">
        <v>1272</v>
      </c>
      <c r="B209" s="65" t="s">
        <v>2393</v>
      </c>
      <c r="C209" s="82" t="s">
        <v>142</v>
      </c>
      <c r="D209" s="65" t="s">
        <v>142</v>
      </c>
    </row>
    <row r="210" spans="1:4" x14ac:dyDescent="0.25">
      <c r="A210" s="65" t="s">
        <v>1274</v>
      </c>
      <c r="B210" s="65" t="s">
        <v>2393</v>
      </c>
      <c r="C210" s="82" t="s">
        <v>142</v>
      </c>
      <c r="D210" s="65" t="s">
        <v>142</v>
      </c>
    </row>
    <row r="211" spans="1:4" x14ac:dyDescent="0.25">
      <c r="A211" s="65" t="s">
        <v>1276</v>
      </c>
      <c r="B211" s="65" t="s">
        <v>2393</v>
      </c>
      <c r="C211" s="82" t="s">
        <v>142</v>
      </c>
      <c r="D211" s="65" t="s">
        <v>142</v>
      </c>
    </row>
    <row r="212" spans="1:4" x14ac:dyDescent="0.25">
      <c r="A212" s="65" t="s">
        <v>1278</v>
      </c>
      <c r="B212" s="65" t="s">
        <v>2393</v>
      </c>
      <c r="C212" s="82" t="s">
        <v>142</v>
      </c>
      <c r="D212" s="65" t="s">
        <v>142</v>
      </c>
    </row>
    <row r="213" spans="1:4" x14ac:dyDescent="0.25">
      <c r="A213" s="65" t="s">
        <v>1280</v>
      </c>
      <c r="B213" s="65" t="s">
        <v>5154</v>
      </c>
      <c r="C213" s="82" t="s">
        <v>5227</v>
      </c>
      <c r="D213" s="65" t="s">
        <v>2301</v>
      </c>
    </row>
    <row r="214" spans="1:4" x14ac:dyDescent="0.25">
      <c r="A214" s="65" t="s">
        <v>1282</v>
      </c>
      <c r="B214" s="65" t="s">
        <v>5154</v>
      </c>
      <c r="C214" s="82" t="s">
        <v>5227</v>
      </c>
      <c r="D214" s="65" t="s">
        <v>2499</v>
      </c>
    </row>
    <row r="215" spans="1:4" x14ac:dyDescent="0.25">
      <c r="A215" s="65" t="s">
        <v>1285</v>
      </c>
      <c r="B215" s="65" t="s">
        <v>5154</v>
      </c>
      <c r="C215" s="82" t="s">
        <v>5227</v>
      </c>
      <c r="D215" s="65" t="s">
        <v>2064</v>
      </c>
    </row>
    <row r="216" spans="1:4" x14ac:dyDescent="0.25">
      <c r="A216" s="65" t="s">
        <v>1287</v>
      </c>
      <c r="B216" s="65" t="s">
        <v>5161</v>
      </c>
      <c r="C216" s="82" t="s">
        <v>5227</v>
      </c>
      <c r="D216" s="65" t="s">
        <v>142</v>
      </c>
    </row>
    <row r="217" spans="1:4" x14ac:dyDescent="0.25">
      <c r="A217" s="65" t="s">
        <v>1290</v>
      </c>
      <c r="B217" s="65" t="s">
        <v>2393</v>
      </c>
      <c r="C217" s="82" t="s">
        <v>142</v>
      </c>
      <c r="D217" s="65" t="s">
        <v>142</v>
      </c>
    </row>
    <row r="218" spans="1:4" x14ac:dyDescent="0.25">
      <c r="A218" s="65" t="s">
        <v>1292</v>
      </c>
      <c r="B218" s="65" t="s">
        <v>5152</v>
      </c>
      <c r="C218" s="82" t="s">
        <v>5227</v>
      </c>
      <c r="D218" s="65" t="s">
        <v>5242</v>
      </c>
    </row>
    <row r="219" spans="1:4" x14ac:dyDescent="0.25">
      <c r="A219" s="65" t="s">
        <v>1294</v>
      </c>
      <c r="B219" s="65" t="s">
        <v>2393</v>
      </c>
      <c r="C219" s="82" t="s">
        <v>142</v>
      </c>
      <c r="D219" s="65" t="s">
        <v>142</v>
      </c>
    </row>
    <row r="220" spans="1:4" x14ac:dyDescent="0.25">
      <c r="A220" s="65" t="s">
        <v>1296</v>
      </c>
      <c r="B220" s="65" t="s">
        <v>2393</v>
      </c>
      <c r="C220" s="82" t="s">
        <v>142</v>
      </c>
      <c r="D220" s="65" t="s">
        <v>142</v>
      </c>
    </row>
    <row r="221" spans="1:4" x14ac:dyDescent="0.25">
      <c r="A221" s="65" t="s">
        <v>1298</v>
      </c>
      <c r="B221" s="65" t="s">
        <v>2393</v>
      </c>
      <c r="C221" s="82" t="s">
        <v>142</v>
      </c>
      <c r="D221" s="65" t="s">
        <v>142</v>
      </c>
    </row>
    <row r="222" spans="1:4" x14ac:dyDescent="0.25">
      <c r="A222" s="65" t="s">
        <v>1301</v>
      </c>
      <c r="B222" s="65" t="s">
        <v>2393</v>
      </c>
      <c r="C222" s="82" t="s">
        <v>142</v>
      </c>
      <c r="D222" s="65" t="s">
        <v>142</v>
      </c>
    </row>
    <row r="223" spans="1:4" x14ac:dyDescent="0.25">
      <c r="A223" s="65" t="s">
        <v>1304</v>
      </c>
      <c r="B223" s="65" t="s">
        <v>2393</v>
      </c>
      <c r="C223" s="82" t="s">
        <v>142</v>
      </c>
      <c r="D223" s="65" t="s">
        <v>142</v>
      </c>
    </row>
    <row r="224" spans="1:4" x14ac:dyDescent="0.25">
      <c r="A224" s="65" t="s">
        <v>1306</v>
      </c>
      <c r="B224" s="65" t="s">
        <v>2393</v>
      </c>
      <c r="C224" s="82" t="s">
        <v>142</v>
      </c>
      <c r="D224" s="65" t="s">
        <v>142</v>
      </c>
    </row>
    <row r="225" spans="1:4" x14ac:dyDescent="0.25">
      <c r="A225" s="65" t="s">
        <v>1309</v>
      </c>
      <c r="B225" s="65" t="s">
        <v>2393</v>
      </c>
      <c r="C225" s="82" t="s">
        <v>142</v>
      </c>
      <c r="D225" s="65" t="s">
        <v>142</v>
      </c>
    </row>
    <row r="226" spans="1:4" x14ac:dyDescent="0.25">
      <c r="A226" s="65" t="s">
        <v>1311</v>
      </c>
      <c r="B226" s="65" t="s">
        <v>2393</v>
      </c>
      <c r="C226" s="82" t="s">
        <v>142</v>
      </c>
      <c r="D226" s="65" t="s">
        <v>142</v>
      </c>
    </row>
    <row r="227" spans="1:4" x14ac:dyDescent="0.25">
      <c r="A227" s="65" t="s">
        <v>1313</v>
      </c>
      <c r="B227" s="65" t="s">
        <v>2393</v>
      </c>
      <c r="C227" s="82" t="s">
        <v>142</v>
      </c>
      <c r="D227" s="65" t="s">
        <v>142</v>
      </c>
    </row>
    <row r="228" spans="1:4" x14ac:dyDescent="0.25">
      <c r="A228" s="65" t="s">
        <v>5243</v>
      </c>
      <c r="B228" s="65" t="s">
        <v>2393</v>
      </c>
      <c r="C228" s="82" t="s">
        <v>142</v>
      </c>
      <c r="D228" s="65" t="s">
        <v>142</v>
      </c>
    </row>
    <row r="229" spans="1:4" x14ac:dyDescent="0.25">
      <c r="A229" s="65" t="s">
        <v>1316</v>
      </c>
      <c r="B229" s="65" t="s">
        <v>5152</v>
      </c>
      <c r="C229" s="82" t="s">
        <v>5194</v>
      </c>
      <c r="D229" s="65" t="s">
        <v>2404</v>
      </c>
    </row>
    <row r="230" spans="1:4" x14ac:dyDescent="0.25">
      <c r="A230" s="65" t="s">
        <v>1318</v>
      </c>
      <c r="B230" s="65" t="s">
        <v>5154</v>
      </c>
      <c r="C230" s="82" t="s">
        <v>5207</v>
      </c>
      <c r="D230" s="65" t="s">
        <v>5244</v>
      </c>
    </row>
    <row r="231" spans="1:4" x14ac:dyDescent="0.25">
      <c r="A231" s="65" t="s">
        <v>1321</v>
      </c>
      <c r="B231" s="65" t="s">
        <v>2393</v>
      </c>
      <c r="C231" s="82" t="s">
        <v>142</v>
      </c>
      <c r="D231" s="65" t="s">
        <v>142</v>
      </c>
    </row>
    <row r="232" spans="1:4" x14ac:dyDescent="0.25">
      <c r="A232" s="65" t="s">
        <v>1323</v>
      </c>
      <c r="B232" s="65" t="s">
        <v>5154</v>
      </c>
      <c r="C232" s="82" t="s">
        <v>5196</v>
      </c>
      <c r="D232" s="65" t="s">
        <v>2386</v>
      </c>
    </row>
    <row r="233" spans="1:4" x14ac:dyDescent="0.25">
      <c r="A233" s="65" t="s">
        <v>1326</v>
      </c>
      <c r="B233" s="65" t="s">
        <v>5154</v>
      </c>
      <c r="C233" s="82" t="s">
        <v>5196</v>
      </c>
      <c r="D233" s="65" t="s">
        <v>5245</v>
      </c>
    </row>
    <row r="234" spans="1:4" x14ac:dyDescent="0.25">
      <c r="A234" s="65" t="s">
        <v>5246</v>
      </c>
      <c r="B234" s="65" t="s">
        <v>2393</v>
      </c>
      <c r="C234" s="82" t="s">
        <v>142</v>
      </c>
      <c r="D234" s="65" t="s">
        <v>142</v>
      </c>
    </row>
    <row r="235" spans="1:4" x14ac:dyDescent="0.25">
      <c r="A235" s="65" t="s">
        <v>5</v>
      </c>
      <c r="B235" s="65" t="s">
        <v>5161</v>
      </c>
      <c r="C235" s="82"/>
      <c r="D235" s="65"/>
    </row>
    <row r="236" spans="1:4" x14ac:dyDescent="0.25">
      <c r="A236" s="65">
        <v>0</v>
      </c>
      <c r="B236" s="65" t="s">
        <v>5161</v>
      </c>
      <c r="C236" s="65"/>
      <c r="D236" s="65"/>
    </row>
  </sheetData>
  <sheetProtection algorithmName="SHA-512" hashValue="Qi4QKsIT3R4TAlwzWPmOd/iCUHdYvuGAWWLuQ4owzDIqGCbG+MaQDluCo9m94/NtNSsxfQoyLzuInPcWDtdm2A==" saltValue="uVTonpySJrfT8Q/O6Kjmzg==" spinCount="100000" sheet="1" objects="1" scenarios="1" selectLockedCells="1" selectUnlockedCells="1"/>
  <autoFilter ref="A1:D234" xr:uid="{9681963C-AF4B-4371-A202-47571A1F2898}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C9EA6FAED4080645A26A463F41627167" ma:contentTypeVersion="53" ma:contentTypeDescription="" ma:contentTypeScope="" ma:versionID="aebea7b6054a99fd94d10011cb2d13a2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ab2ae0e4-028e-4032-8356-d7485c40f371" xmlns:ns5="2feb760f-e505-4acb-88f6-1cf3ebf2dfd8" xmlns:ns6="http://schemas.microsoft.com/sharepoint/v4" targetNamespace="http://schemas.microsoft.com/office/2006/metadata/properties" ma:root="true" ma:fieldsID="69fc3b2216dd5f05356d8efcd6cbcb56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ab2ae0e4-028e-4032-8356-d7485c40f371"/>
    <xsd:import namespace="2feb760f-e505-4acb-88f6-1cf3ebf2dfd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AutoKeyPoints" minOccurs="0"/>
                <xsd:element ref="ns5:MediaServiceKeyPoints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4:TaxKeywordTaxHTField" minOccurs="0"/>
                <xsd:element ref="ns4:SemaphoreItemMetadata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42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21;#Iraq-2130|424744ae-4211-4c29-8bcd-3817d8d6b793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880d984a-4e1d-4046-b9a3-1cebdea776b5}" ma:internalName="TaxCatchAllLabel" ma:readOnly="true" ma:showField="CatchAllDataLabel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880d984a-4e1d-4046-b9a3-1cebdea776b5}" ma:internalName="TaxCatchAll" ma:showField="CatchAllData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ae0e4-028e-4032-8356-d7485c40f37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44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5" nillable="true" ma:displayName="Semaphore Status" ma:hidden="true" ma:internalName="SemaphoreItemMetadata">
      <xsd:simpleType>
        <xsd:restriction base="dms:Note"/>
      </xsd:simpleType>
    </xsd:element>
    <xsd:element name="SharedWithUsers" ma:index="4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760f-e505-4acb-88f6-1cf3ebf2d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5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6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>
      <Value>41</Value>
      <Value>4</Value>
      <Value>77</Value>
    </TaxCatchAll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Shared Service Center-1950</TermName>
          <TermId xmlns="http://schemas.microsoft.com/office/infopath/2007/PartnerControls">c3de064a-3c70-41f1-a4e3-6322cb1db5d0</TermId>
        </TermInfo>
      </Terms>
    </ga975397408f43e4b84ec8e5a598e523>
    <k8c968e8c72a4eda96b7e8fdbe192be2 xmlns="ca283e0b-db31-4043-a2ef-b80661bf084a">
      <Terms xmlns="http://schemas.microsoft.com/office/infopath/2007/PartnerControls"/>
    </k8c968e8c72a4eda96b7e8fdbe192be2>
    <DateTransmittedEmail xmlns="ca283e0b-db31-4043-a2ef-b80661bf084a" xsi:nil="true"/>
    <ContentStatus xmlns="ca283e0b-db31-4043-a2ef-b80661bf084a" xsi:nil="true"/>
    <SenderEmail xmlns="ca283e0b-db31-4043-a2ef-b80661bf084a" xsi:nil="true"/>
    <ContentLanguage xmlns="ca283e0b-db31-4043-a2ef-b80661bf084a">English</ContentLanguage>
    <h6a71f3e574e4344bc34f3fc9dd20054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</TermName>
          <TermId xmlns="http://schemas.microsoft.com/office/infopath/2007/PartnerControls">62fe7219-0ec3-42ac-964d-70ae5d8291bb</TermId>
        </TermInfo>
      </Terms>
    </h6a71f3e574e4344bc34f3fc9dd20054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guidelines, SOPs, forms, and templates</TermName>
          <TermId xmlns="http://schemas.microsoft.com/office/infopath/2007/PartnerControls">940dfb61-e99e-4087-9cbb-c77da189fd6f</TermId>
        </TermInfo>
      </Terms>
    </mda26ace941f4791a7314a339fee829c>
    <WrittenBy xmlns="ca283e0b-db31-4043-a2ef-b80661bf084a">
      <UserInfo>
        <DisplayName/>
        <AccountId xsi:nil="true"/>
        <AccountType/>
      </UserInfo>
    </WrittenBy>
    <j169e817e0ee4eb8974e6fc4a2762909 xmlns="ca283e0b-db31-4043-a2ef-b80661bf084a">
      <Terms xmlns="http://schemas.microsoft.com/office/infopath/2007/PartnerControls"/>
    </j169e817e0ee4eb8974e6fc4a2762909>
    <j048a4f9aaad4a8990a1d5e5f53cb451 xmlns="ca283e0b-db31-4043-a2ef-b80661bf084a">
      <Terms xmlns="http://schemas.microsoft.com/office/infopath/2007/PartnerControls"/>
    </j048a4f9aaad4a8990a1d5e5f53cb451>
    <IconOverlay xmlns="http://schemas.microsoft.com/sharepoint/v4" xsi:nil="true"/>
    <TaxKeywordTaxHTField xmlns="ab2ae0e4-028e-4032-8356-d7485c40f371">
      <Terms xmlns="http://schemas.microsoft.com/office/infopath/2007/PartnerControls"/>
    </TaxKeywordTaxHTField>
    <SemaphoreItemMetadata xmlns="ab2ae0e4-028e-4032-8356-d7485c40f371" xsi:nil="true"/>
    <lcf76f155ced4ddcb4097134ff3c332f xmlns="2feb760f-e505-4acb-88f6-1cf3ebf2df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17BA39-6F95-4222-8FC4-15360A83286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9188D32-06D1-4CEA-A993-1E88C605DCE9}"/>
</file>

<file path=customXml/itemProps3.xml><?xml version="1.0" encoding="utf-8"?>
<ds:datastoreItem xmlns:ds="http://schemas.openxmlformats.org/officeDocument/2006/customXml" ds:itemID="{AC70E76C-BE6F-4D32-BC4F-4A0697A8DA1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A1029A6-BE6F-4AB8-8C30-340059ECC928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E79AF85B-C95E-4D0A-8DEA-BFA97B82F13B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01918204-9BD6-480A-8C35-D63E78F41445}">
  <ds:schemaRefs>
    <ds:schemaRef ds:uri="http://schemas.microsoft.com/PowerBIAddIn"/>
  </ds:schemaRefs>
</ds:datastoreItem>
</file>

<file path=customXml/itemProps7.xml><?xml version="1.0" encoding="utf-8"?>
<ds:datastoreItem xmlns:ds="http://schemas.openxmlformats.org/officeDocument/2006/customXml" ds:itemID="{120C4CCB-6537-42F2-A0AA-73667E102453}">
  <ds:schemaRefs>
    <ds:schemaRef ds:uri="http://schemas.microsoft.com/office/2006/metadata/properties"/>
    <ds:schemaRef ds:uri="http://schemas.microsoft.com/office/infopath/2007/PartnerControls"/>
    <ds:schemaRef ds:uri="ca283e0b-db31-4043-a2ef-b80661bf084a"/>
    <ds:schemaRef ds:uri="http://schemas.microsoft.com/sharepoint.v3"/>
    <ds:schemaRef ds:uri="http://schemas.microsoft.com/sharepoint/v4"/>
    <ds:schemaRef ds:uri="ab2ae0e4-028e-4032-8356-d7485c40f371"/>
    <ds:schemaRef ds:uri="2feb760f-e505-4acb-88f6-1cf3ebf2df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250</vt:i4>
      </vt:variant>
    </vt:vector>
  </HeadingPairs>
  <TitlesOfParts>
    <vt:vector size="263" baseType="lpstr">
      <vt:lpstr>INSTITUTIONAL</vt:lpstr>
      <vt:lpstr>INSTITUTIONAL VENDOR</vt:lpstr>
      <vt:lpstr>Log_file</vt:lpstr>
      <vt:lpstr>DD</vt:lpstr>
      <vt:lpstr>Zip Postal Code</vt:lpstr>
      <vt:lpstr>Region</vt:lpstr>
      <vt:lpstr>Tax_Number</vt:lpstr>
      <vt:lpstr>Bank_key</vt:lpstr>
      <vt:lpstr>IBAN_requirments</vt:lpstr>
      <vt:lpstr>e.g. different language</vt:lpstr>
      <vt:lpstr>Validation</vt:lpstr>
      <vt:lpstr>DD_SD</vt:lpstr>
      <vt:lpstr>PAyment terms</vt:lpstr>
      <vt:lpstr>_cb1</vt:lpstr>
      <vt:lpstr>…_Select</vt:lpstr>
      <vt:lpstr>Afghanistan_Regions</vt:lpstr>
      <vt:lpstr>Albania_Regions</vt:lpstr>
      <vt:lpstr>Algeria_Regions</vt:lpstr>
      <vt:lpstr>Amer.Virgin_Is._Regions</vt:lpstr>
      <vt:lpstr>Andorra_Regions</vt:lpstr>
      <vt:lpstr>Angola_Regions</vt:lpstr>
      <vt:lpstr>Anguilla_Regions</vt:lpstr>
      <vt:lpstr>Antigua_Barbuda_Regions</vt:lpstr>
      <vt:lpstr>Argentina_Regions</vt:lpstr>
      <vt:lpstr>Armenia_Regions</vt:lpstr>
      <vt:lpstr>Aruba_Regions</vt:lpstr>
      <vt:lpstr>Austria_Regions</vt:lpstr>
      <vt:lpstr>Azerbaijan_Regions</vt:lpstr>
      <vt:lpstr>Bahamas_Regions</vt:lpstr>
      <vt:lpstr>Bahrain_Regions</vt:lpstr>
      <vt:lpstr>Bangladesh_Regions</vt:lpstr>
      <vt:lpstr>Bank_Country_Code</vt:lpstr>
      <vt:lpstr>Barbados_Regions</vt:lpstr>
      <vt:lpstr>Belarus_Regions</vt:lpstr>
      <vt:lpstr>Belgium_Regions</vt:lpstr>
      <vt:lpstr>Belize_Regions</vt:lpstr>
      <vt:lpstr>Benin_Regions</vt:lpstr>
      <vt:lpstr>Bermuda_Regions</vt:lpstr>
      <vt:lpstr>Bhutan_Regions</vt:lpstr>
      <vt:lpstr>Bolivia_Regions</vt:lpstr>
      <vt:lpstr>Bosnia_Herz._Regions</vt:lpstr>
      <vt:lpstr>Botswana_Regions</vt:lpstr>
      <vt:lpstr>Brazil_Regions</vt:lpstr>
      <vt:lpstr>Brit.Virgin_Is._Regions</vt:lpstr>
      <vt:lpstr>Brunei_Darussal_Regions</vt:lpstr>
      <vt:lpstr>Bulgaria_Regions</vt:lpstr>
      <vt:lpstr>Burkina_Faso_Regions</vt:lpstr>
      <vt:lpstr>Burundi_Regions</vt:lpstr>
      <vt:lpstr>Business_Area</vt:lpstr>
      <vt:lpstr>Cabo_Verde_Regions</vt:lpstr>
      <vt:lpstr>Cambodia_Regions</vt:lpstr>
      <vt:lpstr>Cameroon_Regions</vt:lpstr>
      <vt:lpstr>Canada_Regions</vt:lpstr>
      <vt:lpstr>Canary_Islands_Regions</vt:lpstr>
      <vt:lpstr>Cayman_Islands_Regions</vt:lpstr>
      <vt:lpstr>Central_Afr.Rep_Regions</vt:lpstr>
      <vt:lpstr>Chad_Regions</vt:lpstr>
      <vt:lpstr>Chile_Regions</vt:lpstr>
      <vt:lpstr>China_Regions</vt:lpstr>
      <vt:lpstr>Colombia_Regions</vt:lpstr>
      <vt:lpstr>Comoros_Regions</vt:lpstr>
      <vt:lpstr>Congo__Dem._Rep_Regions</vt:lpstr>
      <vt:lpstr>Congo_Regions</vt:lpstr>
      <vt:lpstr>Cook_Islands_Regions</vt:lpstr>
      <vt:lpstr>Costa_Rica_Regions</vt:lpstr>
      <vt:lpstr>Cote_d_Ivoire_Regions</vt:lpstr>
      <vt:lpstr>Croatia_Regions</vt:lpstr>
      <vt:lpstr>Cuba_Regions</vt:lpstr>
      <vt:lpstr>Currency</vt:lpstr>
      <vt:lpstr>Cyprus_Regions</vt:lpstr>
      <vt:lpstr>Czech_Republic_Regions</vt:lpstr>
      <vt:lpstr>D.P.R._of_Korea_Regions</vt:lpstr>
      <vt:lpstr>Denmark_Regions</vt:lpstr>
      <vt:lpstr>Djibouti_Regions</vt:lpstr>
      <vt:lpstr>Dominica_Regions</vt:lpstr>
      <vt:lpstr>Dominican_Rep._Regions</vt:lpstr>
      <vt:lpstr>Ecuador_Regions</vt:lpstr>
      <vt:lpstr>Egypt_Regions</vt:lpstr>
      <vt:lpstr>El_Salvador_Regions</vt:lpstr>
      <vt:lpstr>Equatorial_Guin_Regions</vt:lpstr>
      <vt:lpstr>Eritrea_Regions</vt:lpstr>
      <vt:lpstr>Estonia_Regions</vt:lpstr>
      <vt:lpstr>Ethiopia_Regions</vt:lpstr>
      <vt:lpstr>Fiji_Regions</vt:lpstr>
      <vt:lpstr>Finland_Regions</vt:lpstr>
      <vt:lpstr>France_Regions</vt:lpstr>
      <vt:lpstr>Frenc.Polynesia_Regions</vt:lpstr>
      <vt:lpstr>French_Antilles_Regions</vt:lpstr>
      <vt:lpstr>French_Guiana_Regions</vt:lpstr>
      <vt:lpstr>Gabon_Regions</vt:lpstr>
      <vt:lpstr>Gambia_Regions</vt:lpstr>
      <vt:lpstr>Georgia_Regions</vt:lpstr>
      <vt:lpstr>Germany_Regions</vt:lpstr>
      <vt:lpstr>Ghana_Regions</vt:lpstr>
      <vt:lpstr>Gibraltar_Regions</vt:lpstr>
      <vt:lpstr>Greece_Regions</vt:lpstr>
      <vt:lpstr>Greenland_Regions</vt:lpstr>
      <vt:lpstr>Grenada_Regions</vt:lpstr>
      <vt:lpstr>Guadeloupe_Regions</vt:lpstr>
      <vt:lpstr>Guam_Regions</vt:lpstr>
      <vt:lpstr>Guatemala_Regions</vt:lpstr>
      <vt:lpstr>Guinea_Bissau_Regions</vt:lpstr>
      <vt:lpstr>Guinea_Regions</vt:lpstr>
      <vt:lpstr>Guyana_Regions</vt:lpstr>
      <vt:lpstr>HACT_Assessment_Ratings</vt:lpstr>
      <vt:lpstr>HACT_Assessment_Types</vt:lpstr>
      <vt:lpstr>Haiti_Regions</vt:lpstr>
      <vt:lpstr>Honduras_Regions</vt:lpstr>
      <vt:lpstr>Hong_Kong_Regions</vt:lpstr>
      <vt:lpstr>Hungary_Regions</vt:lpstr>
      <vt:lpstr>Iceland_Regions</vt:lpstr>
      <vt:lpstr>India_Regions</vt:lpstr>
      <vt:lpstr>Indonesia_Regions</vt:lpstr>
      <vt:lpstr>Iran_Regions</vt:lpstr>
      <vt:lpstr>Iraq_Regions</vt:lpstr>
      <vt:lpstr>Ireland_Regions</vt:lpstr>
      <vt:lpstr>Israel_Regions</vt:lpstr>
      <vt:lpstr>Italy_Regions</vt:lpstr>
      <vt:lpstr>Jamaica_Regions</vt:lpstr>
      <vt:lpstr>Japan_Regions</vt:lpstr>
      <vt:lpstr>Jordan_Regions</vt:lpstr>
      <vt:lpstr>Kazakhstan_Regions</vt:lpstr>
      <vt:lpstr>Kenya_Regions</vt:lpstr>
      <vt:lpstr>Kiribati_Regions</vt:lpstr>
      <vt:lpstr>Kuwait_Regions</vt:lpstr>
      <vt:lpstr>Kyrgyzstan_Regions</vt:lpstr>
      <vt:lpstr>Lao_Peo.Dem.Rep_Regions</vt:lpstr>
      <vt:lpstr>Latvia_Regions</vt:lpstr>
      <vt:lpstr>Lebanon_Regions</vt:lpstr>
      <vt:lpstr>Lesotho_Regions</vt:lpstr>
      <vt:lpstr>Liberia_Regions</vt:lpstr>
      <vt:lpstr>Libya_Regions</vt:lpstr>
      <vt:lpstr>Liechtenstein_Regions</vt:lpstr>
      <vt:lpstr>List_Bank_Key_Types</vt:lpstr>
      <vt:lpstr>List_Local_Currencies</vt:lpstr>
      <vt:lpstr>List_of_Dropdown_list_Values</vt:lpstr>
      <vt:lpstr>Lithuania_Regions</vt:lpstr>
      <vt:lpstr>Luxembourg_Regions</vt:lpstr>
      <vt:lpstr>Macau_Regions</vt:lpstr>
      <vt:lpstr>Macedonia__TFYR_Regions</vt:lpstr>
      <vt:lpstr>Madagascar_Regions</vt:lpstr>
      <vt:lpstr>Malawi_Regions</vt:lpstr>
      <vt:lpstr>Malaysia_Regions</vt:lpstr>
      <vt:lpstr>Maldives_Rep_of_Regions</vt:lpstr>
      <vt:lpstr>Mali_Regions</vt:lpstr>
      <vt:lpstr>Malta_Regions</vt:lpstr>
      <vt:lpstr>Mandatory_Tax_countries</vt:lpstr>
      <vt:lpstr>Marshall_Islnds_Regions</vt:lpstr>
      <vt:lpstr>Martinique_Regions</vt:lpstr>
      <vt:lpstr>Mauritania_Regions</vt:lpstr>
      <vt:lpstr>Mauritius_Regions</vt:lpstr>
      <vt:lpstr>MDM_Processor_User_IDs</vt:lpstr>
      <vt:lpstr>Mexico_Regions</vt:lpstr>
      <vt:lpstr>Micronesia_Regions</vt:lpstr>
      <vt:lpstr>Moldova__Rep_of_Regions</vt:lpstr>
      <vt:lpstr>Monaco_Regions</vt:lpstr>
      <vt:lpstr>Mongolia_Regions</vt:lpstr>
      <vt:lpstr>Montenegro_Regions</vt:lpstr>
      <vt:lpstr>Montserrat_Regions</vt:lpstr>
      <vt:lpstr>Morocco_Regions</vt:lpstr>
      <vt:lpstr>Mozambique_Regions</vt:lpstr>
      <vt:lpstr>Myanmar_Regions</vt:lpstr>
      <vt:lpstr>N.Mariana_Is._Regions</vt:lpstr>
      <vt:lpstr>Namibia_Regions</vt:lpstr>
      <vt:lpstr>Nauru_Regions</vt:lpstr>
      <vt:lpstr>Nepal_Regions</vt:lpstr>
      <vt:lpstr>Netherlands_Ant_Regions</vt:lpstr>
      <vt:lpstr>Netherlands_Regions</vt:lpstr>
      <vt:lpstr>New_Caledonia_Regions</vt:lpstr>
      <vt:lpstr>New_Zealand_Regions</vt:lpstr>
      <vt:lpstr>Nicaragua_Regions</vt:lpstr>
      <vt:lpstr>Niger_Regions</vt:lpstr>
      <vt:lpstr>Nigeria_Regions</vt:lpstr>
      <vt:lpstr>Niue_Regions</vt:lpstr>
      <vt:lpstr>Norway_Regions</vt:lpstr>
      <vt:lpstr>Oman_Regions</vt:lpstr>
      <vt:lpstr>Pakistan_Regions</vt:lpstr>
      <vt:lpstr>Palau__Rep_of_Regions</vt:lpstr>
      <vt:lpstr>Palestine_Regions</vt:lpstr>
      <vt:lpstr>Panama_Regions</vt:lpstr>
      <vt:lpstr>Pap._New_Guinea_Regions</vt:lpstr>
      <vt:lpstr>Paraguay_Regions</vt:lpstr>
      <vt:lpstr>Partner_Type</vt:lpstr>
      <vt:lpstr>Payment_methods</vt:lpstr>
      <vt:lpstr>Peru_Regions</vt:lpstr>
      <vt:lpstr>Philippines_Regions</vt:lpstr>
      <vt:lpstr>Poland_Regions</vt:lpstr>
      <vt:lpstr>Portugal_Regions</vt:lpstr>
      <vt:lpstr>INSTITUTIONAL!Print_Area</vt:lpstr>
      <vt:lpstr>Programme_countries</vt:lpstr>
      <vt:lpstr>PSEA_Assessment_Ratings</vt:lpstr>
      <vt:lpstr>Puerto_Rico_Regions</vt:lpstr>
      <vt:lpstr>Qatar_Regions</vt:lpstr>
      <vt:lpstr>Region_Codes_List</vt:lpstr>
      <vt:lpstr>Region_Required_Table</vt:lpstr>
      <vt:lpstr>Request_Type</vt:lpstr>
      <vt:lpstr>Reunion_Regions</vt:lpstr>
      <vt:lpstr>Romania_Regions</vt:lpstr>
      <vt:lpstr>Russian_Fed._Regions</vt:lpstr>
      <vt:lpstr>Rwanda_Regions</vt:lpstr>
      <vt:lpstr>S.Tome_Principe_Regions</vt:lpstr>
      <vt:lpstr>Samoa_American_Regions</vt:lpstr>
      <vt:lpstr>Samoa_Regions</vt:lpstr>
      <vt:lpstr>San_Marino_Regions</vt:lpstr>
      <vt:lpstr>SAP_fields_MAX_length</vt:lpstr>
      <vt:lpstr>Saudi_Arabia_Regions</vt:lpstr>
      <vt:lpstr>Senegal_Regions</vt:lpstr>
      <vt:lpstr>Serbia___Monten_Regions</vt:lpstr>
      <vt:lpstr>Serbia_Regions</vt:lpstr>
      <vt:lpstr>Seychelles_Regions</vt:lpstr>
      <vt:lpstr>Sierra_Leone_Regions</vt:lpstr>
      <vt:lpstr>Sikkim_Regions</vt:lpstr>
      <vt:lpstr>Singapore_Regions</vt:lpstr>
      <vt:lpstr>Slovak_Republic_Regions</vt:lpstr>
      <vt:lpstr>Slovenia_Regions</vt:lpstr>
      <vt:lpstr>Solomon_Islands_Regions</vt:lpstr>
      <vt:lpstr>Somalia_Regions</vt:lpstr>
      <vt:lpstr>South_Africa_Regions</vt:lpstr>
      <vt:lpstr>South_Korea_Rep_Regions</vt:lpstr>
      <vt:lpstr>South_Sudan_Regions</vt:lpstr>
      <vt:lpstr>Spain_Regions</vt:lpstr>
      <vt:lpstr>Sri_Lanka_Regions</vt:lpstr>
      <vt:lpstr>St._Helena_Regions</vt:lpstr>
      <vt:lpstr>St._Lucia_Regions</vt:lpstr>
      <vt:lpstr>St._Vincent_Regions</vt:lpstr>
      <vt:lpstr>St_Kitts_Nevis_Regions</vt:lpstr>
      <vt:lpstr>Sudan_Regions</vt:lpstr>
      <vt:lpstr>Suriname_Regions</vt:lpstr>
      <vt:lpstr>Swaziland_Regions</vt:lpstr>
      <vt:lpstr>Sweden_Regions</vt:lpstr>
      <vt:lpstr>Switzerland_Regions</vt:lpstr>
      <vt:lpstr>Syria__Arab_Rep_Regions</vt:lpstr>
      <vt:lpstr>Tajikistan_Regions</vt:lpstr>
      <vt:lpstr>Tanzania_Uni.Re_Regions</vt:lpstr>
      <vt:lpstr>Thailand_Regions</vt:lpstr>
      <vt:lpstr>Timor_Leste_Regions</vt:lpstr>
      <vt:lpstr>Togo_Regions</vt:lpstr>
      <vt:lpstr>Tokelau_Islands_Regions</vt:lpstr>
      <vt:lpstr>Tonga_Regions</vt:lpstr>
      <vt:lpstr>Trinidad_Tobago_Regions</vt:lpstr>
      <vt:lpstr>Tunisia_Regions</vt:lpstr>
      <vt:lpstr>Turkey_Regions</vt:lpstr>
      <vt:lpstr>Turkmenistan_Regions</vt:lpstr>
      <vt:lpstr>Turks__Caicosin_Regions</vt:lpstr>
      <vt:lpstr>Tuvalu_Regions</vt:lpstr>
      <vt:lpstr>Uganda_Regions</vt:lpstr>
      <vt:lpstr>Ukraine_Regions</vt:lpstr>
      <vt:lpstr>United_Kingdom_Regions</vt:lpstr>
      <vt:lpstr>Uruguay_Regions</vt:lpstr>
      <vt:lpstr>USA_Regions</vt:lpstr>
      <vt:lpstr>Utd.Arab.Emir._Regions</vt:lpstr>
      <vt:lpstr>Uzbekistan_Regions</vt:lpstr>
      <vt:lpstr>Vanuatu_Regions</vt:lpstr>
      <vt:lpstr>Vatican_City_Regions</vt:lpstr>
      <vt:lpstr>Vendor_account_group</vt:lpstr>
      <vt:lpstr>Venezuela_Regions</vt:lpstr>
      <vt:lpstr>Vietnam_Regions</vt:lpstr>
      <vt:lpstr>Wallis_Futuna_Regions</vt:lpstr>
      <vt:lpstr>Western_Sahara_Regions</vt:lpstr>
      <vt:lpstr>Yemen__Rep_of_Regions</vt:lpstr>
      <vt:lpstr>Yugoslavia_Regions</vt:lpstr>
      <vt:lpstr>Zambia_Regions</vt:lpstr>
      <vt:lpstr>Zimbabwe_Regions</vt:lpstr>
    </vt:vector>
  </TitlesOfParts>
  <Manager/>
  <Company>UNICEF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VM General</dc:title>
  <dc:subject/>
  <dc:creator>Angela Ramesh</dc:creator>
  <cp:keywords/>
  <dc:description/>
  <cp:lastModifiedBy>Hiba Jamal Abdulrazzaq</cp:lastModifiedBy>
  <cp:revision/>
  <dcterms:created xsi:type="dcterms:W3CDTF">2015-02-23T15:31:05Z</dcterms:created>
  <dcterms:modified xsi:type="dcterms:W3CDTF">2023-06-06T10:49:31Z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0x0101009BA85F8052A6DA4FA3E31FF9F74C697000C9EA6FAED4080645A26A463F41627167</vt:lpwstr>
  </property>
  <property fmtid="{D5CDD505-2E9C-101B-9397-08002B2CF9AE}" pid="3" name="_dlc_DocIdItemGuid">
    <vt:lpwstr>d6cf96bf-f9a1-4ab0-9e26-8676e3732c3a</vt:lpwstr>
  </property>
  <property fmtid="{D5CDD505-2E9C-101B-9397-08002B2CF9AE}" pid="4" name="AuthorIds_UIVersion_1538">
    <vt:lpwstr>24049</vt:lpwstr>
  </property>
  <property fmtid="{D5CDD505-2E9C-101B-9397-08002B2CF9AE}" pid="5" name="Related Requests">
    <vt:lpwstr>99;#</vt:lpwstr>
  </property>
  <property fmtid="{D5CDD505-2E9C-101B-9397-08002B2CF9AE}" pid="6" name="TaxKeyword">
    <vt:lpwstr/>
  </property>
  <property fmtid="{D5CDD505-2E9C-101B-9397-08002B2CF9AE}" pid="7" name="Order">
    <vt:r8>51900</vt:r8>
  </property>
  <property fmtid="{D5CDD505-2E9C-101B-9397-08002B2CF9AE}" pid="8" name="Topic">
    <vt:lpwstr>4;#n/a|62fe7219-0ec3-42ac-964d-70ae5d8291bb</vt:lpwstr>
  </property>
  <property fmtid="{D5CDD505-2E9C-101B-9397-08002B2CF9AE}" pid="9" name="xd_ProgID">
    <vt:lpwstr/>
  </property>
  <property fmtid="{D5CDD505-2E9C-101B-9397-08002B2CF9AE}" pid="10" name="OfficeDivision">
    <vt:lpwstr>77;#Global Shared Service Center-1950|c3de064a-3c70-41f1-a4e3-6322cb1db5d0</vt:lpwstr>
  </property>
  <property fmtid="{D5CDD505-2E9C-101B-9397-08002B2CF9AE}" pid="11" name="_dlc_DocId">
    <vt:lpwstr>PRTL-729476142-519</vt:lpwstr>
  </property>
  <property fmtid="{D5CDD505-2E9C-101B-9397-08002B2CF9AE}" pid="12" name="AuthorIds_UIVersion_2561">
    <vt:lpwstr>13536</vt:lpwstr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DocumentType">
    <vt:lpwstr>41;#Internal guidelines, SOPs, forms, and templates|940dfb61-e99e-4087-9cbb-c77da189fd6f</vt:lpwstr>
  </property>
  <property fmtid="{D5CDD505-2E9C-101B-9397-08002B2CF9AE}" pid="16" name="_dlc_DocIdPersistId">
    <vt:bool>false</vt:bool>
  </property>
  <property fmtid="{D5CDD505-2E9C-101B-9397-08002B2CF9AE}" pid="17" name="GeographicScope">
    <vt:lpwstr/>
  </property>
  <property fmtid="{D5CDD505-2E9C-101B-9397-08002B2CF9AE}" pid="18" name="Document Type">
    <vt:lpwstr>Templates</vt:lpwstr>
  </property>
  <property fmtid="{D5CDD505-2E9C-101B-9397-08002B2CF9AE}" pid="19" name="_dlc_DocIdUrl">
    <vt:lpwstr>https://unicef.sharepoint.com/sites/portals/gssc/_layouts/15/DocIdRedir.aspx?ID=PRTL-729476142-519, PRTL-729476142-519</vt:lpwstr>
  </property>
  <property fmtid="{D5CDD505-2E9C-101B-9397-08002B2CF9AE}" pid="20" name="xd_Signature">
    <vt:bool>false</vt:bool>
  </property>
  <property fmtid="{D5CDD505-2E9C-101B-9397-08002B2CF9AE}" pid="21" name="SystemDTAC">
    <vt:lpwstr/>
  </property>
  <property fmtid="{D5CDD505-2E9C-101B-9397-08002B2CF9AE}" pid="22" name="CriticalForLongTermRetention">
    <vt:lpwstr/>
  </property>
  <property fmtid="{D5CDD505-2E9C-101B-9397-08002B2CF9AE}" pid="23" name="MediaServiceImageTags">
    <vt:lpwstr/>
  </property>
</Properties>
</file>