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IRAQ-LRPS-2024-001-(9187815) ICT infrastructure supply and implementation PWD/"/>
    </mc:Choice>
  </mc:AlternateContent>
  <xr:revisionPtr revIDLastSave="1" documentId="8_{E3EF7E03-5759-4D62-AB54-AB3D70E5A26F}" xr6:coauthVersionLast="47" xr6:coauthVersionMax="47" xr10:uidLastSave="{4D1E5900-7571-44BE-9C75-F5F1BE4098DB}"/>
  <bookViews>
    <workbookView xWindow="1515" yWindow="1515" windowWidth="21600" windowHeight="11265" xr2:uid="{00000000-000D-0000-FFFF-FFFF00000000}"/>
  </bookViews>
  <sheets>
    <sheet name="INSTITUTIONAL" sheetId="1" r:id="rId1"/>
    <sheet name="INSTITUTIONAL VENDOR" sheetId="20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DD!$G$3:$G$158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terms'!$J$96:$J$104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DD!$S$3:$S$7</definedName>
    <definedName name="Payment_methods">DD!$N$3:$N$9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0" l="1"/>
  <c r="H45" i="1"/>
  <c r="I39" i="1"/>
  <c r="H38" i="1"/>
  <c r="H39" i="1"/>
  <c r="C3" i="1"/>
  <c r="C20" i="20"/>
  <c r="G21" i="1"/>
  <c r="G13" i="1"/>
  <c r="C19" i="20"/>
  <c r="C21" i="20"/>
  <c r="P44" i="1" l="1"/>
  <c r="L44" i="20" s="1"/>
  <c r="I30" i="1"/>
  <c r="H49" i="1"/>
  <c r="I38" i="1"/>
  <c r="H43" i="1"/>
  <c r="H44" i="1"/>
  <c r="G12" i="1"/>
  <c r="C60" i="20"/>
  <c r="E12" i="20"/>
  <c r="C17" i="20"/>
  <c r="E6" i="20" l="1"/>
  <c r="C28" i="20" l="1"/>
  <c r="C31" i="20" l="1"/>
  <c r="C29" i="20" l="1"/>
  <c r="E11" i="20" l="1"/>
  <c r="E9" i="20"/>
  <c r="C27" i="20" l="1"/>
  <c r="C18" i="20" l="1"/>
  <c r="E8" i="20"/>
  <c r="I40" i="20" l="1"/>
  <c r="C11" i="20" l="1"/>
  <c r="C7" i="20"/>
  <c r="C47" i="26"/>
  <c r="D44" i="26"/>
  <c r="C40" i="26"/>
  <c r="C41" i="26"/>
  <c r="C42" i="26"/>
  <c r="C43" i="26"/>
  <c r="C44" i="26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C6" i="20"/>
  <c r="C32" i="20" l="1"/>
  <c r="J160" i="10"/>
  <c r="J3" i="10"/>
  <c r="D3" i="26"/>
  <c r="A3" i="26" s="1"/>
  <c r="J4" i="10"/>
  <c r="J5" i="10" l="1"/>
  <c r="J6" i="10" l="1"/>
  <c r="D7" i="26"/>
  <c r="J7" i="10" l="1"/>
  <c r="J8" i="10" s="1"/>
  <c r="I41" i="1"/>
  <c r="I40" i="1"/>
  <c r="J9" i="10" l="1"/>
  <c r="J10" i="10"/>
  <c r="I42" i="1"/>
  <c r="E10" i="20"/>
  <c r="E44" i="20"/>
  <c r="D45" i="26" s="1"/>
  <c r="D20" i="26" l="1"/>
  <c r="D22" i="26"/>
  <c r="J11" i="10"/>
  <c r="J12" i="10"/>
  <c r="J13" i="10" s="1"/>
  <c r="D46" i="26"/>
  <c r="J14" i="10" l="1"/>
  <c r="C49" i="20"/>
  <c r="D47" i="26" s="1"/>
  <c r="A47" i="26" s="1"/>
  <c r="J15" i="10" l="1"/>
  <c r="J16" i="10" s="1"/>
  <c r="J17" i="10" s="1"/>
  <c r="J18" i="10" s="1"/>
  <c r="J19" i="10" s="1"/>
  <c r="J20" i="10" s="1"/>
  <c r="E42" i="20"/>
  <c r="D43" i="26" s="1"/>
  <c r="A43" i="26" s="1"/>
  <c r="D36" i="26"/>
  <c r="A36" i="26" s="1"/>
  <c r="J21" i="10" l="1"/>
  <c r="B34" i="1"/>
  <c r="B34" i="20" s="1"/>
  <c r="J22" i="10" l="1"/>
  <c r="D27" i="26"/>
  <c r="C12" i="20"/>
  <c r="D26" i="26"/>
  <c r="C34" i="20"/>
  <c r="D29" i="26"/>
  <c r="A29" i="26" s="1"/>
  <c r="D2" i="24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J23" i="10"/>
  <c r="AO19" i="10"/>
  <c r="AO25" i="10"/>
  <c r="AO55" i="10"/>
  <c r="AO61" i="10"/>
  <c r="AO67" i="10"/>
  <c r="AO73" i="10"/>
  <c r="AO85" i="10"/>
  <c r="AO91" i="10"/>
  <c r="AO97" i="10"/>
  <c r="AO103" i="10"/>
  <c r="AO109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22" i="10"/>
  <c r="AO29" i="10"/>
  <c r="AO36" i="10"/>
  <c r="AO51" i="10"/>
  <c r="AO65" i="10"/>
  <c r="AO72" i="10"/>
  <c r="AO87" i="10"/>
  <c r="AO94" i="10"/>
  <c r="AO101" i="10"/>
  <c r="AO116" i="10"/>
  <c r="AO123" i="10"/>
  <c r="AO137" i="10"/>
  <c r="AO144" i="10"/>
  <c r="AO232" i="10"/>
  <c r="AO48" i="10"/>
  <c r="AO82" i="10"/>
  <c r="AO113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53" i="10"/>
  <c r="AO54" i="10"/>
  <c r="AO66" i="10"/>
  <c r="AO76" i="10"/>
  <c r="AO98" i="10"/>
  <c r="AO119" i="10"/>
  <c r="AO131" i="10"/>
  <c r="AO141" i="10"/>
  <c r="AO160" i="10"/>
  <c r="AO168" i="10"/>
  <c r="AO177" i="10"/>
  <c r="AO185" i="10"/>
  <c r="AO195" i="10"/>
  <c r="AO203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9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AO10" i="10" l="1"/>
  <c r="AO12" i="10" s="1"/>
  <c r="D28" i="26"/>
  <c r="G30" i="20"/>
  <c r="J24" i="10"/>
  <c r="AO11" i="10"/>
  <c r="AO21" i="10" s="1"/>
  <c r="F4" i="10"/>
  <c r="E7" i="20"/>
  <c r="AO13" i="10" l="1"/>
  <c r="AO18" i="10" s="1"/>
  <c r="H40" i="20"/>
  <c r="D17" i="26"/>
  <c r="A17" i="26" s="1"/>
  <c r="AO14" i="10"/>
  <c r="J25" i="10"/>
  <c r="AO31" i="10"/>
  <c r="F5" i="10"/>
  <c r="AO23" i="10" l="1"/>
  <c r="J26" i="10"/>
  <c r="AO32" i="10"/>
  <c r="F6" i="10"/>
  <c r="C10" i="20"/>
  <c r="D6" i="26" s="1"/>
  <c r="A6" i="26" s="1"/>
  <c r="J27" i="10" l="1"/>
  <c r="F7" i="10"/>
  <c r="AO33" i="10"/>
  <c r="F8" i="10"/>
  <c r="F9" i="10" s="1"/>
  <c r="D12" i="26"/>
  <c r="A12" i="26" s="1"/>
  <c r="D15" i="26"/>
  <c r="A15" i="26" s="1"/>
  <c r="D11" i="26"/>
  <c r="C16" i="20"/>
  <c r="D10" i="26" s="1"/>
  <c r="A10" i="26" s="1"/>
  <c r="C15" i="20"/>
  <c r="D9" i="26" s="1"/>
  <c r="A9" i="26" s="1"/>
  <c r="J28" i="10" l="1"/>
  <c r="AO34" i="10"/>
  <c r="F10" i="10"/>
  <c r="C8" i="20"/>
  <c r="D2" i="26"/>
  <c r="A2" i="26" s="1"/>
  <c r="C9" i="20" l="1"/>
  <c r="D4" i="26"/>
  <c r="A4" i="26" s="1"/>
  <c r="J29" i="10"/>
  <c r="F11" i="10"/>
  <c r="F12" i="10" s="1"/>
  <c r="AO35" i="10"/>
  <c r="AO37" i="10"/>
  <c r="AO38" i="10"/>
  <c r="F13" i="10"/>
  <c r="F14" i="10"/>
  <c r="F15" i="10" s="1"/>
  <c r="C233" i="10"/>
  <c r="C234" i="10"/>
  <c r="C2" i="10"/>
  <c r="E60" i="20"/>
  <c r="L60" i="20" s="1"/>
  <c r="C3" i="10" l="1"/>
  <c r="C38" i="20"/>
  <c r="D5" i="26"/>
  <c r="A5" i="26" s="1"/>
  <c r="J30" i="10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C39" i="20" l="1"/>
  <c r="C45" i="20" s="1"/>
  <c r="A7" i="26"/>
  <c r="A11" i="26" s="1"/>
  <c r="A13" i="26" s="1"/>
  <c r="A21" i="26"/>
  <c r="D34" i="26"/>
  <c r="J31" i="10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C5" i="10"/>
  <c r="C44" i="20" l="1"/>
  <c r="A14" i="26"/>
  <c r="F132" i="10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J32" i="10"/>
  <c r="AO45" i="10"/>
  <c r="AO46" i="10" s="1"/>
  <c r="AO49" i="10" s="1"/>
  <c r="AO50" i="10" s="1"/>
  <c r="AO58" i="10" s="1"/>
  <c r="AO64" i="10" s="1"/>
  <c r="C6" i="10"/>
  <c r="A16" i="26" l="1"/>
  <c r="A19" i="26" s="1"/>
  <c r="A22" i="26"/>
  <c r="A18" i="26"/>
  <c r="A24" i="26"/>
  <c r="A26" i="26"/>
  <c r="AO71" i="10"/>
  <c r="AO70" i="10"/>
  <c r="H38" i="10"/>
  <c r="H113" i="10"/>
  <c r="H80" i="10"/>
  <c r="H5" i="10"/>
  <c r="H35" i="10"/>
  <c r="H83" i="10"/>
  <c r="H20" i="10"/>
  <c r="H92" i="10"/>
  <c r="H103" i="10"/>
  <c r="H145" i="10"/>
  <c r="H51" i="10"/>
  <c r="H138" i="10"/>
  <c r="H58" i="10"/>
  <c r="H6" i="10"/>
  <c r="H153" i="10"/>
  <c r="H66" i="10"/>
  <c r="H121" i="10"/>
  <c r="H14" i="10"/>
  <c r="H84" i="10"/>
  <c r="H45" i="10"/>
  <c r="H88" i="10"/>
  <c r="H136" i="10"/>
  <c r="H72" i="10"/>
  <c r="H71" i="10"/>
  <c r="H55" i="10"/>
  <c r="H129" i="10"/>
  <c r="H124" i="10"/>
  <c r="H47" i="10"/>
  <c r="H85" i="10"/>
  <c r="H107" i="10"/>
  <c r="H143" i="10"/>
  <c r="H15" i="10"/>
  <c r="H34" i="10"/>
  <c r="H29" i="10"/>
  <c r="H19" i="10"/>
  <c r="H106" i="10"/>
  <c r="H40" i="10"/>
  <c r="H139" i="10"/>
  <c r="H33" i="10"/>
  <c r="H123" i="10"/>
  <c r="H31" i="10"/>
  <c r="H99" i="10"/>
  <c r="H91" i="10"/>
  <c r="H86" i="10"/>
  <c r="H41" i="10"/>
  <c r="H32" i="10"/>
  <c r="H155" i="10"/>
  <c r="H158" i="10"/>
  <c r="H76" i="10"/>
  <c r="H134" i="10"/>
  <c r="H17" i="10"/>
  <c r="H93" i="10"/>
  <c r="H127" i="10"/>
  <c r="H95" i="10"/>
  <c r="H132" i="10"/>
  <c r="H128" i="10"/>
  <c r="H149" i="10"/>
  <c r="H42" i="10"/>
  <c r="H54" i="10"/>
  <c r="H59" i="10"/>
  <c r="H126" i="10"/>
  <c r="H142" i="10"/>
  <c r="H18" i="10"/>
  <c r="H120" i="10"/>
  <c r="H62" i="10"/>
  <c r="H140" i="10"/>
  <c r="H30" i="10"/>
  <c r="H61" i="10"/>
  <c r="H81" i="10"/>
  <c r="H108" i="10"/>
  <c r="H67" i="10"/>
  <c r="H69" i="10"/>
  <c r="H23" i="10"/>
  <c r="H141" i="10"/>
  <c r="H22" i="10"/>
  <c r="H9" i="10"/>
  <c r="H118" i="10"/>
  <c r="H7" i="10"/>
  <c r="H64" i="10"/>
  <c r="H70" i="10"/>
  <c r="H112" i="10"/>
  <c r="H114" i="10"/>
  <c r="H75" i="10"/>
  <c r="H27" i="10"/>
  <c r="H101" i="10"/>
  <c r="H96" i="10"/>
  <c r="H137" i="10"/>
  <c r="H12" i="10"/>
  <c r="H105" i="10"/>
  <c r="H21" i="10"/>
  <c r="H11" i="10"/>
  <c r="H78" i="10"/>
  <c r="H43" i="10"/>
  <c r="H154" i="10"/>
  <c r="H146" i="10"/>
  <c r="H25" i="10"/>
  <c r="H150" i="10"/>
  <c r="H133" i="10"/>
  <c r="H104" i="10"/>
  <c r="H82" i="10"/>
  <c r="H110" i="10"/>
  <c r="H24" i="10"/>
  <c r="H46" i="10"/>
  <c r="H122" i="10"/>
  <c r="H60" i="10"/>
  <c r="H65" i="10"/>
  <c r="H117" i="10"/>
  <c r="H90" i="10"/>
  <c r="H89" i="10"/>
  <c r="H111" i="10"/>
  <c r="H151" i="10"/>
  <c r="H157" i="10"/>
  <c r="H135" i="10"/>
  <c r="H8" i="10"/>
  <c r="H26" i="10"/>
  <c r="H87" i="10"/>
  <c r="H109" i="10"/>
  <c r="H53" i="10"/>
  <c r="H13" i="10"/>
  <c r="H68" i="10"/>
  <c r="H74" i="10"/>
  <c r="H36" i="10"/>
  <c r="H16" i="10"/>
  <c r="H147" i="10"/>
  <c r="H125" i="10"/>
  <c r="H131" i="10"/>
  <c r="H73" i="10"/>
  <c r="H100" i="10"/>
  <c r="H63" i="10"/>
  <c r="H10" i="10"/>
  <c r="H130" i="10"/>
  <c r="H77" i="10"/>
  <c r="H116" i="10"/>
  <c r="H39" i="10"/>
  <c r="H52" i="10"/>
  <c r="H4" i="10"/>
  <c r="H28" i="10"/>
  <c r="H49" i="10"/>
  <c r="H57" i="10"/>
  <c r="H37" i="10"/>
  <c r="H148" i="10"/>
  <c r="H152" i="10"/>
  <c r="H94" i="10"/>
  <c r="H115" i="10"/>
  <c r="H119" i="10"/>
  <c r="H98" i="10"/>
  <c r="H144" i="10"/>
  <c r="H97" i="10"/>
  <c r="H156" i="10"/>
  <c r="H79" i="10"/>
  <c r="H48" i="10"/>
  <c r="H44" i="10"/>
  <c r="H102" i="10"/>
  <c r="H56" i="10"/>
  <c r="H50" i="10"/>
  <c r="H3" i="10"/>
  <c r="AO79" i="10"/>
  <c r="AO80" i="10" s="1"/>
  <c r="AO78" i="10"/>
  <c r="J33" i="10"/>
  <c r="C7" i="10"/>
  <c r="E39" i="20"/>
  <c r="A20" i="26" l="1"/>
  <c r="A23" i="26" s="1"/>
  <c r="AO95" i="10"/>
  <c r="AO96" i="10" s="1"/>
  <c r="AO104" i="10" s="1"/>
  <c r="AO106" i="10" s="1"/>
  <c r="AO88" i="10"/>
  <c r="AO110" i="10"/>
  <c r="AO107" i="10"/>
  <c r="AO108" i="10" s="1"/>
  <c r="E40" i="20"/>
  <c r="D35" i="26"/>
  <c r="J34" i="10"/>
  <c r="C8" i="10"/>
  <c r="D40" i="26"/>
  <c r="E38" i="20"/>
  <c r="D39" i="26" s="1"/>
  <c r="AO117" i="10" l="1"/>
  <c r="AO130" i="10" s="1"/>
  <c r="AO132" i="10" s="1"/>
  <c r="AO115" i="10"/>
  <c r="A25" i="26"/>
  <c r="AO166" i="10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O135" i="10"/>
  <c r="AO149" i="10" s="1"/>
  <c r="E41" i="20"/>
  <c r="D42" i="26" s="1"/>
  <c r="D41" i="26"/>
  <c r="J35" i="10"/>
  <c r="C9" i="10"/>
  <c r="C10" i="10" s="1"/>
  <c r="C11" i="10" s="1"/>
  <c r="A27" i="26" l="1"/>
  <c r="A28" i="26" s="1"/>
  <c r="A31" i="26" s="1"/>
  <c r="A34" i="26" s="1"/>
  <c r="A35" i="26" s="1"/>
  <c r="AO238" i="10"/>
  <c r="AQ137" i="10" s="1"/>
  <c r="AQ8" i="10"/>
  <c r="AO152" i="10"/>
  <c r="AQ52" i="10"/>
  <c r="AQ130" i="10"/>
  <c r="AQ196" i="10"/>
  <c r="AQ25" i="10"/>
  <c r="AQ148" i="10"/>
  <c r="AQ61" i="10"/>
  <c r="AQ71" i="10"/>
  <c r="AQ125" i="10"/>
  <c r="AQ113" i="10"/>
  <c r="AQ217" i="10"/>
  <c r="AQ182" i="10"/>
  <c r="AQ121" i="10"/>
  <c r="AQ81" i="10"/>
  <c r="AQ51" i="10"/>
  <c r="AQ87" i="10"/>
  <c r="AQ54" i="10"/>
  <c r="AQ115" i="10"/>
  <c r="AQ116" i="10"/>
  <c r="AQ64" i="10"/>
  <c r="AQ88" i="10"/>
  <c r="AQ149" i="10"/>
  <c r="AQ214" i="10"/>
  <c r="AQ91" i="10"/>
  <c r="AQ128" i="10"/>
  <c r="AQ43" i="10"/>
  <c r="AQ93" i="10"/>
  <c r="AQ33" i="10"/>
  <c r="AQ38" i="10"/>
  <c r="AQ144" i="10"/>
  <c r="AQ11" i="10"/>
  <c r="AQ10" i="10"/>
  <c r="AQ167" i="10"/>
  <c r="AQ161" i="10"/>
  <c r="AQ12" i="10"/>
  <c r="AQ160" i="10"/>
  <c r="AQ92" i="10"/>
  <c r="AQ101" i="10"/>
  <c r="AQ202" i="10"/>
  <c r="AQ24" i="10"/>
  <c r="AQ84" i="10"/>
  <c r="AQ223" i="10"/>
  <c r="AQ104" i="10"/>
  <c r="AQ215" i="10"/>
  <c r="AQ109" i="10"/>
  <c r="AQ168" i="10"/>
  <c r="AQ192" i="10"/>
  <c r="AQ105" i="10"/>
  <c r="AQ28" i="10"/>
  <c r="AQ154" i="10"/>
  <c r="AQ234" i="10"/>
  <c r="AQ181" i="10"/>
  <c r="AQ157" i="10"/>
  <c r="AQ132" i="10"/>
  <c r="AQ49" i="10"/>
  <c r="AQ170" i="10"/>
  <c r="AQ193" i="10"/>
  <c r="AQ127" i="10"/>
  <c r="AQ99" i="10"/>
  <c r="AQ176" i="10"/>
  <c r="AQ165" i="10"/>
  <c r="AQ198" i="10"/>
  <c r="AQ66" i="10"/>
  <c r="AQ224" i="10"/>
  <c r="AQ20" i="10"/>
  <c r="AQ177" i="10"/>
  <c r="AQ14" i="10"/>
  <c r="AQ194" i="10"/>
  <c r="AQ209" i="10"/>
  <c r="AQ23" i="10"/>
  <c r="AQ169" i="10"/>
  <c r="AQ135" i="10"/>
  <c r="AQ83" i="10"/>
  <c r="AQ72" i="10"/>
  <c r="AQ80" i="10"/>
  <c r="AQ205" i="10"/>
  <c r="AQ15" i="10"/>
  <c r="AQ22" i="10"/>
  <c r="AQ100" i="10"/>
  <c r="AQ185" i="10"/>
  <c r="AQ69" i="10"/>
  <c r="AQ238" i="10"/>
  <c r="AQ107" i="10"/>
  <c r="AQ16" i="10"/>
  <c r="AQ203" i="10"/>
  <c r="AQ162" i="10"/>
  <c r="AQ48" i="10"/>
  <c r="AQ126" i="10"/>
  <c r="AQ46" i="10"/>
  <c r="AQ164" i="10"/>
  <c r="AQ34" i="10"/>
  <c r="AQ187" i="10"/>
  <c r="AQ207" i="10"/>
  <c r="AQ78" i="10"/>
  <c r="AQ32" i="10"/>
  <c r="AQ73" i="10"/>
  <c r="AQ85" i="10"/>
  <c r="AQ75" i="10"/>
  <c r="AQ235" i="10"/>
  <c r="AQ146" i="10"/>
  <c r="AQ19" i="10"/>
  <c r="AQ39" i="10"/>
  <c r="AQ138" i="10"/>
  <c r="AQ97" i="10"/>
  <c r="AQ180" i="10"/>
  <c r="AQ110" i="10"/>
  <c r="AQ216" i="10"/>
  <c r="AQ178" i="10"/>
  <c r="AQ90" i="10"/>
  <c r="AQ166" i="10"/>
  <c r="AQ237" i="10"/>
  <c r="AQ44" i="10"/>
  <c r="AQ153" i="10"/>
  <c r="AQ218" i="10"/>
  <c r="AQ118" i="10"/>
  <c r="AQ174" i="10"/>
  <c r="AQ222" i="10"/>
  <c r="AQ133" i="10"/>
  <c r="AQ114" i="10"/>
  <c r="AQ143" i="10"/>
  <c r="AQ163" i="10"/>
  <c r="AQ184" i="10"/>
  <c r="AQ86" i="10"/>
  <c r="AQ212" i="10"/>
  <c r="AQ35" i="10"/>
  <c r="AQ175" i="10"/>
  <c r="AQ40" i="10"/>
  <c r="AQ210" i="10"/>
  <c r="AQ155" i="10"/>
  <c r="AQ79" i="10"/>
  <c r="AQ183" i="10"/>
  <c r="AQ53" i="10"/>
  <c r="AQ95" i="10"/>
  <c r="AQ156" i="10"/>
  <c r="AQ197" i="10"/>
  <c r="AQ141" i="10"/>
  <c r="AQ191" i="10"/>
  <c r="AQ123" i="10"/>
  <c r="AQ106" i="10"/>
  <c r="AQ152" i="10"/>
  <c r="AQ151" i="10"/>
  <c r="AQ124" i="10"/>
  <c r="AQ111" i="10"/>
  <c r="AQ150" i="10"/>
  <c r="AQ56" i="10"/>
  <c r="AQ45" i="10"/>
  <c r="AQ208" i="10"/>
  <c r="AQ112" i="10"/>
  <c r="AQ232" i="10"/>
  <c r="AQ188" i="10"/>
  <c r="AQ134" i="10"/>
  <c r="AQ68" i="10"/>
  <c r="AQ171" i="10"/>
  <c r="AQ26" i="10"/>
  <c r="AQ102" i="10"/>
  <c r="AQ200" i="10"/>
  <c r="AQ122" i="10"/>
  <c r="AQ131" i="10"/>
  <c r="AQ63" i="10"/>
  <c r="AQ42" i="10"/>
  <c r="AQ82" i="10"/>
  <c r="AQ89" i="10"/>
  <c r="AQ21" i="10"/>
  <c r="AQ211" i="10"/>
  <c r="AQ228" i="10"/>
  <c r="AQ206" i="10"/>
  <c r="AQ30" i="10"/>
  <c r="AQ145" i="10"/>
  <c r="AQ29" i="10"/>
  <c r="AQ18" i="10"/>
  <c r="AQ227" i="10"/>
  <c r="AQ67" i="10"/>
  <c r="AQ147" i="10"/>
  <c r="AQ96" i="10"/>
  <c r="AQ119" i="10"/>
  <c r="AQ37" i="10"/>
  <c r="AQ98" i="10"/>
  <c r="AQ186" i="10"/>
  <c r="AQ129" i="10"/>
  <c r="AQ189" i="10"/>
  <c r="AQ70" i="10"/>
  <c r="AQ229" i="10"/>
  <c r="AQ55" i="10"/>
  <c r="AQ120" i="10"/>
  <c r="AQ172" i="10"/>
  <c r="AQ94" i="10"/>
  <c r="AQ233" i="10"/>
  <c r="AQ199" i="10"/>
  <c r="AQ230" i="10"/>
  <c r="AQ36" i="10"/>
  <c r="AQ103" i="10"/>
  <c r="AQ47" i="10"/>
  <c r="AQ236" i="10"/>
  <c r="AQ58" i="10"/>
  <c r="AQ108" i="10"/>
  <c r="AQ17" i="10"/>
  <c r="AQ159" i="10"/>
  <c r="AQ31" i="10"/>
  <c r="AQ158" i="10"/>
  <c r="AQ219" i="10"/>
  <c r="AQ225" i="10"/>
  <c r="AQ57" i="10"/>
  <c r="AQ201" i="10"/>
  <c r="AQ41" i="10"/>
  <c r="AQ74" i="10"/>
  <c r="AQ136" i="10"/>
  <c r="AQ142" i="10"/>
  <c r="AQ77" i="10"/>
  <c r="AQ60" i="10"/>
  <c r="AQ190" i="10"/>
  <c r="AQ117" i="10"/>
  <c r="AQ27" i="10"/>
  <c r="AQ213" i="10"/>
  <c r="AQ204" i="10"/>
  <c r="AQ9" i="10"/>
  <c r="AQ50" i="10"/>
  <c r="AQ226" i="10"/>
  <c r="AQ65" i="10"/>
  <c r="AQ139" i="10"/>
  <c r="AQ195" i="10"/>
  <c r="AQ221" i="10"/>
  <c r="AQ59" i="10"/>
  <c r="AQ173" i="10"/>
  <c r="AQ13" i="10"/>
  <c r="AQ76" i="10"/>
  <c r="J36" i="10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C12" i="10"/>
  <c r="AQ231" i="10" l="1"/>
  <c r="AQ220" i="10"/>
  <c r="AQ140" i="10"/>
  <c r="AQ62" i="10"/>
  <c r="AQ179" i="10"/>
  <c r="L41" i="10"/>
  <c r="L3" i="10"/>
  <c r="L35" i="10"/>
  <c r="L145" i="10"/>
  <c r="L105" i="10"/>
  <c r="L36" i="10"/>
  <c r="L52" i="10"/>
  <c r="L26" i="10"/>
  <c r="L58" i="10"/>
  <c r="L38" i="10"/>
  <c r="L112" i="10"/>
  <c r="L127" i="10"/>
  <c r="L45" i="10"/>
  <c r="L53" i="10"/>
  <c r="L75" i="10"/>
  <c r="L73" i="10"/>
  <c r="L93" i="10"/>
  <c r="L150" i="10"/>
  <c r="L37" i="10"/>
  <c r="L110" i="10"/>
  <c r="L87" i="10"/>
  <c r="L142" i="10"/>
  <c r="L95" i="10"/>
  <c r="L125" i="10"/>
  <c r="L90" i="10"/>
  <c r="L96" i="10"/>
  <c r="L140" i="10"/>
  <c r="L151" i="10"/>
  <c r="L55" i="10"/>
  <c r="L15" i="10"/>
  <c r="L5" i="10"/>
  <c r="L12" i="10"/>
  <c r="L6" i="10"/>
  <c r="L16" i="10"/>
  <c r="L4" i="10"/>
  <c r="L17" i="10"/>
  <c r="L10" i="10"/>
  <c r="L7" i="10"/>
  <c r="L13" i="10"/>
  <c r="L11" i="10"/>
  <c r="L14" i="10"/>
  <c r="L9" i="10"/>
  <c r="L8" i="10"/>
  <c r="L18" i="10"/>
  <c r="L19" i="10"/>
  <c r="L22" i="10"/>
  <c r="L23" i="10"/>
  <c r="L20" i="10"/>
  <c r="L21" i="10"/>
  <c r="L24" i="10"/>
  <c r="L25" i="10"/>
  <c r="L28" i="10"/>
  <c r="L48" i="10"/>
  <c r="L56" i="10"/>
  <c r="L107" i="10"/>
  <c r="L33" i="10"/>
  <c r="L94" i="10"/>
  <c r="L43" i="10"/>
  <c r="L137" i="10"/>
  <c r="L159" i="10"/>
  <c r="L82" i="10"/>
  <c r="L157" i="10"/>
  <c r="L131" i="10"/>
  <c r="L83" i="10"/>
  <c r="L30" i="10"/>
  <c r="L51" i="10"/>
  <c r="L49" i="10"/>
  <c r="L147" i="10"/>
  <c r="L111" i="10"/>
  <c r="L120" i="10"/>
  <c r="L79" i="10"/>
  <c r="L91" i="10"/>
  <c r="L59" i="10"/>
  <c r="L158" i="10"/>
  <c r="L136" i="10"/>
  <c r="L115" i="10"/>
  <c r="L40" i="10"/>
  <c r="L123" i="10"/>
  <c r="L69" i="10"/>
  <c r="L60" i="10"/>
  <c r="L106" i="10"/>
  <c r="L130" i="10"/>
  <c r="L156" i="10"/>
  <c r="L155" i="10"/>
  <c r="L63" i="10"/>
  <c r="L66" i="10"/>
  <c r="L42" i="10"/>
  <c r="L84" i="10"/>
  <c r="L148" i="10"/>
  <c r="L153" i="10"/>
  <c r="L109" i="10"/>
  <c r="L116" i="10"/>
  <c r="L47" i="10"/>
  <c r="L74" i="10"/>
  <c r="L135" i="10"/>
  <c r="L129" i="10"/>
  <c r="L71" i="10"/>
  <c r="L128" i="10"/>
  <c r="L65" i="10"/>
  <c r="L122" i="10"/>
  <c r="L117" i="10"/>
  <c r="L31" i="10"/>
  <c r="L101" i="10"/>
  <c r="L57" i="10"/>
  <c r="L32" i="10"/>
  <c r="L132" i="10"/>
  <c r="L98" i="10"/>
  <c r="L103" i="10"/>
  <c r="L80" i="10"/>
  <c r="L139" i="10"/>
  <c r="L108" i="10"/>
  <c r="L86" i="10"/>
  <c r="L121" i="10"/>
  <c r="L118" i="10"/>
  <c r="L126" i="10"/>
  <c r="L119" i="10"/>
  <c r="L89" i="10"/>
  <c r="L61" i="10"/>
  <c r="L97" i="10"/>
  <c r="L85" i="10"/>
  <c r="L44" i="10"/>
  <c r="L70" i="10"/>
  <c r="L149" i="10"/>
  <c r="L99" i="10"/>
  <c r="L64" i="10"/>
  <c r="L29" i="10"/>
  <c r="L72" i="10"/>
  <c r="L124" i="10"/>
  <c r="L78" i="10"/>
  <c r="L100" i="10"/>
  <c r="L50" i="10"/>
  <c r="L102" i="10"/>
  <c r="L143" i="10"/>
  <c r="L81" i="10"/>
  <c r="L88" i="10"/>
  <c r="L152" i="10"/>
  <c r="L154" i="10"/>
  <c r="L77" i="10"/>
  <c r="L134" i="10"/>
  <c r="L146" i="10"/>
  <c r="L67" i="10"/>
  <c r="L144" i="10"/>
  <c r="L133" i="10"/>
  <c r="L113" i="10"/>
  <c r="L39" i="10"/>
  <c r="L46" i="10"/>
  <c r="L54" i="10"/>
  <c r="L141" i="10"/>
  <c r="L34" i="10"/>
  <c r="L114" i="10"/>
  <c r="L76" i="10"/>
  <c r="L92" i="10"/>
  <c r="L27" i="10"/>
  <c r="L62" i="10"/>
  <c r="L68" i="10"/>
  <c r="L138" i="10"/>
  <c r="L104" i="10"/>
  <c r="C13" i="10"/>
  <c r="A44" i="26" l="1"/>
  <c r="E2" i="26"/>
  <c r="F2" i="26"/>
  <c r="C14" i="10"/>
  <c r="G3" i="26" l="1"/>
  <c r="G4" i="26"/>
  <c r="E3" i="26"/>
  <c r="G2" i="26"/>
  <c r="H2" i="26" s="1"/>
  <c r="I2" i="26" s="1"/>
  <c r="E4" i="26"/>
  <c r="F4" i="26"/>
  <c r="C15" i="10"/>
  <c r="C16" i="10"/>
  <c r="H4" i="26" l="1"/>
  <c r="I4" i="26" s="1"/>
  <c r="C17" i="10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C232" i="10" l="1"/>
  <c r="E2" i="10" s="1"/>
  <c r="E11" i="10"/>
  <c r="E19" i="10"/>
  <c r="E15" i="10"/>
  <c r="E23" i="10"/>
  <c r="E14" i="10"/>
  <c r="E30" i="10"/>
  <c r="E21" i="10"/>
  <c r="E17" i="10"/>
  <c r="E10" i="10"/>
  <c r="E31" i="10"/>
  <c r="E40" i="10"/>
  <c r="E20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  <c r="E18" i="10" l="1"/>
  <c r="E24" i="10"/>
  <c r="E36" i="10"/>
  <c r="E9" i="10"/>
  <c r="E38" i="10"/>
  <c r="E32" i="10"/>
  <c r="E22" i="10"/>
  <c r="E41" i="10"/>
  <c r="E33" i="10"/>
  <c r="E4" i="10"/>
  <c r="E8" i="10"/>
  <c r="E27" i="10"/>
  <c r="F3" i="26" l="1"/>
  <c r="H3" i="26" s="1"/>
  <c r="I3" i="26" s="1"/>
  <c r="D37" i="26"/>
  <c r="A37" i="26" s="1"/>
  <c r="D38" i="26" l="1"/>
  <c r="A38" i="26" s="1"/>
  <c r="A39" i="26" l="1"/>
  <c r="A40" i="26" l="1"/>
  <c r="A41" i="26" l="1"/>
  <c r="A42" i="26" l="1"/>
  <c r="A45" i="26" l="1"/>
  <c r="A46" i="26" s="1"/>
  <c r="E31" i="26" l="1"/>
  <c r="F5" i="26"/>
  <c r="E5" i="26"/>
  <c r="G5" i="26"/>
  <c r="E6" i="26"/>
  <c r="F6" i="26"/>
  <c r="G6" i="26"/>
  <c r="G9" i="26"/>
  <c r="G25" i="26"/>
  <c r="G10" i="26"/>
  <c r="F10" i="26"/>
  <c r="G32" i="26"/>
  <c r="F37" i="26"/>
  <c r="F26" i="26"/>
  <c r="G45" i="26"/>
  <c r="G16" i="26"/>
  <c r="E24" i="26"/>
  <c r="F47" i="26"/>
  <c r="F39" i="26"/>
  <c r="F11" i="26"/>
  <c r="E43" i="26"/>
  <c r="G41" i="26"/>
  <c r="E34" i="26"/>
  <c r="F7" i="26"/>
  <c r="G7" i="26"/>
  <c r="E18" i="26"/>
  <c r="E8" i="26"/>
  <c r="E37" i="26"/>
  <c r="E16" i="26"/>
  <c r="G8" i="26"/>
  <c r="E22" i="26"/>
  <c r="E41" i="26"/>
  <c r="E9" i="26"/>
  <c r="E7" i="26"/>
  <c r="G46" i="26"/>
  <c r="E11" i="26"/>
  <c r="E40" i="26"/>
  <c r="F8" i="26"/>
  <c r="F9" i="26"/>
  <c r="G43" i="26"/>
  <c r="F36" i="26"/>
  <c r="G39" i="26"/>
  <c r="G15" i="26"/>
  <c r="E10" i="26"/>
  <c r="E47" i="26"/>
  <c r="E30" i="26"/>
  <c r="G12" i="26"/>
  <c r="E35" i="26"/>
  <c r="E46" i="26"/>
  <c r="F14" i="26"/>
  <c r="E13" i="26"/>
  <c r="G38" i="26"/>
  <c r="F41" i="26"/>
  <c r="G19" i="26"/>
  <c r="G27" i="26"/>
  <c r="E15" i="26"/>
  <c r="E26" i="26"/>
  <c r="E42" i="26"/>
  <c r="G24" i="26"/>
  <c r="E29" i="26"/>
  <c r="E21" i="26"/>
  <c r="E12" i="26"/>
  <c r="G23" i="26"/>
  <c r="E23" i="26"/>
  <c r="F42" i="26"/>
  <c r="G36" i="26"/>
  <c r="E39" i="26"/>
  <c r="G13" i="26"/>
  <c r="G34" i="26"/>
  <c r="F13" i="26"/>
  <c r="F31" i="26"/>
  <c r="F15" i="26"/>
  <c r="G28" i="26"/>
  <c r="F44" i="26"/>
  <c r="G30" i="26"/>
  <c r="G17" i="26"/>
  <c r="G11" i="26"/>
  <c r="F29" i="26"/>
  <c r="E19" i="26"/>
  <c r="E32" i="26"/>
  <c r="G40" i="26"/>
  <c r="E36" i="26"/>
  <c r="G31" i="26"/>
  <c r="G42" i="26"/>
  <c r="F46" i="26"/>
  <c r="F12" i="26"/>
  <c r="F28" i="26"/>
  <c r="E27" i="26"/>
  <c r="F27" i="26"/>
  <c r="G35" i="26"/>
  <c r="F40" i="26"/>
  <c r="F33" i="26"/>
  <c r="F18" i="26"/>
  <c r="E20" i="26"/>
  <c r="F25" i="26"/>
  <c r="E45" i="26"/>
  <c r="E38" i="26"/>
  <c r="F22" i="26"/>
  <c r="G33" i="26"/>
  <c r="F30" i="26"/>
  <c r="F38" i="26"/>
  <c r="G14" i="26"/>
  <c r="G26" i="26"/>
  <c r="F32" i="26"/>
  <c r="F35" i="26"/>
  <c r="G22" i="26"/>
  <c r="F24" i="26"/>
  <c r="H24" i="26" s="1"/>
  <c r="I24" i="26" s="1"/>
  <c r="G44" i="26"/>
  <c r="F16" i="26"/>
  <c r="E14" i="26"/>
  <c r="F43" i="26"/>
  <c r="G47" i="26"/>
  <c r="F21" i="26"/>
  <c r="G18" i="26"/>
  <c r="F23" i="26"/>
  <c r="G37" i="26"/>
  <c r="F45" i="26"/>
  <c r="E33" i="26"/>
  <c r="E44" i="26"/>
  <c r="E25" i="26"/>
  <c r="F19" i="26"/>
  <c r="G29" i="26"/>
  <c r="E17" i="26"/>
  <c r="G20" i="26"/>
  <c r="F17" i="26"/>
  <c r="F20" i="26"/>
  <c r="F34" i="26"/>
  <c r="G21" i="26"/>
  <c r="E28" i="26"/>
  <c r="H5" i="26" l="1"/>
  <c r="I5" i="26" s="1"/>
  <c r="H47" i="26"/>
  <c r="I47" i="26" s="1"/>
  <c r="H6" i="26"/>
  <c r="I6" i="26" s="1"/>
  <c r="H32" i="26"/>
  <c r="I32" i="26" s="1"/>
  <c r="H10" i="26"/>
  <c r="I10" i="26" s="1"/>
  <c r="H9" i="26"/>
  <c r="I9" i="26" s="1"/>
  <c r="H25" i="26"/>
  <c r="I25" i="26" s="1"/>
  <c r="H37" i="26"/>
  <c r="I37" i="26" s="1"/>
  <c r="H34" i="26"/>
  <c r="I34" i="26" s="1"/>
  <c r="H43" i="26"/>
  <c r="I43" i="26" s="1"/>
  <c r="H16" i="26"/>
  <c r="I16" i="26" s="1"/>
  <c r="H45" i="26"/>
  <c r="I45" i="26" s="1"/>
  <c r="H26" i="26"/>
  <c r="I26" i="26" s="1"/>
  <c r="H41" i="26"/>
  <c r="I41" i="26" s="1"/>
  <c r="H36" i="26"/>
  <c r="I36" i="26" s="1"/>
  <c r="H39" i="26"/>
  <c r="I39" i="26" s="1"/>
  <c r="H11" i="26"/>
  <c r="I11" i="26" s="1"/>
  <c r="H46" i="26"/>
  <c r="I46" i="26" s="1"/>
  <c r="H30" i="26"/>
  <c r="I30" i="26" s="1"/>
  <c r="H8" i="26"/>
  <c r="I8" i="26" s="1"/>
  <c r="H7" i="26"/>
  <c r="I7" i="26" s="1"/>
  <c r="H23" i="26"/>
  <c r="I23" i="26" s="1"/>
  <c r="H38" i="26"/>
  <c r="I38" i="26" s="1"/>
  <c r="H15" i="26"/>
  <c r="I15" i="26" s="1"/>
  <c r="H27" i="26"/>
  <c r="I27" i="26" s="1"/>
  <c r="H12" i="26"/>
  <c r="I12" i="26" s="1"/>
  <c r="H19" i="26"/>
  <c r="I19" i="26" s="1"/>
  <c r="H35" i="26"/>
  <c r="I35" i="26" s="1"/>
  <c r="H28" i="26"/>
  <c r="I28" i="26" s="1"/>
  <c r="H40" i="26"/>
  <c r="I40" i="26" s="1"/>
  <c r="H13" i="26"/>
  <c r="I13" i="26" s="1"/>
  <c r="H21" i="26"/>
  <c r="I21" i="26" s="1"/>
  <c r="H20" i="26"/>
  <c r="I20" i="26" s="1"/>
  <c r="H17" i="26"/>
  <c r="I17" i="26" s="1"/>
  <c r="H33" i="26"/>
  <c r="I33" i="26" s="1"/>
  <c r="H31" i="26"/>
  <c r="I31" i="26" s="1"/>
  <c r="H18" i="26"/>
  <c r="I18" i="26" s="1"/>
  <c r="H29" i="26"/>
  <c r="I29" i="26" s="1"/>
  <c r="H22" i="26"/>
  <c r="I22" i="26" s="1"/>
  <c r="H44" i="26"/>
  <c r="I44" i="26" s="1"/>
  <c r="H14" i="26"/>
  <c r="I14" i="26" s="1"/>
  <c r="H42" i="26"/>
  <c r="I42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9ED325D8-A88E-4002-BAA9-8A7D39B916E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BD6B0AFD-A09F-4C42-B8F8-DBBC07E743E8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55" authorId="0" shapeId="0" xr:uid="{313B9963-CBC5-47A8-B20C-0A37422D4954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Not mandatory if in Abkhazia!</t>
        </r>
      </text>
    </comment>
    <comment ref="B89" authorId="0" shapeId="0" xr:uid="{4E1E884F-F557-4F04-8BE7-0C20BA4768CB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  <comment ref="B201" authorId="0" shapeId="0" xr:uid="{C60D6F78-9678-4E9D-A866-68412CEFAE37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33F25658-244F-47B1-83D2-BBA1FAA1361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</commentList>
</comments>
</file>

<file path=xl/sharedStrings.xml><?xml version="1.0" encoding="utf-8"?>
<sst xmlns="http://schemas.openxmlformats.org/spreadsheetml/2006/main" count="18979" uniqueCount="8367">
  <si>
    <t>MDM VENDOR MASTER REGISTRATION TEMPLATE FOR INSTITUTIONAL VENDORS
(last updated on 23.03.2023)</t>
  </si>
  <si>
    <t>VENDOR INFORMATION</t>
  </si>
  <si>
    <t>1. Request information</t>
  </si>
  <si>
    <t>3. Name/Address</t>
  </si>
  <si>
    <t>Business Area of LFP</t>
  </si>
  <si>
    <t>… Select</t>
  </si>
  <si>
    <t>Company Name</t>
  </si>
  <si>
    <t xml:space="preserve">Request type </t>
  </si>
  <si>
    <t xml:space="preserve">Create </t>
  </si>
  <si>
    <t>Search Term</t>
  </si>
  <si>
    <t>Vendor Number (mandatory for Update/Block/Unblock)</t>
  </si>
  <si>
    <t>House number</t>
  </si>
  <si>
    <t>Vendor Account Group</t>
  </si>
  <si>
    <t>PRG2 Implementing Partners</t>
  </si>
  <si>
    <t>Street</t>
  </si>
  <si>
    <t>Prepayment enabled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</si>
  <si>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</si>
  <si>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</si>
  <si>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</si>
  <si>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</si>
  <si>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</si>
  <si>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</si>
  <si>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</si>
  <si>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</si>
  <si>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</si>
  <si>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</si>
  <si>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</si>
  <si>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>PAYMENT ADVICE EMAIL ADDRESS</t>
  </si>
  <si>
    <t>Contact E-mail (if different from payment advice e-mail)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</si>
  <si>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</si>
  <si>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</si>
  <si>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</si>
  <si>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</si>
  <si>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</si>
  <si>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</si>
  <si>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Vendor's Bank Account Number</t>
  </si>
  <si>
    <t>Account holder's name</t>
  </si>
  <si>
    <t>IBAN</t>
  </si>
  <si>
    <t xml:space="preserve">Bank Account Currency </t>
  </si>
  <si>
    <t>5. Bank Information</t>
  </si>
  <si>
    <t>Name of Bank</t>
  </si>
  <si>
    <t>Bank Country</t>
  </si>
  <si>
    <t>Account is Add or Replacement</t>
  </si>
  <si>
    <t>Only visible for Implementing Partners - Vendor Account Group PRG2</t>
  </si>
  <si>
    <t>Partner Type</t>
  </si>
  <si>
    <t>UNPP Number</t>
  </si>
  <si>
    <t>Civil Society Organization Type (if it is CSO)</t>
  </si>
  <si>
    <t>Date of Assessment (as per HACT procedure)
(Date Format: DD.MM.YYYY)</t>
  </si>
  <si>
    <r>
      <rPr>
        <b/>
        <i/>
        <sz val="10"/>
        <color theme="6" tint="0.59999389629810485"/>
        <rFont val="Calibri"/>
        <family val="2"/>
        <scheme val="minor"/>
      </rPr>
      <t xml:space="preserve">INGO Parent List 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</si>
  <si>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Type of Assessment as per HACT Procedure</t>
  </si>
  <si>
    <r>
      <rPr>
        <b/>
        <i/>
        <sz val="10"/>
        <color theme="6" tint="0.59999389629810485"/>
        <rFont val="Calibri"/>
        <family val="2"/>
        <scheme val="minor"/>
      </rPr>
      <t>UN &amp; Bi-Multilateral Organization List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</si>
  <si>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Risk Rating (in case the Type of Assessment is Others, risk rating cannot be Not Required)</t>
  </si>
  <si>
    <t>Name of Parent Organisation [mandatory for Bilateral/Multilateral, UN Agency and International CSO]</t>
  </si>
  <si>
    <t>Date of Positive Assessment against core values [mandatory for National CSO, Community Based Organisation and Academic Institution]
(Date Format: DD.MM.YYYY)</t>
  </si>
  <si>
    <t>Date of Protection from Sexual Exploitation and Abuse (PSEA) Assessment
[mandatory for National CSO, Community Based Organisation and Academic Institution]
(Date Format: DD.MM.YYYY)</t>
  </si>
  <si>
    <t>PSEA Assessment type</t>
  </si>
  <si>
    <t>House Bank</t>
  </si>
  <si>
    <t>for validation</t>
  </si>
  <si>
    <t>Risk Rating of Protection from Sexual Exploitation and Abuse (PSEA) Assessment</t>
  </si>
  <si>
    <t>Payment method</t>
  </si>
  <si>
    <t>Only visible for Block Request Type</t>
  </si>
  <si>
    <t>Action</t>
  </si>
  <si>
    <t>Please provide the reason</t>
  </si>
  <si>
    <t xml:space="preserve">Additional Instructions or Remarks </t>
  </si>
  <si>
    <t xml:space="preserve">Prepared by (Name/Section) :       </t>
  </si>
  <si>
    <t xml:space="preserve">Approved by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</si>
  <si>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</si>
  <si>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</si>
  <si>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</si>
  <si>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</si>
  <si>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</si>
  <si>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</si>
  <si>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</si>
  <si>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</si>
  <si>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MDM VENDOR MASTER REGISTRATION TEMPLATE FOR INSTITUTIONAL VENDORS</t>
  </si>
  <si>
    <t xml:space="preserve">Contact person's E-mail Address  </t>
  </si>
  <si>
    <t xml:space="preserve">E-mail Address (Payment advice)  </t>
  </si>
  <si>
    <t>IBAN Accuity</t>
  </si>
  <si>
    <t>SWIFT Accuity</t>
  </si>
  <si>
    <t>Clearing Code Accuity</t>
  </si>
  <si>
    <t>Institution Name Accuity</t>
  </si>
  <si>
    <t>Date of Assessment (as per HACT procedure)
(DD.MM.YYYY)</t>
  </si>
  <si>
    <t>Date of Positive Assessment against core values [mandatory for National CSO, Community Based Organisation and Academic Institution]
(DD.MM.YYYY)</t>
  </si>
  <si>
    <t>UNPP search term</t>
  </si>
  <si>
    <t>UNPP Name</t>
  </si>
  <si>
    <t>INGO Parent List</t>
  </si>
  <si>
    <t>UN &amp; Bi-Multilateral Org</t>
  </si>
  <si>
    <t xml:space="preserve">Permitted Payee Vendor Number (if applicable) </t>
  </si>
  <si>
    <t>Date of Protection from Sexual Exploitation and Abuse (PSEA) Assessment
[mandatory for National CSO, Community Based Organisation and Academic Institution]
(DD.MM.YYYY)</t>
  </si>
  <si>
    <t>Only visible for Block/Unblock Request Type</t>
  </si>
  <si>
    <t>aboina</t>
  </si>
  <si>
    <t># of Changes</t>
  </si>
  <si>
    <t>Name of field</t>
  </si>
  <si>
    <t>Original value in field</t>
  </si>
  <si>
    <t>Changed value in field</t>
  </si>
  <si>
    <t>INSTITUTIONAL Page</t>
  </si>
  <si>
    <t>INSTITUTIONAL VENDOR Page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</si>
  <si>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</si>
  <si>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</si>
  <si>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</si>
  <si>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</si>
  <si>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</si>
  <si>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</si>
  <si>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</si>
  <si>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</si>
  <si>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</si>
  <si>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No Action Required</t>
  </si>
  <si>
    <t>Not a region country, field removed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</si>
  <si>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</si>
  <si>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</si>
  <si>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</si>
  <si>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</si>
  <si>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</si>
  <si>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Bank key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</si>
  <si>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</si>
  <si>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</si>
  <si>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</si>
  <si>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</si>
  <si>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</si>
  <si>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</si>
  <si>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</si>
  <si>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</si>
  <si>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Planned Annual Expenditure (USD) - optional</t>
  </si>
  <si>
    <t>block</t>
  </si>
  <si>
    <t>CountryCodes_Dropdown_NumberofMatches</t>
  </si>
  <si>
    <t>Contry codes</t>
  </si>
  <si>
    <t>CountryCodes_Dropdown_ListofMatches</t>
  </si>
  <si>
    <t>Vendor_account_group</t>
  </si>
  <si>
    <t>Payment Method</t>
  </si>
  <si>
    <t>Partner_Type</t>
  </si>
  <si>
    <t>CSO Type</t>
  </si>
  <si>
    <t>Type of Assessment done</t>
  </si>
  <si>
    <t>Risk Rating</t>
  </si>
  <si>
    <t>Parent Organization exists</t>
  </si>
  <si>
    <t>Cost Ctr</t>
  </si>
  <si>
    <t>List of Values in Dropdown Lists</t>
  </si>
  <si>
    <t>Country_Codes</t>
  </si>
  <si>
    <t>Programme_country?</t>
  </si>
  <si>
    <t>Field name</t>
  </si>
  <si>
    <t>Maximum Length in SAP</t>
  </si>
  <si>
    <t>Psea Assessment type</t>
  </si>
  <si>
    <t>Currency_Dropdown_NumberofMatches</t>
  </si>
  <si>
    <t>Currency</t>
  </si>
  <si>
    <t>Currency_Dropdown_ListofMatches</t>
  </si>
  <si>
    <t>BA_Dropdown_NumberofMatches</t>
  </si>
  <si>
    <t>Business Area</t>
  </si>
  <si>
    <t>BA_Dropdown_ListofMatches</t>
  </si>
  <si>
    <t>0060A00000 - AFGHANISTAN</t>
  </si>
  <si>
    <t>0001 Payable immediately Due net</t>
  </si>
  <si>
    <t>001 Greenland</t>
  </si>
  <si>
    <t>-</t>
  </si>
  <si>
    <t>1 POs/LTAs not permitted (refer to SEU/DB)</t>
  </si>
  <si>
    <t>ZCNT Institutional Contractors</t>
  </si>
  <si>
    <t>A Incountry Domestic Payment</t>
  </si>
  <si>
    <t>01 - Current/Checking account</t>
  </si>
  <si>
    <t>CSO - Civil Society Organisations</t>
  </si>
  <si>
    <t>International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</si>
  <si>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</si>
  <si>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</si>
  <si>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</si>
  <si>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</si>
  <si>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</si>
  <si>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</si>
  <si>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</si>
  <si>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1 - Low Capacity (High Risk)</t>
  </si>
  <si>
    <t>004 Guam</t>
  </si>
  <si>
    <t>No</t>
  </si>
  <si>
    <t>UNICEF Assessment 2020</t>
  </si>
  <si>
    <t>2 Block request and purchase order</t>
  </si>
  <si>
    <t>AED United Arab Emirates Dirham</t>
  </si>
  <si>
    <t>ZFO UNICEF Field Offices</t>
  </si>
  <si>
    <t>0060 - Afghanistan</t>
  </si>
  <si>
    <t>B AP - Book Transfer (BKTR)</t>
  </si>
  <si>
    <t>02 - Saving account</t>
  </si>
  <si>
    <t>GOVT - Government</t>
  </si>
  <si>
    <t>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</si>
  <si>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</si>
  <si>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</si>
  <si>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</si>
  <si>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</si>
  <si>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</si>
  <si>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</si>
  <si>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</si>
  <si>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2 - Medium Capacity (Moderate Risk)</t>
  </si>
  <si>
    <t>006 Afghanistan</t>
  </si>
  <si>
    <t>Yes</t>
  </si>
  <si>
    <t>UN Common Assessment - other UN</t>
  </si>
  <si>
    <t>3 Block quot.req., order and goods receipt</t>
  </si>
  <si>
    <t>AFN Afghani</t>
  </si>
  <si>
    <t>ZFV Field Office Vendors</t>
  </si>
  <si>
    <t>0090 - Albania</t>
  </si>
  <si>
    <t>C Payment By Check</t>
  </si>
  <si>
    <t>UN - UN Agency</t>
  </si>
  <si>
    <t>Community Based Organisation</t>
  </si>
  <si>
    <t>Audit Results</t>
  </si>
  <si>
    <t>3 - Medium</t>
  </si>
  <si>
    <t>0060D00000 - BAMYAN CENTRAL</t>
  </si>
  <si>
    <t xml:space="preserve"> within 45 days Due net</t>
  </si>
  <si>
    <t>Wid.</t>
  </si>
  <si>
    <t>3 - Full Capacity (Low Risk)</t>
  </si>
  <si>
    <t>009 Albania</t>
  </si>
  <si>
    <t>UN Common Assessment - UNICEF</t>
  </si>
  <si>
    <t>4 Block source determination</t>
  </si>
  <si>
    <t>ALL Albanian Lek(e)</t>
  </si>
  <si>
    <t>ZNC National Committees</t>
  </si>
  <si>
    <t>0120 - Algeria</t>
  </si>
  <si>
    <t>L Cash Payment Letter</t>
  </si>
  <si>
    <t>Bilateral/Multilateral</t>
  </si>
  <si>
    <t>Academic Institution</t>
  </si>
  <si>
    <t>Low Risk Assumed</t>
  </si>
  <si>
    <t>2 - Significant</t>
  </si>
  <si>
    <t>0060E00000 - DAIKUNDI CENTRAL</t>
  </si>
  <si>
    <t>0003 For Invoicing up to 15 of Month</t>
  </si>
  <si>
    <t>Dev.</t>
  </si>
  <si>
    <t>5 - No Contact with Beneficiaries</t>
  </si>
  <si>
    <t>012 Algeria</t>
  </si>
  <si>
    <t>11 PQ manuf. Site. PO with main supplier</t>
  </si>
  <si>
    <t>AMD Armenian Dram</t>
  </si>
  <si>
    <t>ZUN UN Agencies</t>
  </si>
  <si>
    <t>0240 - Argentina</t>
  </si>
  <si>
    <t>N AP - Non Urgent Payment (NURG)</t>
  </si>
  <si>
    <t>Account Update or Additional</t>
  </si>
  <si>
    <t>Financial Service Provider</t>
  </si>
  <si>
    <t>Red Cross/Red Crescent National Society</t>
  </si>
  <si>
    <t>Others</t>
  </si>
  <si>
    <t>1 - High</t>
  </si>
  <si>
    <t>0060F00000 - GARDEZCENTRAL</t>
  </si>
  <si>
    <t xml:space="preserve"> within 14 days 2 % cash discount</t>
  </si>
  <si>
    <t>LegSep</t>
  </si>
  <si>
    <t>6 - Not Assessed</t>
  </si>
  <si>
    <t>BankCountryCodes_Dropdown_NumberofMatches</t>
  </si>
  <si>
    <t>Bank_Contry_codes</t>
  </si>
  <si>
    <t>BankCountryCodes_Dropdown_ListofMatches</t>
  </si>
  <si>
    <t>024 Argentina</t>
  </si>
  <si>
    <t>21 Potential supplier, Not GMP evaluated</t>
  </si>
  <si>
    <t>ANG Netherlands Antillean Gulder</t>
  </si>
  <si>
    <t>0260 - Armenia</t>
  </si>
  <si>
    <t>T Bank Trasfer</t>
  </si>
  <si>
    <t>0060G00000 - PARWAN CENTRAL</t>
  </si>
  <si>
    <t xml:space="preserve"> within 30 days 1.5 % cash discount</t>
  </si>
  <si>
    <t>ComLaw</t>
  </si>
  <si>
    <t>7 - Low Capacity Assumed - Emergency</t>
  </si>
  <si>
    <t>025 Aruba</t>
  </si>
  <si>
    <t>74 Block on vendor's product for quality</t>
  </si>
  <si>
    <t>AOA Angolan Kwanza</t>
  </si>
  <si>
    <t>ZTVA Travel Agency</t>
  </si>
  <si>
    <t>0310 - Azerbaijan</t>
  </si>
  <si>
    <t>U AP - Urgent Payment (URGP)</t>
  </si>
  <si>
    <t>Update/Replace Existing Account</t>
  </si>
  <si>
    <t>0060H00000 - JALALABAD EASTERN</t>
  </si>
  <si>
    <t>026 Armenia</t>
  </si>
  <si>
    <t>97 Blocked for ethical reasons(total block)</t>
  </si>
  <si>
    <t>ARS Argentine Peso</t>
  </si>
  <si>
    <t>0420 - Barbados</t>
  </si>
  <si>
    <t>Add Additional Account</t>
  </si>
  <si>
    <t>0060I00000 - MEZAR-I-SHARIF NORTH</t>
  </si>
  <si>
    <t xml:space="preserve"> Baseline date on 30 of the month</t>
  </si>
  <si>
    <t>027 Australia</t>
  </si>
  <si>
    <t>98 Failed GMP inspection / total block</t>
  </si>
  <si>
    <t>AUD Australian Dollar</t>
  </si>
  <si>
    <t>0490 - Bhutan</t>
  </si>
  <si>
    <t>0060J00000 - FAIZABAD NORTHERN</t>
  </si>
  <si>
    <t xml:space="preserve"> For Invoicing up to End  of Month</t>
  </si>
  <si>
    <t>030 Austria</t>
  </si>
  <si>
    <t>99 Not Recommended by SEU/Total block</t>
  </si>
  <si>
    <t>AWG Aruban Guilder</t>
  </si>
  <si>
    <t>0510 - Bolivia</t>
  </si>
  <si>
    <t>0060K00000 - FARYABNORTHERN</t>
  </si>
  <si>
    <t xml:space="preserve"> within 14 days 2.125 % cash discount</t>
  </si>
  <si>
    <t>000 Unknown</t>
  </si>
  <si>
    <t>031 Azerbaijan</t>
  </si>
  <si>
    <t>AZN New Azerbaijan Manat</t>
  </si>
  <si>
    <t>0520 - Botswana</t>
  </si>
  <si>
    <t>0060L00000 - KUNDUZ NORTHERN</t>
  </si>
  <si>
    <t>042 Barbados</t>
  </si>
  <si>
    <t>BAM Bosnia-Herzegovina Mark</t>
  </si>
  <si>
    <t>0530 - Bosnia and Herzegovina</t>
  </si>
  <si>
    <t>0060M00000 - KANDAHARSOUTHERN</t>
  </si>
  <si>
    <t>048 Belgium</t>
  </si>
  <si>
    <t>BBD Barbados Dollar</t>
  </si>
  <si>
    <t>0540 - Brazil</t>
  </si>
  <si>
    <t>0060N00000 - NIMROZ SOUTHERN</t>
  </si>
  <si>
    <t xml:space="preserve"> Baseline date on 15 of next month</t>
  </si>
  <si>
    <t>049 Bhutan</t>
  </si>
  <si>
    <t>BDT Bangladesh Taka</t>
  </si>
  <si>
    <t>0570 - Bulgaria</t>
  </si>
  <si>
    <t>0060O00000 - HERATWESTERN</t>
  </si>
  <si>
    <t>0004 within 14 days 3 % cash discount</t>
  </si>
  <si>
    <t>051 Bolivia</t>
  </si>
  <si>
    <t>BGN Bulgarian Lev(a)</t>
  </si>
  <si>
    <t>0600 - Myanmar</t>
  </si>
  <si>
    <t>0060P00000 - BADGHIS WESTERN</t>
  </si>
  <si>
    <t xml:space="preserve"> within 30 days 1 % cash discount</t>
  </si>
  <si>
    <t>052 Botswana</t>
  </si>
  <si>
    <t>BHD Bahrain Dinar</t>
  </si>
  <si>
    <t>Vendor account group</t>
  </si>
  <si>
    <t>0610 - Burundi</t>
  </si>
  <si>
    <t>0060Q00000 - FARAHWESTERN</t>
  </si>
  <si>
    <t xml:space="preserve"> within 60 days Due net</t>
  </si>
  <si>
    <t>053 Bosnia-Herz.</t>
  </si>
  <si>
    <t>BIF Burundi Franc</t>
  </si>
  <si>
    <t>0630 - Belarus</t>
  </si>
  <si>
    <t>0060R00000 - GHOR WESTERN</t>
  </si>
  <si>
    <t>0005 within 10 days 2 % cash discount</t>
  </si>
  <si>
    <t>054 Brazil</t>
  </si>
  <si>
    <t>BMD Bermudan Dollar</t>
  </si>
  <si>
    <t>Local Destinations (ZLC  - ‘L’),</t>
  </si>
  <si>
    <t>0660 - Cambodia</t>
  </si>
  <si>
    <t>0090A00000 - ALBANIA</t>
  </si>
  <si>
    <t>057 Bulgaria</t>
  </si>
  <si>
    <t>BND Brunei Dollar</t>
  </si>
  <si>
    <t>Governments (ZGV – ‘G’),</t>
  </si>
  <si>
    <t>0690 - Republic of Cameroon</t>
  </si>
  <si>
    <t>0090B00000 - TIRANA ALBANIA</t>
  </si>
  <si>
    <t xml:space="preserve"> within 50 days Due net</t>
  </si>
  <si>
    <t>060 Myanmar</t>
  </si>
  <si>
    <t>BOB Boliviano</t>
  </si>
  <si>
    <t>Inter-governmental Agencies (ZOI – ‘I’),</t>
  </si>
  <si>
    <t>0750 - Central African Republic</t>
  </si>
  <si>
    <t>0120A00000 - ALGERIA</t>
  </si>
  <si>
    <t>0006 Before End of the month 4 % cash discount</t>
  </si>
  <si>
    <t>061 Burundi</t>
  </si>
  <si>
    <t>BRL Brazilian Real</t>
  </si>
  <si>
    <t>National Committees (ZNC) – ‘C’),</t>
  </si>
  <si>
    <t>0780 - Sri Lanka</t>
  </si>
  <si>
    <t>0120B00000 - ALGIERS ALGERIA</t>
  </si>
  <si>
    <t xml:space="preserve"> Before 15 of the next month ;; 2 % cash discount</t>
  </si>
  <si>
    <t>063 Belarus</t>
  </si>
  <si>
    <t>Request Type (Create/Update/Unblock/Block) must be provided to submit the request!</t>
  </si>
  <si>
    <t>BSD Bahamian Dollar</t>
  </si>
  <si>
    <t>Non-governmental Organizations (ZNG – ‘N’)</t>
  </si>
  <si>
    <t>0810 - Chad</t>
  </si>
  <si>
    <t>0240A00000 - ARGENTINA</t>
  </si>
  <si>
    <t xml:space="preserve"> Before 15 in 2 months Due net</t>
  </si>
  <si>
    <t>066 Cambodia</t>
  </si>
  <si>
    <t>There are mandatory fields missing for the creation request.
Complete the fields in red background before submission!</t>
  </si>
  <si>
    <t>BTN Bhutanese Ngultrum</t>
  </si>
  <si>
    <t>United Nations System (ZUN – ‘U’),</t>
  </si>
  <si>
    <t>0840 - Chile</t>
  </si>
  <si>
    <t>0240B00000 - BUENOS AIRES AR</t>
  </si>
  <si>
    <t>0007 within 14 days 4 % cash discount</t>
  </si>
  <si>
    <t>069 Cameroon</t>
  </si>
  <si>
    <t>Update</t>
  </si>
  <si>
    <t>There are mandatory fields missing for the update request.
Provide the missing vendor number and all mandatory information that must be updated or missing in the vendor before submission!</t>
  </si>
  <si>
    <t>BWP Botswana Pula</t>
  </si>
  <si>
    <t>Field Offices -non SLU/SLN  (ZFO – ‘F’),</t>
  </si>
  <si>
    <t>0860 - China</t>
  </si>
  <si>
    <t>0240C00000 - SOUTHERN CONE HUB AR</t>
  </si>
  <si>
    <t>071 Canary Islands</t>
  </si>
  <si>
    <t>Block</t>
  </si>
  <si>
    <t>Provide the vendor number to be blocked and the reason for action in the fields in red background!</t>
  </si>
  <si>
    <t>BYN New Belarusian Ruble</t>
  </si>
  <si>
    <t>Field Offices -SLU/SLN only (ZFU – ‘Z’),</t>
  </si>
  <si>
    <t>0930 - Colombia</t>
  </si>
  <si>
    <t>0001 Sales Org. 001</t>
  </si>
  <si>
    <t>0001 Government</t>
  </si>
  <si>
    <t>000 Allocation number</t>
  </si>
  <si>
    <t>0260A00000 - ARMENIA</t>
  </si>
  <si>
    <t>053 Bosnia and Herzegovina</t>
  </si>
  <si>
    <t>072 Canada</t>
  </si>
  <si>
    <t>Unblock</t>
  </si>
  <si>
    <t>Provide the vendor number to be unblocked and all mandatory information that must be updated or missing in the vendor before submission!</t>
  </si>
  <si>
    <t>BZD Belize Dollar</t>
  </si>
  <si>
    <t>Individuals –Others  (ZIN – ‘O’),</t>
  </si>
  <si>
    <t>0990 - Democratic Republic of Congo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</si>
  <si>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</si>
  <si>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</si>
  <si>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</si>
  <si>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</si>
  <si>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</si>
  <si>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</si>
  <si>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075 Central Afr.Rep</t>
  </si>
  <si>
    <t>Mark for deletion</t>
  </si>
  <si>
    <t>CAD Canadian Dollar</t>
  </si>
  <si>
    <t>Joint Ventures – Worldwide (ZJT – ‘J’),</t>
  </si>
  <si>
    <t>1020 - Costa Rica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</si>
  <si>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</si>
  <si>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</si>
  <si>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</si>
  <si>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</si>
  <si>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</si>
  <si>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</si>
  <si>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078 Sri Lanka</t>
  </si>
  <si>
    <t>Unmark for deletion</t>
  </si>
  <si>
    <t>CDF Franc Congolais</t>
  </si>
  <si>
    <t>Country Office - Guest Houses (ZNH – ‘GH’),</t>
  </si>
  <si>
    <t>1030 - Croatia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</si>
  <si>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</si>
  <si>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</si>
  <si>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</si>
  <si>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</si>
  <si>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</si>
  <si>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</si>
  <si>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081 Chad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</si>
  <si>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</si>
  <si>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</si>
  <si>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1050 - Cuba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</si>
  <si>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</si>
  <si>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</si>
  <si>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</si>
  <si>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</si>
  <si>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</si>
  <si>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</si>
  <si>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084 Chile</t>
  </si>
  <si>
    <t>CLP Chilean Peso</t>
  </si>
  <si>
    <t>One time customers (ZOT – ‘PO’),</t>
  </si>
  <si>
    <t>1170 - Benin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</si>
  <si>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</si>
  <si>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</si>
  <si>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</si>
  <si>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</si>
  <si>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</si>
  <si>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086 China</t>
  </si>
  <si>
    <t>CNY Chinese Yuan Renminbi</t>
  </si>
  <si>
    <t>1200 - Denmark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</si>
  <si>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</si>
  <si>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</si>
  <si>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</si>
  <si>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</si>
  <si>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</si>
  <si>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093 Colombia</t>
  </si>
  <si>
    <t>COP Colombian Peso</t>
  </si>
  <si>
    <t>1260 - Dominican Republic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</si>
  <si>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</si>
  <si>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</si>
  <si>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</si>
  <si>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</si>
  <si>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</si>
  <si>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</si>
  <si>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099 Congo, Dem. Rep</t>
  </si>
  <si>
    <t>CRC Costa Rica Colon</t>
  </si>
  <si>
    <t>1350 - Ecuador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</si>
  <si>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</si>
  <si>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</si>
  <si>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</si>
  <si>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</si>
  <si>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</si>
  <si>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102 Costa Rica</t>
  </si>
  <si>
    <t>UNICEF Ambassador</t>
  </si>
  <si>
    <t>CUP Cuban Peso</t>
  </si>
  <si>
    <t>ZFWD Forwarders</t>
  </si>
  <si>
    <t>1380 - El Salvador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</si>
  <si>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</si>
  <si>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</si>
  <si>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</si>
  <si>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</si>
  <si>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</si>
  <si>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</si>
  <si>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</si>
  <si>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103 Croatia</t>
  </si>
  <si>
    <t>Indiv Contractors</t>
  </si>
  <si>
    <t>CVE Cape Verde Escudo</t>
  </si>
  <si>
    <t>ZVEN Vendors -SD</t>
  </si>
  <si>
    <t>1390 - Equatorial Guinea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</si>
  <si>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</si>
  <si>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</si>
  <si>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</si>
  <si>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</si>
  <si>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</si>
  <si>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105 Cuba</t>
  </si>
  <si>
    <t>Inst Contractors</t>
  </si>
  <si>
    <t>CZK Czech Koruna</t>
  </si>
  <si>
    <t>1410 - Ethiopia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</si>
  <si>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</si>
  <si>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</si>
  <si>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</si>
  <si>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</si>
  <si>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</si>
  <si>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</si>
  <si>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111 Cyprus</t>
  </si>
  <si>
    <t>External Auditors</t>
  </si>
  <si>
    <t>DJF Djibouti Franc</t>
  </si>
  <si>
    <t>1420 - Eritrea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</si>
  <si>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</si>
  <si>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</si>
  <si>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</si>
  <si>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</si>
  <si>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</si>
  <si>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</si>
  <si>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113 Czech Republic</t>
  </si>
  <si>
    <t>UNICEF Exec Board</t>
  </si>
  <si>
    <t>DKK Danish Krone</t>
  </si>
  <si>
    <t>1430 - Fiji (Pacific Islands)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</si>
  <si>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</si>
  <si>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</si>
  <si>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</si>
  <si>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</si>
  <si>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</si>
  <si>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</si>
  <si>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117 Benin</t>
  </si>
  <si>
    <t>Gov. Counterparts</t>
  </si>
  <si>
    <t>DOP Dominican Peso</t>
  </si>
  <si>
    <t>1530 - Gabon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</si>
  <si>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</si>
  <si>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</si>
  <si>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</si>
  <si>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</si>
  <si>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</si>
  <si>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</si>
  <si>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120 Denmark</t>
  </si>
  <si>
    <t>Internship</t>
  </si>
  <si>
    <t>DZD Algerian Dinar</t>
  </si>
  <si>
    <t>1560 - Gambia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</si>
  <si>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</si>
  <si>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</si>
  <si>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</si>
  <si>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</si>
  <si>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</si>
  <si>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</si>
  <si>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</si>
  <si>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126 Dominican Rep.</t>
  </si>
  <si>
    <t>Partners</t>
  </si>
  <si>
    <t>EGP Egyptian Pound</t>
  </si>
  <si>
    <t>1600 - Georgia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</si>
  <si>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</si>
  <si>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</si>
  <si>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</si>
  <si>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</si>
  <si>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</si>
  <si>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</si>
  <si>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135 Ecuador</t>
  </si>
  <si>
    <t>Other UN Agency Staff</t>
  </si>
  <si>
    <t>ERN Eritrean Nakfa</t>
  </si>
  <si>
    <t>1620 - Ghana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</si>
  <si>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</si>
  <si>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</si>
  <si>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</si>
  <si>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</si>
  <si>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</si>
  <si>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</si>
  <si>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138 El Salvador</t>
  </si>
  <si>
    <t>UN Volunteers</t>
  </si>
  <si>
    <t>ETB Ethiopian Birr</t>
  </si>
  <si>
    <t>1680 - Guatemala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</si>
  <si>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</si>
  <si>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</si>
  <si>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</si>
  <si>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</si>
  <si>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</si>
  <si>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</si>
  <si>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139 Equatorial Guin</t>
  </si>
  <si>
    <t>Volunteers</t>
  </si>
  <si>
    <t>EUR Euro</t>
  </si>
  <si>
    <t>1770 - Guinea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</si>
  <si>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</si>
  <si>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</si>
  <si>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</si>
  <si>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</si>
  <si>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</si>
  <si>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</si>
  <si>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140 Estonia</t>
  </si>
  <si>
    <t>FJD Fiji Dollar</t>
  </si>
  <si>
    <t>1800 - Guyana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</si>
  <si>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</si>
  <si>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</si>
  <si>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</si>
  <si>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</si>
  <si>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</si>
  <si>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141 Ethiopia</t>
  </si>
  <si>
    <t>GBP Pound Sterling</t>
  </si>
  <si>
    <t>1830 - Haiti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</si>
  <si>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</si>
  <si>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</si>
  <si>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</si>
  <si>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</si>
  <si>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</si>
  <si>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</si>
  <si>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142 Eritrea</t>
  </si>
  <si>
    <t>GEL Georgian Lari</t>
  </si>
  <si>
    <t>1860 - Honduras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</si>
  <si>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</si>
  <si>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</si>
  <si>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</si>
  <si>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</si>
  <si>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</si>
  <si>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143 Fiji</t>
  </si>
  <si>
    <t>Corporate Contract</t>
  </si>
  <si>
    <t>GHS Ghana Cedi (new)</t>
  </si>
  <si>
    <t>1950 - Global Shared Services Center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</si>
  <si>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</si>
  <si>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</si>
  <si>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</si>
  <si>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</si>
  <si>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</si>
  <si>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</si>
  <si>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144 Finland</t>
  </si>
  <si>
    <t>Long term agreement</t>
  </si>
  <si>
    <t>GIP Gibraltar Pound</t>
  </si>
  <si>
    <t>2040 - India</t>
  </si>
  <si>
    <t>027 Value date</t>
  </si>
  <si>
    <t>1520810 Receivables (UN Agencies)</t>
  </si>
  <si>
    <t>0540G00000 - SALVADOR</t>
  </si>
  <si>
    <t xml:space="preserve"> 3 installment: 30.000 % with payment term 0001</t>
  </si>
  <si>
    <t>147 France</t>
  </si>
  <si>
    <t>Low value procurement</t>
  </si>
  <si>
    <t>GMD Gambian Dalasi</t>
  </si>
  <si>
    <t>2070 - Indonesia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</si>
  <si>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</si>
  <si>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</si>
  <si>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</si>
  <si>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</si>
  <si>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</si>
  <si>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153 Gabon</t>
  </si>
  <si>
    <t>Signing an SSFA / PCA</t>
  </si>
  <si>
    <t>GNF Guinean Franc</t>
  </si>
  <si>
    <t>2100 - Iran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</si>
  <si>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</si>
  <si>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</si>
  <si>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</si>
  <si>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</si>
  <si>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</si>
  <si>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</si>
  <si>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</si>
  <si>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156 Gambia</t>
  </si>
  <si>
    <t>Internet / Telephone Service Provider</t>
  </si>
  <si>
    <t>GTQ Guatemalan Quetzal</t>
  </si>
  <si>
    <t>2130 - Iraq</t>
  </si>
  <si>
    <t>Z003 Reimbursement of expenses</t>
  </si>
  <si>
    <t>PUBL</t>
  </si>
  <si>
    <t>031 Customer number</t>
  </si>
  <si>
    <t>1550120 Prepaid Education grant</t>
  </si>
  <si>
    <t>0540J00000 - RIO DE JANEIRO BR</t>
  </si>
  <si>
    <t>160 Georgia</t>
  </si>
  <si>
    <t>Bidding</t>
  </si>
  <si>
    <t>GYD Guyanese Dollar</t>
  </si>
  <si>
    <t>2220 - Office of Research, Italy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</si>
  <si>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</si>
  <si>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</si>
  <si>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</si>
  <si>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</si>
  <si>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</si>
  <si>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162 Ghana</t>
  </si>
  <si>
    <t>HKD Hong Kong Dollar</t>
  </si>
  <si>
    <t>2250 - Cote D'Ivoire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</si>
  <si>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</si>
  <si>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</si>
  <si>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</si>
  <si>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</si>
  <si>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</si>
  <si>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163 Gibraltar</t>
  </si>
  <si>
    <t>Other (please provide detailed explanation under Additional Instructions or Remarks)</t>
  </si>
  <si>
    <t>HNL Honduran Lempira</t>
  </si>
  <si>
    <t>2280 - Jamaica</t>
  </si>
  <si>
    <t>Z006 ECHO (80% advance)</t>
  </si>
  <si>
    <t>034 Month, cost center</t>
  </si>
  <si>
    <t>2200190 Reconciliation (Other Trust Accounts)</t>
  </si>
  <si>
    <t>0600A00000 - MYANMAR</t>
  </si>
  <si>
    <t>165 Greece</t>
  </si>
  <si>
    <t>HRK Croatian Kuna</t>
  </si>
  <si>
    <t>2340 - Jordan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</si>
  <si>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</si>
  <si>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</si>
  <si>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</si>
  <si>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</si>
  <si>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</si>
  <si>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168 Guatemala</t>
  </si>
  <si>
    <t>Inactive, vendor won't be used anymore.</t>
  </si>
  <si>
    <t>HTG Haitian Gourde</t>
  </si>
  <si>
    <t>234R - MENA, Jordan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</si>
  <si>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</si>
  <si>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</si>
  <si>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</si>
  <si>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</si>
  <si>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</si>
  <si>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177 Guinea</t>
  </si>
  <si>
    <t>Ethical (financial): Clarify further in comments!</t>
  </si>
  <si>
    <t>HUF Hungarian Forint</t>
  </si>
  <si>
    <t>2390 - Kazakhstan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</si>
  <si>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</si>
  <si>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</si>
  <si>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</si>
  <si>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</si>
  <si>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</si>
  <si>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180 Guyana</t>
  </si>
  <si>
    <t>Ethical (compliance): Clarify further in comments!</t>
  </si>
  <si>
    <t>IDR Indonesian Rupiah</t>
  </si>
  <si>
    <t>2400 - Kenya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</si>
  <si>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</si>
  <si>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</si>
  <si>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</si>
  <si>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</si>
  <si>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</si>
  <si>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183 Haiti</t>
  </si>
  <si>
    <t>Duplication: Provide other number in comments!</t>
  </si>
  <si>
    <t>ILS Israeli Shekel</t>
  </si>
  <si>
    <t>240B - Office of Global Innovation</t>
  </si>
  <si>
    <t>Z122 Within 10 days 3 % cash discount</t>
  </si>
  <si>
    <t>060 Test0</t>
  </si>
  <si>
    <t>2520130 Cash Advances from Donors</t>
  </si>
  <si>
    <t>0600F00000 - MAWLAMYINE</t>
  </si>
  <si>
    <t>186 Honduras</t>
  </si>
  <si>
    <t>Other: Clarify further in comments!</t>
  </si>
  <si>
    <t>INR Indian Rupee</t>
  </si>
  <si>
    <t>240R - ESARO, Kenya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</si>
  <si>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</si>
  <si>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</si>
  <si>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</si>
  <si>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</si>
  <si>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</si>
  <si>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195 Hungary</t>
  </si>
  <si>
    <t>IQD Iraqui Dinar</t>
  </si>
  <si>
    <t>2450 - Republic of Kyrgyzstan</t>
  </si>
  <si>
    <t>Z124 Within 20 days 2% cash discount</t>
  </si>
  <si>
    <t>065 Test5</t>
  </si>
  <si>
    <t>0600H00000 - MYITKYINA</t>
  </si>
  <si>
    <t>198 Iceland</t>
  </si>
  <si>
    <t>IRR Iranian Rial</t>
  </si>
  <si>
    <t>2460 - Lao People's Dem Rep.</t>
  </si>
  <si>
    <t>Z125 10 days 3%, 15 days 2.5%, 30 days net</t>
  </si>
  <si>
    <t>101 Cash discnt clearing</t>
  </si>
  <si>
    <t>0600I00000 - TAUNGGYI</t>
  </si>
  <si>
    <t>Y105 within 7 days 0.7 % cash discount</t>
  </si>
  <si>
    <t>204 India</t>
  </si>
  <si>
    <t>ISK Iceland Krona</t>
  </si>
  <si>
    <t>2490 - Lebanon</t>
  </si>
  <si>
    <t>Z126 15 days 2.5%, 20 days 2%, 30 days net</t>
  </si>
  <si>
    <t>Z01 WBS Element</t>
  </si>
  <si>
    <t>0001 Four-level dunning notice, every two weeks</t>
  </si>
  <si>
    <t>0600J00000 - MAUNGDAW</t>
  </si>
  <si>
    <t>207 Indonesia</t>
  </si>
  <si>
    <t>JMD Jamaican Dollar</t>
  </si>
  <si>
    <t>2520 - Lesotho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</si>
  <si>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</si>
  <si>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</si>
  <si>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</si>
  <si>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</si>
  <si>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</si>
  <si>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210 Iran</t>
  </si>
  <si>
    <t>JOD Jordanian Dinar</t>
  </si>
  <si>
    <t>2550 - Liberia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</si>
  <si>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</si>
  <si>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</si>
  <si>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</si>
  <si>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</si>
  <si>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213 Iraq</t>
  </si>
  <si>
    <t>JPY Japanese Yen</t>
  </si>
  <si>
    <t>2580 - Libya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</si>
  <si>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</si>
  <si>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</si>
  <si>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</si>
  <si>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</si>
  <si>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</si>
  <si>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216 Ireland</t>
  </si>
  <si>
    <t>KES Kenyan Shilling</t>
  </si>
  <si>
    <t>2660 - North Macedonia</t>
  </si>
  <si>
    <t>Z913 Prepaid</t>
  </si>
  <si>
    <t>Z06 Doc.no. L/Item,F/yr</t>
  </si>
  <si>
    <t>0610A00000 - BURUNDI</t>
  </si>
  <si>
    <t>219 Israel</t>
  </si>
  <si>
    <t>KGS Kyrgyzstan Som</t>
  </si>
  <si>
    <t>2670 - Madagascar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</si>
  <si>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</si>
  <si>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</si>
  <si>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</si>
  <si>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</si>
  <si>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</si>
  <si>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222 Italy</t>
  </si>
  <si>
    <t>KHR Cambodian Riel</t>
  </si>
  <si>
    <t>2690 - Malawi</t>
  </si>
  <si>
    <t>Z915 30 days net (direct disbursement by KfW)</t>
  </si>
  <si>
    <t>A2 Accounts Officer</t>
  </si>
  <si>
    <t>0610C00000 - GITEGA</t>
  </si>
  <si>
    <t>225 Cote d'Ivoire</t>
  </si>
  <si>
    <t>KMF Comoros Franc</t>
  </si>
  <si>
    <t>2700 - Malaysia</t>
  </si>
  <si>
    <t>A3 Accounts Officer</t>
  </si>
  <si>
    <t>0630A00000 - BELARUS</t>
  </si>
  <si>
    <t>Y109 within 10 days 3 % cash discount</t>
  </si>
  <si>
    <t>228 Jamaica</t>
  </si>
  <si>
    <t>KPW01 KPW</t>
  </si>
  <si>
    <t>2740 - Maldives</t>
  </si>
  <si>
    <t>C0 Chief Contributions Unit</t>
  </si>
  <si>
    <t>0630B00000 - MINSK BELARUS</t>
  </si>
  <si>
    <t>231 Japan</t>
  </si>
  <si>
    <t>KRW South Korean Won</t>
  </si>
  <si>
    <t>2760 - Mali</t>
  </si>
  <si>
    <t>C1 Contributions Team 1</t>
  </si>
  <si>
    <t>0660A00000 - CAMBODIA</t>
  </si>
  <si>
    <t>Y110 within 15 days 0.5 % cash discount</t>
  </si>
  <si>
    <t>234 Jordan</t>
  </si>
  <si>
    <t>KWD Kuwaiti Dinar</t>
  </si>
  <si>
    <t>2820 - Mauritania</t>
  </si>
  <si>
    <t>0003 For incoming invoices until 15 of the month</t>
  </si>
  <si>
    <t>C2 Contributions Team 2</t>
  </si>
  <si>
    <t>0660B00000 - PHNOM PENH CAMBODIA</t>
  </si>
  <si>
    <t>239 Kazakhstan</t>
  </si>
  <si>
    <t>KYD Cayman Dollar</t>
  </si>
  <si>
    <t>2850 - Mexico</t>
  </si>
  <si>
    <t>C3 Contributions Team 3</t>
  </si>
  <si>
    <t>0660C00000 - BATTAMBANG</t>
  </si>
  <si>
    <t>Y111 within 15 days 0.55 % cash discount</t>
  </si>
  <si>
    <t>240 Kenya</t>
  </si>
  <si>
    <t>KZT Kazakhstani Tenge</t>
  </si>
  <si>
    <t>2880 - Mongolia</t>
  </si>
  <si>
    <t>D1 Comptroller</t>
  </si>
  <si>
    <t>0660D00000 - PREAH SIHANOUK</t>
  </si>
  <si>
    <t>243 Kuwait</t>
  </si>
  <si>
    <t>LAK Laotian Kip</t>
  </si>
  <si>
    <t>2910 - Morocco</t>
  </si>
  <si>
    <t>D2 DFAM/Deputy Director, Accts</t>
  </si>
  <si>
    <t>0660E00000 - SIEM REAP</t>
  </si>
  <si>
    <t>Y112 within 15 days 0.6 % cash discount</t>
  </si>
  <si>
    <t>245 Kyrgyzstan</t>
  </si>
  <si>
    <t>LBP Lebanese Pound</t>
  </si>
  <si>
    <t>2970 - Nepal</t>
  </si>
  <si>
    <t>D3 DFAM/Deputy Director,Budget</t>
  </si>
  <si>
    <t>0660F00000 - KAMPONG CHAM</t>
  </si>
  <si>
    <t>246 Lao,Peo.Dem.Rep</t>
  </si>
  <si>
    <t>LKR Sri Lankan Rupee</t>
  </si>
  <si>
    <t>297R - ROSA, Nepal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</si>
  <si>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</si>
  <si>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</si>
  <si>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</si>
  <si>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</si>
  <si>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247 Latvia</t>
  </si>
  <si>
    <t>LRD Liberian Dollar</t>
  </si>
  <si>
    <t>3120 - Nicaragua</t>
  </si>
  <si>
    <t>E1 Vacant</t>
  </si>
  <si>
    <t>0690A00000 - REPUBLIC OF CAMEROON</t>
  </si>
  <si>
    <t>249 Lebanon</t>
  </si>
  <si>
    <t>LSL Lesotho Loti</t>
  </si>
  <si>
    <t>3180 - Niger</t>
  </si>
  <si>
    <t>E2 K. Hulshof</t>
  </si>
  <si>
    <t>0690B00000 - YAOUNDE CAMEROON</t>
  </si>
  <si>
    <t>Y114 within 15 days 2 % cash discount</t>
  </si>
  <si>
    <t>252 Lesotho</t>
  </si>
  <si>
    <t>LTL Lithuanian Lita</t>
  </si>
  <si>
    <t>3210 - Nigeria</t>
  </si>
  <si>
    <t>F0 Funding Monitoring Officer</t>
  </si>
  <si>
    <t>0690C00000 - DOUALA</t>
  </si>
  <si>
    <t>255 Liberia</t>
  </si>
  <si>
    <t>LVL Lativian Lat</t>
  </si>
  <si>
    <t>3300 - Pakistan</t>
  </si>
  <si>
    <t>F1 Funding Cluster No. 1</t>
  </si>
  <si>
    <t>0690D00000 - NGAOUNDERE</t>
  </si>
  <si>
    <t>258 Libya</t>
  </si>
  <si>
    <t>LYD Libyan Dinar</t>
  </si>
  <si>
    <t>3330 - Panama</t>
  </si>
  <si>
    <t>F2 Funding Cluster No. 2</t>
  </si>
  <si>
    <t>0690E00000 - BERTOUA</t>
  </si>
  <si>
    <t>Z001 PFP: Baseline equal to NC's fiscal year-end</t>
  </si>
  <si>
    <t>260 Lithuania</t>
  </si>
  <si>
    <t>MAD Moroccan Dirham</t>
  </si>
  <si>
    <t>333R - LACRO, Panama</t>
  </si>
  <si>
    <t>F3 Funding Cluster No. 3</t>
  </si>
  <si>
    <t>0690F00000 - GAROUA CAMEROON</t>
  </si>
  <si>
    <t>246 Lao, People's Dem. Rep.</t>
  </si>
  <si>
    <t>264 Luxembourg</t>
  </si>
  <si>
    <t>MDL Moldavan Leu</t>
  </si>
  <si>
    <t>3360 - Paraguay</t>
  </si>
  <si>
    <t>F4 Funding Cluster No. 4</t>
  </si>
  <si>
    <t>0690G00000 - MAROUA CAMEROON</t>
  </si>
  <si>
    <t>266 North Macedonia</t>
  </si>
  <si>
    <t>MGA Malagasy Ariary</t>
  </si>
  <si>
    <t>3380 - Congo</t>
  </si>
  <si>
    <t>F5 Funding Cluster No. 5</t>
  </si>
  <si>
    <t>0750A00000 - CENTRAL AFRICAN REP.</t>
  </si>
  <si>
    <t>267 Madagascar</t>
  </si>
  <si>
    <t>MKD Macedonian Denar</t>
  </si>
  <si>
    <t>3390 - Peru</t>
  </si>
  <si>
    <t>F6 Funding Cluster No. 6</t>
  </si>
  <si>
    <t>0750B00000 - BANGUI CAR</t>
  </si>
  <si>
    <t>269 Malawi</t>
  </si>
  <si>
    <t>MMK Myanmar Kyat</t>
  </si>
  <si>
    <t>3420 - Philippines</t>
  </si>
  <si>
    <t>F7 Deputy Director, PFO</t>
  </si>
  <si>
    <t>0750C00000 - BOSSANGOA CAR</t>
  </si>
  <si>
    <t>270 Malaysia</t>
  </si>
  <si>
    <t>MNT Mongolian Tugrik</t>
  </si>
  <si>
    <t>3450 - Poland</t>
  </si>
  <si>
    <t>F8 Director, PFO</t>
  </si>
  <si>
    <t>0750D00000 - KANGA BANDORO CAR</t>
  </si>
  <si>
    <t>Z007 Payment due in (3) months</t>
  </si>
  <si>
    <t>258 Libyan Arab Jamahiriya</t>
  </si>
  <si>
    <t>274 Maldives,Rep of</t>
  </si>
  <si>
    <t>MOP Macao Pataca</t>
  </si>
  <si>
    <t>3660 - Romania</t>
  </si>
  <si>
    <t>S1 Chief Operations, SD</t>
  </si>
  <si>
    <t>0750E00000 - BAMBARI CAR</t>
  </si>
  <si>
    <t>Z008 Payment due in (9) months</t>
  </si>
  <si>
    <t>276 Mali</t>
  </si>
  <si>
    <t>MRU Mauritanian Ouguiya</t>
  </si>
  <si>
    <t>3750 - Rwanda</t>
  </si>
  <si>
    <t>S2 Finance Officer, SD</t>
  </si>
  <si>
    <t>0750F00000 - BOUAR CAR</t>
  </si>
  <si>
    <t>Z009 Payment due in (12) months</t>
  </si>
  <si>
    <t>279 Malta</t>
  </si>
  <si>
    <t>MUR Mauritius Rupee</t>
  </si>
  <si>
    <t>3780 - Saudi Arabia</t>
  </si>
  <si>
    <t>S3 Finance Officer, SD</t>
  </si>
  <si>
    <t>0750G00000 - NDELE CAR</t>
  </si>
  <si>
    <t>282 Mauritania</t>
  </si>
  <si>
    <t>MVR Maldive Rufiyaa</t>
  </si>
  <si>
    <t>3810 - Senegal</t>
  </si>
  <si>
    <t>S4 Finance Officer, SD</t>
  </si>
  <si>
    <t>0750H00000 - ZEMIO CAR</t>
  </si>
  <si>
    <t>283 Mauritius</t>
  </si>
  <si>
    <t>MWK Malawi Kwacha</t>
  </si>
  <si>
    <t>381R - WCARO, Senegal</t>
  </si>
  <si>
    <t>0780A00000 - SRI LANKA</t>
  </si>
  <si>
    <t>285 Mexico</t>
  </si>
  <si>
    <t>MXN Mexican Peso</t>
  </si>
  <si>
    <t>3900 - Sierra Leone</t>
  </si>
  <si>
    <t>0780B00000 - COLOMBO SRI LANKA</t>
  </si>
  <si>
    <t>288 Mongolia</t>
  </si>
  <si>
    <t>MYR Malaysian Ringgit</t>
  </si>
  <si>
    <t>3920 - Somalia</t>
  </si>
  <si>
    <t>Full Time</t>
  </si>
  <si>
    <t>0780C00000 - BATTILCALOA</t>
  </si>
  <si>
    <t>274 Maldives</t>
  </si>
  <si>
    <t>291 Morocco</t>
  </si>
  <si>
    <t>MZN Mozambique Metical (new)</t>
  </si>
  <si>
    <t>3930 - South Africa</t>
  </si>
  <si>
    <t>0009 For incoming invoices until 15 of the month</t>
  </si>
  <si>
    <t>Part Time</t>
  </si>
  <si>
    <t>0780D00000 - JAFFNA</t>
  </si>
  <si>
    <t>297 Nepal</t>
  </si>
  <si>
    <t>NAD Namibian dollar</t>
  </si>
  <si>
    <t>4020 - Sudan</t>
  </si>
  <si>
    <t>0780E00000 - VAVUNIYA</t>
  </si>
  <si>
    <t>300 Netherlands</t>
  </si>
  <si>
    <t>NGN Nigerian Naira</t>
  </si>
  <si>
    <t>4030 - Eswatini</t>
  </si>
  <si>
    <t>0780F00000 - KILINOCHCHI</t>
  </si>
  <si>
    <t>309 New Zealand</t>
  </si>
  <si>
    <t>NIO Nicaraguan Cordoba Oro</t>
  </si>
  <si>
    <t>4040 - South Sudan</t>
  </si>
  <si>
    <t>0810A00000 - CHAD</t>
  </si>
  <si>
    <t>312 Nicaragua</t>
  </si>
  <si>
    <t>NOK Norwegian Krone</t>
  </si>
  <si>
    <t>4140 - Syria</t>
  </si>
  <si>
    <t>0810B00000 - N'DJAMENA CHAD</t>
  </si>
  <si>
    <t>318 Niger</t>
  </si>
  <si>
    <t>NPR Nepalese Rupee</t>
  </si>
  <si>
    <t>4150 - Tajikistan</t>
  </si>
  <si>
    <t>0810C00000 - ABECHE</t>
  </si>
  <si>
    <t>321 Nigeria</t>
  </si>
  <si>
    <t>NZD New Zealand Dollar</t>
  </si>
  <si>
    <t>4200 - Thailand</t>
  </si>
  <si>
    <t>0810D00000 - MOUNDOU</t>
  </si>
  <si>
    <t>Z901 Payable immediately Due net</t>
  </si>
  <si>
    <t>324 Norway</t>
  </si>
  <si>
    <t>OMR Omani Rial</t>
  </si>
  <si>
    <t>420R - EAPRO, Thailand</t>
  </si>
  <si>
    <t>0810E00000 - MONGO</t>
  </si>
  <si>
    <t>Z902 Upon receipt of invoice</t>
  </si>
  <si>
    <t>330 Pakistan</t>
  </si>
  <si>
    <t>PAB Panamanian Balboa</t>
  </si>
  <si>
    <t>4230 - Togo</t>
  </si>
  <si>
    <t>0810F00000 - MAO</t>
  </si>
  <si>
    <t>Z903 Due 10 days after receipt of invoice</t>
  </si>
  <si>
    <t>333 Panama</t>
  </si>
  <si>
    <t>PEN Peruvian Nuevo Sol</t>
  </si>
  <si>
    <t>4320 - Tunisia</t>
  </si>
  <si>
    <t>OnPrem</t>
  </si>
  <si>
    <t>0810G00000 - SAHR CHAD</t>
  </si>
  <si>
    <t>Z904 Due 30 days after receipt of invoice</t>
  </si>
  <si>
    <t>336 Paraguay</t>
  </si>
  <si>
    <t>PGK Papua New Guinea Kina</t>
  </si>
  <si>
    <t>4350 - Turkey</t>
  </si>
  <si>
    <t>OffPrem</t>
  </si>
  <si>
    <t>0840A00000 - CHILE</t>
  </si>
  <si>
    <t>Z909 Reduce FO budget on billing</t>
  </si>
  <si>
    <t>338 Congo</t>
  </si>
  <si>
    <t>PHP Philippine Peso</t>
  </si>
  <si>
    <t>4360 - Rep. of Turkmenistan</t>
  </si>
  <si>
    <t>0840B00000 - SANTIAGO CHILE</t>
  </si>
  <si>
    <t>339 Peru</t>
  </si>
  <si>
    <t>PKR Pakistani Rupee</t>
  </si>
  <si>
    <t>4380 - Uganda</t>
  </si>
  <si>
    <t>0860A00000 - CHINA</t>
  </si>
  <si>
    <t>342 Philippines</t>
  </si>
  <si>
    <t>PLN Poland Zloty</t>
  </si>
  <si>
    <t>4410 - Ukraine</t>
  </si>
  <si>
    <t>0860B00000 - BEIJING CHINA</t>
  </si>
  <si>
    <t>345 Poland</t>
  </si>
  <si>
    <t>PYG Paraguayan Guarani</t>
  </si>
  <si>
    <t>4500 - Egypt</t>
  </si>
  <si>
    <t>0860C00000 - SHANGHAI</t>
  </si>
  <si>
    <t>348 Portugal</t>
  </si>
  <si>
    <t>QAR Qatari Rial</t>
  </si>
  <si>
    <t>4550 - United Rep. of Tanzania</t>
  </si>
  <si>
    <t>0930A00000 - COLOMBIA</t>
  </si>
  <si>
    <t>366 Romania</t>
  </si>
  <si>
    <t>RON New Romanian Leu</t>
  </si>
  <si>
    <t>456B - Executive Director's Office</t>
  </si>
  <si>
    <t>0930B00000 - BOGOTA COLOMBIA</t>
  </si>
  <si>
    <t>370 Russian Fed.</t>
  </si>
  <si>
    <t>RSD Serbia Dinar</t>
  </si>
  <si>
    <t>456C - Analysis,Planning &amp; Monitoring</t>
  </si>
  <si>
    <t>0930C00000 - PASTO</t>
  </si>
  <si>
    <t>375 Rwanda</t>
  </si>
  <si>
    <t>RUB Russian Rouble</t>
  </si>
  <si>
    <t>456D - Programme Division</t>
  </si>
  <si>
    <t>0930D00000 - QUIBDO</t>
  </si>
  <si>
    <t>378 Saudi Arabia</t>
  </si>
  <si>
    <t>RWF Rwanda Franc</t>
  </si>
  <si>
    <t>456F - Office of Emergency Prog.</t>
  </si>
  <si>
    <t>0930E00000 - SINSELEJO</t>
  </si>
  <si>
    <t>381 Senegal</t>
  </si>
  <si>
    <t>SAR Saudi Riyal</t>
  </si>
  <si>
    <t>456G - Division of Communication</t>
  </si>
  <si>
    <t>0930F00000 - CALI</t>
  </si>
  <si>
    <t>390 Sierra Leone</t>
  </si>
  <si>
    <t>SBD Solomon Islands Dollar</t>
  </si>
  <si>
    <t>456H - Gov. &amp; Multilateral Affairs</t>
  </si>
  <si>
    <t>0990A00000 - DR CONGO</t>
  </si>
  <si>
    <t>391 Singapore</t>
  </si>
  <si>
    <t>SCR Seychelles Rupee</t>
  </si>
  <si>
    <t>456I - Public Partnerships Division</t>
  </si>
  <si>
    <t>0990B00000 - KINSHASA DRC</t>
  </si>
  <si>
    <t>392 Somalia</t>
  </si>
  <si>
    <t>SDG Sudanese Pound (new)</t>
  </si>
  <si>
    <t>456J - Div. of Finance &amp; Admin Mgmt</t>
  </si>
  <si>
    <t>0990B10000 - PROVINCE KINSHASA</t>
  </si>
  <si>
    <t>370 Russian Federation</t>
  </si>
  <si>
    <t>393 South Africa</t>
  </si>
  <si>
    <t>SEK Swedish Krona</t>
  </si>
  <si>
    <t>456K - Division of Human Resources</t>
  </si>
  <si>
    <t>0990B20000 - OUEST KINSHASA</t>
  </si>
  <si>
    <t>394 Slovenia</t>
  </si>
  <si>
    <t>SGD Singapore Dollar</t>
  </si>
  <si>
    <t>456L - Info &amp; Comm Technology Div</t>
  </si>
  <si>
    <t>0990C00000 - BANDUNDU</t>
  </si>
  <si>
    <t>395 Slovak Republic</t>
  </si>
  <si>
    <t>SHP St.Helena Pound</t>
  </si>
  <si>
    <t>456N - Int. Audit &amp; Invest (OIAI)</t>
  </si>
  <si>
    <t>Y003 For incoming invoices until 15 of the month</t>
  </si>
  <si>
    <t>0990D00000 - SUD KIVU BUKAVU</t>
  </si>
  <si>
    <t>399 Spain</t>
  </si>
  <si>
    <t>SLL Sierra Leone</t>
  </si>
  <si>
    <t>456O - Evaluation Office</t>
  </si>
  <si>
    <t xml:space="preserve"> within 10 days 3 % cash discount</t>
  </si>
  <si>
    <t>0990E00000 - ITURI BUNIA</t>
  </si>
  <si>
    <t>402 Sudan</t>
  </si>
  <si>
    <t>SOS Somalian Shilling</t>
  </si>
  <si>
    <t>456Q - GSSC Project</t>
  </si>
  <si>
    <t xml:space="preserve"> within 29 days 1.5 % cash discount</t>
  </si>
  <si>
    <t>0990F00000 - DUNGU</t>
  </si>
  <si>
    <t>403 Eswatini</t>
  </si>
  <si>
    <t>SRD Surinamese Dollar</t>
  </si>
  <si>
    <t>456R - Office of Global Insight &amp; Policy</t>
  </si>
  <si>
    <t>0990G00000 - NORD KIVU GOMA</t>
  </si>
  <si>
    <t>404 South Sudan</t>
  </si>
  <si>
    <t>403 Swaziland</t>
  </si>
  <si>
    <t>SSP South Sudanese Pound</t>
  </si>
  <si>
    <t>456S - OSEB</t>
  </si>
  <si>
    <t>Y004 within 10 days 1 % cash discount</t>
  </si>
  <si>
    <t>0990G10000 - EAST GOMA</t>
  </si>
  <si>
    <t>411 Sweden</t>
  </si>
  <si>
    <t>STN Sao Tome and Principe Dobra</t>
  </si>
  <si>
    <t>456T - UNICEF Hosted Funds</t>
  </si>
  <si>
    <t>0990H00000 - TANGANYIKA KALEMIE</t>
  </si>
  <si>
    <t>414 Syria, Arab Rep</t>
  </si>
  <si>
    <t>SVC El Salvador Colon</t>
  </si>
  <si>
    <t>4590 - Burkina Faso</t>
  </si>
  <si>
    <t>0990I00000 - KASAI OCCIDENTAL KA</t>
  </si>
  <si>
    <t>395 Slovakia</t>
  </si>
  <si>
    <t>415 Tajikistan</t>
  </si>
  <si>
    <t>SYP Syrian Pound</t>
  </si>
  <si>
    <t>4620 - Uruguay</t>
  </si>
  <si>
    <t>0990J00000 - PROVINCE ORIENTALE</t>
  </si>
  <si>
    <t>420 Thailand</t>
  </si>
  <si>
    <t>SZL Swaziland Lilangeni</t>
  </si>
  <si>
    <t>4630 - Rep of Uzbekistan</t>
  </si>
  <si>
    <t>0990K00000 - KATANGA LUBUMBASHI</t>
  </si>
  <si>
    <t>423 Togo</t>
  </si>
  <si>
    <t>THB Thailand Baht</t>
  </si>
  <si>
    <t>4710 - Venezuela</t>
  </si>
  <si>
    <t>0990K10000 - SUD LUBUMBASHI</t>
  </si>
  <si>
    <t>429 Trinidad,Tobago</t>
  </si>
  <si>
    <t>TJS Tajik Somoni</t>
  </si>
  <si>
    <t>4920 - Yemen</t>
  </si>
  <si>
    <t>0990L00000 - BAS CONGO MATADI</t>
  </si>
  <si>
    <t>432 Tunisia</t>
  </si>
  <si>
    <t>TMT Turkmenistan Manat</t>
  </si>
  <si>
    <t>4980 - Zambia</t>
  </si>
  <si>
    <t>0990M00000 - EQUATEUR MBANDAKA</t>
  </si>
  <si>
    <t>435 Turkey</t>
  </si>
  <si>
    <t>TND Tunisian Dinar</t>
  </si>
  <si>
    <t>5070 - Bangladesh</t>
  </si>
  <si>
    <t>0990N00000 - KASAI ORIENTAL MBUJ</t>
  </si>
  <si>
    <t>414 Syrian Arab Republic</t>
  </si>
  <si>
    <t>436 Turkmenistan</t>
  </si>
  <si>
    <t>TOP Tongan Pa'anga</t>
  </si>
  <si>
    <t>5150 - DP Republic of Korea</t>
  </si>
  <si>
    <t>Y103 For incoming invoices until 15 of the month</t>
  </si>
  <si>
    <t>0990O00000 - MANIEMA</t>
  </si>
  <si>
    <t>438 Uganda</t>
  </si>
  <si>
    <t>TRY New Turkish Lira</t>
  </si>
  <si>
    <t>5200 - Vietnam</t>
  </si>
  <si>
    <t>0990P00000 - LIBENGE DRC</t>
  </si>
  <si>
    <t>441 Ukraine</t>
  </si>
  <si>
    <t>TTD Trinidad and Tobago Dollar</t>
  </si>
  <si>
    <t>5640 - Moldova</t>
  </si>
  <si>
    <t>0990Q00000 - BENI DRC</t>
  </si>
  <si>
    <t>449 Utd.Arab.Emir.</t>
  </si>
  <si>
    <t>TZS Tanzanian Shilling</t>
  </si>
  <si>
    <t>5750 - Switzerland</t>
  </si>
  <si>
    <t>1020A00000 - COSTA RICA</t>
  </si>
  <si>
    <t>429 Trinidad and Tobago</t>
  </si>
  <si>
    <t>450 Egypt</t>
  </si>
  <si>
    <t>UAH Ukrainian Hryvnia</t>
  </si>
  <si>
    <t>575R - ECARO, Switzerland</t>
  </si>
  <si>
    <t>1020B00000 - SAN JOSE COSTA RICA</t>
  </si>
  <si>
    <t>453 United Kingdom</t>
  </si>
  <si>
    <t>UGX Ugandan Shilling</t>
  </si>
  <si>
    <t>6110 - Belize</t>
  </si>
  <si>
    <t>1030A00000 - CROATIA</t>
  </si>
  <si>
    <t>455 Tanzania,Uni.Re</t>
  </si>
  <si>
    <t>USD US Dollar</t>
  </si>
  <si>
    <t>6260 - Zimbabwe</t>
  </si>
  <si>
    <t>1030B00000 - ZAGREB CROATIA</t>
  </si>
  <si>
    <t>456 USA</t>
  </si>
  <si>
    <t>UYU Uruguayan Peso</t>
  </si>
  <si>
    <t>6350 - Oman</t>
  </si>
  <si>
    <t>1050A00000 - CUBA</t>
  </si>
  <si>
    <t>459 Burkina-Faso</t>
  </si>
  <si>
    <t>UZS Uzbekistan Som</t>
  </si>
  <si>
    <t>6490 - Papua New Guinea</t>
  </si>
  <si>
    <t>1050B00000 - HAVANA CUBA</t>
  </si>
  <si>
    <t>462 Uruguay</t>
  </si>
  <si>
    <t>VES Venezuela Bolivar Soberano</t>
  </si>
  <si>
    <t>6620 - Comoros</t>
  </si>
  <si>
    <t>1170A00000 - BENIN</t>
  </si>
  <si>
    <t>449 United Arab Emirates</t>
  </si>
  <si>
    <t>463 Uzbekistan</t>
  </si>
  <si>
    <t>VND Vietnamese Dong</t>
  </si>
  <si>
    <t>6690 - Djibouti</t>
  </si>
  <si>
    <t>1170B00000 - COTONOU BENIN</t>
  </si>
  <si>
    <t>471 Venezuela</t>
  </si>
  <si>
    <t>VUV Vanuatu Vatu</t>
  </si>
  <si>
    <t>6810 - Angola</t>
  </si>
  <si>
    <t>1170C00000 - PARAKOU</t>
  </si>
  <si>
    <t>492 Yemen, Rep of</t>
  </si>
  <si>
    <t>WST Samoan Tala</t>
  </si>
  <si>
    <t>6820 - Cabo Verde</t>
  </si>
  <si>
    <t>1200A00000 - SUPPLY DIVISION</t>
  </si>
  <si>
    <t>455 Tanzania, United Rep. of</t>
  </si>
  <si>
    <t>498 Zambia</t>
  </si>
  <si>
    <t>495 Yugoslavia</t>
  </si>
  <si>
    <t>XAF C.F.A. Franc (BEAC)</t>
  </si>
  <si>
    <t>6830 - Sao Tome &amp; Principe</t>
  </si>
  <si>
    <t>1200A00100 - DIRECTOR'S OFFICE</t>
  </si>
  <si>
    <t>456 United States of America</t>
  </si>
  <si>
    <t>505 Andorra</t>
  </si>
  <si>
    <t>XCD East Carribean Dollar</t>
  </si>
  <si>
    <t>6850 - Guinea Bissau</t>
  </si>
  <si>
    <t>1200A00300 - CPH LOGISTICS</t>
  </si>
  <si>
    <t>459 Burkina Faso</t>
  </si>
  <si>
    <t>507 Bangladesh</t>
  </si>
  <si>
    <t>XOF C.F.A. Franc (BCEAO)</t>
  </si>
  <si>
    <t>6890 - Republic of Mozambique</t>
  </si>
  <si>
    <t>1200A00400 - CONTRACTING CENTRE</t>
  </si>
  <si>
    <t>515 D.P.R. of Korea</t>
  </si>
  <si>
    <t>YER Yemeni Rial</t>
  </si>
  <si>
    <t>6980 - Namibia</t>
  </si>
  <si>
    <t>1200A00600 - QUALITY ASSURANCE</t>
  </si>
  <si>
    <t>520 Vietnam</t>
  </si>
  <si>
    <t>ZAR South African Rand</t>
  </si>
  <si>
    <t>7050 - Palestine, State of</t>
  </si>
  <si>
    <t>1200A00700 - HUMAN RESOURCES</t>
  </si>
  <si>
    <t>525 Germany</t>
  </si>
  <si>
    <t>ZMW Zambian Kwacha</t>
  </si>
  <si>
    <t>7060 - Timor-Leste</t>
  </si>
  <si>
    <t>1200A00800 - FIN MGMT AND ADMIN</t>
  </si>
  <si>
    <t>492 Republic of Yemen</t>
  </si>
  <si>
    <t>535 Vatican City</t>
  </si>
  <si>
    <t>ZWL Zimbabwe Dollar</t>
  </si>
  <si>
    <t>8950 - Republic of Montenegro</t>
  </si>
  <si>
    <t>1200A00900 - OATC</t>
  </si>
  <si>
    <t>495 (Yugoslavia)</t>
  </si>
  <si>
    <t>555 Liechtenstein</t>
  </si>
  <si>
    <t>8970 - Serbia</t>
  </si>
  <si>
    <t>1200A01100 - THE LOGISTICS CENTRE</t>
  </si>
  <si>
    <t>564 Moldova, Rep of</t>
  </si>
  <si>
    <t>8971 - Kosovo</t>
  </si>
  <si>
    <t>1200A01300 - PS SUPPORT TO FO</t>
  </si>
  <si>
    <t>499 Stateless</t>
  </si>
  <si>
    <t>565 Monaco</t>
  </si>
  <si>
    <t>1200A01800 - PROCUREMENT SERVICES</t>
  </si>
  <si>
    <t>567 South Korea,Rep</t>
  </si>
  <si>
    <t>1200A02000 - SUPPLY CENTER NY</t>
  </si>
  <si>
    <t>515 D.P.R  of Korea</t>
  </si>
  <si>
    <t>570 San Marino</t>
  </si>
  <si>
    <t>1200A02300 - VACCINE CENTRE</t>
  </si>
  <si>
    <t>520 Viet Nam</t>
  </si>
  <si>
    <t>575 Switzerland</t>
  </si>
  <si>
    <t>1200A02400 - MEDICINES/NUTRITION</t>
  </si>
  <si>
    <t>590 Samoa</t>
  </si>
  <si>
    <t>1200A02500 - WATER SANIT &amp; EDUC</t>
  </si>
  <si>
    <t>535 Holy See</t>
  </si>
  <si>
    <t>601 Antigua/Barbuda</t>
  </si>
  <si>
    <t>1200A02600 - HTC</t>
  </si>
  <si>
    <t>602 Brunei Darussal</t>
  </si>
  <si>
    <t>1200A02700 - KMC</t>
  </si>
  <si>
    <t>564 Republic of Moldova</t>
  </si>
  <si>
    <t>603 Bahamas</t>
  </si>
  <si>
    <t>1200A02800 - INNOVATION UNIT</t>
  </si>
  <si>
    <t>604 Bahrain</t>
  </si>
  <si>
    <t>1200A02900 - EMERGENCY UNIT</t>
  </si>
  <si>
    <t>567 Republic of Korea</t>
  </si>
  <si>
    <t>605 Bermuda</t>
  </si>
  <si>
    <t>1200A03000 - SUPPLY CHAIN</t>
  </si>
  <si>
    <t>610 Dominica</t>
  </si>
  <si>
    <t>1200A03100 - MARKETSFIN &amp; STR.</t>
  </si>
  <si>
    <t>611 Belize</t>
  </si>
  <si>
    <t>1200A03200 - INTL. TRANSPORT UNIT</t>
  </si>
  <si>
    <t>612 Hong Kong</t>
  </si>
  <si>
    <t>120XA00000 - SD PROCUREMENT</t>
  </si>
  <si>
    <t>601 Antigua and Barbuda</t>
  </si>
  <si>
    <t>615 Cayman Islands</t>
  </si>
  <si>
    <t>1260A00000 - DOMINICAN REPUBLIC</t>
  </si>
  <si>
    <t>602 Brunei</t>
  </si>
  <si>
    <t>616 Grenada</t>
  </si>
  <si>
    <t>1260B00000 - SANTO DOMINGO DO</t>
  </si>
  <si>
    <t>617 Kiribati</t>
  </si>
  <si>
    <t>1350A00000 - ECUADOR</t>
  </si>
  <si>
    <t>618 Tuvalu</t>
  </si>
  <si>
    <t>1350B00000 - QUITO ECUADOR</t>
  </si>
  <si>
    <t>620 Montserrat</t>
  </si>
  <si>
    <t>1350C00000 - GUAYAQUIL EQUADOR</t>
  </si>
  <si>
    <t>623 Anguilla</t>
  </si>
  <si>
    <t>1380A00000 - EL SAVADOR</t>
  </si>
  <si>
    <t>624 Qatar</t>
  </si>
  <si>
    <t>1380B00000 - SAN SALVADOR SV</t>
  </si>
  <si>
    <t>625 St. Helena</t>
  </si>
  <si>
    <t>1390A00000 - EQUATORIAL GUINEA</t>
  </si>
  <si>
    <t>626 Zimbabwe</t>
  </si>
  <si>
    <t>1390B00000 - MALABO EQUI GUINEA</t>
  </si>
  <si>
    <t>627 St Kitts&amp;Nevis</t>
  </si>
  <si>
    <t>1410A00000 - ETHIOPIA</t>
  </si>
  <si>
    <t>628 Seychelles</t>
  </si>
  <si>
    <t>1410B00000 - ADDIS ABABAETHIOPIA</t>
  </si>
  <si>
    <t>629 St. Lucia</t>
  </si>
  <si>
    <t>1410B10000 - OROMIYA</t>
  </si>
  <si>
    <t>630 St. Vincent</t>
  </si>
  <si>
    <t>1410C00000 - ASOSA</t>
  </si>
  <si>
    <t>631 Solomon Islands</t>
  </si>
  <si>
    <t>1410D00000 - AWASA</t>
  </si>
  <si>
    <t>634 Tonga</t>
  </si>
  <si>
    <t>1410E00000 - BAHIR DAR</t>
  </si>
  <si>
    <t>625 Saint Helena</t>
  </si>
  <si>
    <t>635 Oman</t>
  </si>
  <si>
    <t>1410F00000 - GAMBELA</t>
  </si>
  <si>
    <t>636 Turks&amp; Caicosin</t>
  </si>
  <si>
    <t>1410G00000 - JIJIGA</t>
  </si>
  <si>
    <t>627 Saint Kitts and Nevis</t>
  </si>
  <si>
    <t>640 Brit.Virgin Is.</t>
  </si>
  <si>
    <t>1410H00000 - MEKELLE</t>
  </si>
  <si>
    <t>645 Sikkim</t>
  </si>
  <si>
    <t>1410I00000 - SEMERA</t>
  </si>
  <si>
    <t>629 Saint Lucia</t>
  </si>
  <si>
    <t>648 Nauru</t>
  </si>
  <si>
    <t>1410J00000 - GODE</t>
  </si>
  <si>
    <t>630 St. Vincent and the Grena</t>
  </si>
  <si>
    <t>649 Pap. New Guinea</t>
  </si>
  <si>
    <t>1410K00000 - KEBRIDEHAR</t>
  </si>
  <si>
    <t>655 Vanuatu</t>
  </si>
  <si>
    <t>1410L00000 - DOLLO ADO</t>
  </si>
  <si>
    <t>656 Tokelau Islands</t>
  </si>
  <si>
    <t>1420A00000 - ERITREA</t>
  </si>
  <si>
    <t>660 French Antilles</t>
  </si>
  <si>
    <t>1420B00000 - ASMARA ERITREA</t>
  </si>
  <si>
    <t>636 Turks and Caicos Island</t>
  </si>
  <si>
    <t>661 Wallis,Futuna</t>
  </si>
  <si>
    <t>1430A00000 - FIJI-PACIFIC ISLANDS</t>
  </si>
  <si>
    <t>640 Virgin Islands (UK)</t>
  </si>
  <si>
    <t>662 Comoros</t>
  </si>
  <si>
    <t>1430B00000 - SUVA FIJI</t>
  </si>
  <si>
    <t>663 Reunion</t>
  </si>
  <si>
    <t>1430C00000 - APIA SAMOA</t>
  </si>
  <si>
    <t>664 Martinique</t>
  </si>
  <si>
    <t>1430D00000 - HONIARA SB</t>
  </si>
  <si>
    <t>649 Papua New Guinea</t>
  </si>
  <si>
    <t>665 French Guiana</t>
  </si>
  <si>
    <t>1430E00000 - PORT VILA VANUATU</t>
  </si>
  <si>
    <t>666 Guadeloupe</t>
  </si>
  <si>
    <t>1430F00000 - TARAWA KIRIBATI</t>
  </si>
  <si>
    <t>667 New Caledonia</t>
  </si>
  <si>
    <t>1430G00000 - MAJURO RMI</t>
  </si>
  <si>
    <t>668 Frenc.Polynesia</t>
  </si>
  <si>
    <t>1430H00000 - POHNPEI FSM</t>
  </si>
  <si>
    <t>661 Wallis and Futuna Islands</t>
  </si>
  <si>
    <t>669 Djibouti</t>
  </si>
  <si>
    <t>1430I00000 - NAURA</t>
  </si>
  <si>
    <t>672 Netherlands Ant</t>
  </si>
  <si>
    <t>1430J00000 - NGERULMUD PALAU</t>
  </si>
  <si>
    <t>678 Suriname</t>
  </si>
  <si>
    <t>1430K00000 - NUKI'ALOFA TONGA</t>
  </si>
  <si>
    <t>679 Cook Islands</t>
  </si>
  <si>
    <t>1430L00000 - FUNAFUTI TUVALU</t>
  </si>
  <si>
    <t>680 Niue</t>
  </si>
  <si>
    <t>1430M00000 - ALOFI NUIE</t>
  </si>
  <si>
    <t>681 Angola</t>
  </si>
  <si>
    <t>1430N00000 - AVARUA COOK ISLANDS</t>
  </si>
  <si>
    <t>682 Cabo Verde</t>
  </si>
  <si>
    <t>1430O00000 - TOKELAU</t>
  </si>
  <si>
    <t>668 French Polynesia</t>
  </si>
  <si>
    <t>683 S.Tome&amp;Principe</t>
  </si>
  <si>
    <t>1530A00000 - GABON</t>
  </si>
  <si>
    <t>685 Guinea-Bissau</t>
  </si>
  <si>
    <t>1530B00000 - LIBREVILLE GABON</t>
  </si>
  <si>
    <t>672 Netherlands Antilles</t>
  </si>
  <si>
    <t>688 Macau</t>
  </si>
  <si>
    <t>1560A00000 - GAMBIA</t>
  </si>
  <si>
    <t>689 Mozambique</t>
  </si>
  <si>
    <t>1560B00000 - BANJUL GAMBIA</t>
  </si>
  <si>
    <t>690 Palau, Rep of</t>
  </si>
  <si>
    <t>1600A00000 - GEORGIA</t>
  </si>
  <si>
    <t>691 Western Sahara</t>
  </si>
  <si>
    <t>1600B00000 - TBLISI GEORGIA</t>
  </si>
  <si>
    <t>692 Marshall Islnds</t>
  </si>
  <si>
    <t>1600C00000 - SUKHUMI</t>
  </si>
  <si>
    <t>682 Cape Verde</t>
  </si>
  <si>
    <t>693 Micronesia</t>
  </si>
  <si>
    <t>1620A00000 - GHANA</t>
  </si>
  <si>
    <t>683 Sao Tome and Principe</t>
  </si>
  <si>
    <t>695 Puerto Rico</t>
  </si>
  <si>
    <t>1620B00000 - ACCRA GHANA</t>
  </si>
  <si>
    <t>696 Samoa,American</t>
  </si>
  <si>
    <t>1620C00000 - TAMALE</t>
  </si>
  <si>
    <t>688 Macao</t>
  </si>
  <si>
    <t>697 Amer.Virgin Is.</t>
  </si>
  <si>
    <t>1680A00000 - GUATEMALA</t>
  </si>
  <si>
    <t>698 Namibia</t>
  </si>
  <si>
    <t>1680B00000 - GUATEMALA CITY GT</t>
  </si>
  <si>
    <t>700 N.Mariana Is.</t>
  </si>
  <si>
    <t>1770A00000 - GUINEA</t>
  </si>
  <si>
    <t>692 Marshall Islands</t>
  </si>
  <si>
    <t>705 Palestine</t>
  </si>
  <si>
    <t>1770B00000 - CONAKRY GUINEA</t>
  </si>
  <si>
    <t>706 Timor-Leste</t>
  </si>
  <si>
    <t>1770B10000 - WESTERN CONAKRY</t>
  </si>
  <si>
    <t>694 (Trust Territory Palau)</t>
  </si>
  <si>
    <t>891 Serbia &amp; Monten</t>
  </si>
  <si>
    <t>1770C00000 - NZEREKORE</t>
  </si>
  <si>
    <t>895 Montenegro</t>
  </si>
  <si>
    <t>1770D00000 - KANKAN</t>
  </si>
  <si>
    <t>696 American Samoa</t>
  </si>
  <si>
    <t>897 Serbia</t>
  </si>
  <si>
    <t>1800A00000 - GUYANA</t>
  </si>
  <si>
    <t>697 Virgin Islands (USA)</t>
  </si>
  <si>
    <t>1800B00000 - GEORGETOWN GUYANA</t>
  </si>
  <si>
    <t>8971 Kosovo</t>
  </si>
  <si>
    <t>1800C00000 - PARAMARIBO SURINAME</t>
  </si>
  <si>
    <t>1830A00000 - HAITI</t>
  </si>
  <si>
    <t>706 East Timor</t>
  </si>
  <si>
    <t>1830B00000 - PORT AU PRINCEHAITI</t>
  </si>
  <si>
    <t>891 Serbia and Montenegro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</si>
  <si>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</si>
  <si>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</si>
  <si>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</si>
  <si>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</si>
  <si>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</si>
  <si>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</si>
  <si>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</si>
  <si>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</si>
  <si>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</si>
  <si>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</si>
  <si>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</si>
  <si>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</si>
  <si>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</si>
  <si>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</si>
  <si>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</si>
  <si>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</si>
  <si>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</si>
  <si>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</si>
  <si>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</si>
  <si>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</si>
  <si>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</si>
  <si>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</si>
  <si>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</si>
  <si>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</si>
  <si>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</si>
  <si>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</si>
  <si>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</si>
  <si>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</si>
  <si>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</si>
  <si>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</si>
  <si>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</si>
  <si>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</si>
  <si>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</si>
  <si>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</si>
  <si>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</si>
  <si>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</si>
  <si>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</si>
  <si>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</si>
  <si>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</si>
  <si>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</si>
  <si>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</si>
  <si>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</si>
  <si>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</si>
  <si>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</si>
  <si>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</si>
  <si>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</si>
  <si>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</si>
  <si>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</si>
  <si>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</si>
  <si>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</si>
  <si>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</si>
  <si>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</si>
  <si>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</si>
  <si>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</si>
  <si>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</si>
  <si>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</si>
  <si>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</si>
  <si>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</si>
  <si>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</si>
  <si>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</si>
  <si>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</si>
  <si>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</si>
  <si>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</si>
  <si>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</si>
  <si>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</si>
  <si>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</si>
  <si>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</si>
  <si>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</si>
  <si>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</si>
  <si>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</si>
  <si>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</si>
  <si>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</si>
  <si>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</si>
  <si>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</si>
  <si>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</si>
  <si>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</si>
  <si>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</si>
  <si>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</si>
  <si>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</si>
  <si>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</si>
  <si>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</si>
  <si>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</si>
  <si>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</si>
  <si>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</si>
  <si>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</si>
  <si>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</si>
  <si>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</si>
  <si>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</si>
  <si>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</si>
  <si>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</si>
  <si>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</si>
  <si>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</si>
  <si>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</si>
  <si>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</si>
  <si>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</si>
  <si>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</si>
  <si>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</si>
  <si>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</si>
  <si>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</si>
  <si>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</si>
  <si>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</si>
  <si>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</si>
  <si>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</si>
  <si>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</si>
  <si>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</si>
  <si>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</si>
  <si>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</si>
  <si>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</si>
  <si>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</si>
  <si>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</si>
  <si>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</si>
  <si>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</si>
  <si>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</si>
  <si>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</si>
  <si>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</si>
  <si>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</si>
  <si>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</si>
  <si>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</si>
  <si>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</si>
  <si>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</si>
  <si>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</si>
  <si>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</si>
  <si>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</si>
  <si>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</si>
  <si>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</si>
  <si>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</si>
  <si>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</si>
  <si>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</si>
  <si>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</si>
  <si>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</si>
  <si>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</si>
  <si>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</si>
  <si>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</si>
  <si>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</si>
  <si>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</si>
  <si>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</si>
  <si>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</si>
  <si>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</si>
  <si>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</si>
  <si>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</si>
  <si>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</si>
  <si>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</si>
  <si>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</si>
  <si>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</si>
  <si>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</si>
  <si>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</si>
  <si>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</si>
  <si>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</si>
  <si>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</si>
  <si>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</si>
  <si>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</si>
  <si>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</si>
  <si>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</si>
  <si>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</si>
  <si>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</si>
  <si>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</si>
  <si>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</si>
  <si>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</si>
  <si>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</si>
  <si>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</si>
  <si>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</si>
  <si>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</si>
  <si>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</si>
  <si>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</si>
  <si>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</si>
  <si>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</si>
  <si>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</si>
  <si>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</si>
  <si>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</si>
  <si>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</si>
  <si>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</si>
  <si>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</si>
  <si>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</si>
  <si>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</si>
  <si>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</si>
  <si>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</si>
  <si>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</si>
  <si>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</si>
  <si>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</si>
  <si>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</si>
  <si>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</si>
  <si>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</si>
  <si>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</si>
  <si>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</si>
  <si>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</si>
  <si>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</si>
  <si>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</si>
  <si>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</si>
  <si>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</si>
  <si>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</si>
  <si>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</si>
  <si>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</si>
  <si>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</si>
  <si>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</si>
  <si>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</si>
  <si>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</si>
  <si>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</si>
  <si>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</si>
  <si>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</si>
  <si>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</si>
  <si>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</si>
  <si>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</si>
  <si>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</si>
  <si>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</si>
  <si>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</si>
  <si>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</si>
  <si>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</si>
  <si>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</si>
  <si>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</si>
  <si>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</si>
  <si>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</si>
  <si>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</si>
  <si>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</si>
  <si>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</si>
  <si>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</si>
  <si>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</si>
  <si>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</si>
  <si>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</si>
  <si>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</si>
  <si>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</si>
  <si>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</si>
  <si>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</si>
  <si>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</si>
  <si>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</si>
  <si>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</si>
  <si>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</si>
  <si>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</si>
  <si>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</si>
  <si>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</si>
  <si>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</si>
  <si>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</si>
  <si>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</si>
  <si>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</si>
  <si>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</si>
  <si>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</si>
  <si>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</si>
  <si>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</si>
  <si>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</si>
  <si>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</si>
  <si>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</si>
  <si>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</si>
  <si>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</si>
  <si>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</si>
  <si>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</si>
  <si>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</si>
  <si>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</si>
  <si>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</si>
  <si>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</si>
  <si>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</si>
  <si>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</si>
  <si>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</si>
  <si>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</si>
  <si>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</si>
  <si>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</si>
  <si>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</si>
  <si>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</si>
  <si>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</si>
  <si>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</si>
  <si>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</si>
  <si>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</si>
  <si>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</si>
  <si>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</si>
  <si>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</si>
  <si>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</si>
  <si>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</si>
  <si>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</si>
  <si>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</si>
  <si>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</si>
  <si>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</si>
  <si>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</si>
  <si>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</si>
  <si>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</si>
  <si>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</si>
  <si>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</si>
  <si>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</si>
  <si>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</si>
  <si>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</si>
  <si>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</si>
  <si>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</si>
  <si>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</si>
  <si>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</si>
  <si>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</si>
  <si>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</si>
  <si>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</si>
  <si>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</si>
  <si>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</si>
  <si>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</si>
  <si>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</si>
  <si>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</si>
  <si>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</si>
  <si>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</si>
  <si>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</si>
  <si>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</si>
  <si>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</si>
  <si>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</si>
  <si>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</si>
  <si>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</si>
  <si>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</si>
  <si>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</si>
  <si>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</si>
  <si>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</si>
  <si>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</si>
  <si>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</si>
  <si>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</si>
  <si>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</si>
  <si>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</si>
  <si>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</si>
  <si>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</si>
  <si>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</si>
  <si>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</si>
  <si>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</si>
  <si>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</si>
  <si>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</si>
  <si>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</si>
  <si>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</si>
  <si>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</si>
  <si>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</si>
  <si>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</si>
  <si>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</si>
  <si>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</si>
  <si>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</si>
  <si>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</si>
  <si>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</si>
  <si>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</si>
  <si>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</si>
  <si>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</si>
  <si>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</si>
  <si>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</si>
  <si>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</si>
  <si>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</si>
  <si>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</si>
  <si>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</si>
  <si>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</si>
  <si>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</si>
  <si>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</si>
  <si>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</si>
  <si>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</si>
  <si>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</si>
  <si>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</si>
  <si>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</si>
  <si>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</si>
  <si>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</si>
  <si>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</si>
  <si>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</si>
  <si>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</si>
  <si>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</si>
  <si>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</si>
  <si>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</si>
  <si>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</si>
  <si>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</si>
  <si>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</si>
  <si>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</si>
  <si>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</si>
  <si>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</si>
  <si>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</si>
  <si>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</si>
  <si>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</si>
  <si>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</si>
  <si>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</si>
  <si>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</si>
  <si>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</si>
  <si>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</si>
  <si>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</si>
  <si>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</si>
  <si>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</si>
  <si>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</si>
  <si>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</si>
  <si>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</si>
  <si>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</si>
  <si>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</si>
  <si>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</si>
  <si>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</si>
  <si>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</si>
  <si>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</si>
  <si>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</si>
  <si>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</si>
  <si>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</si>
  <si>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</si>
  <si>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</si>
  <si>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</si>
  <si>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</si>
  <si>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</si>
  <si>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</si>
  <si>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</si>
  <si>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</si>
  <si>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</si>
  <si>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</si>
  <si>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</si>
  <si>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</si>
  <si>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</si>
  <si>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</si>
  <si>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</si>
  <si>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</si>
  <si>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</si>
  <si>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</si>
  <si>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</si>
  <si>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</si>
  <si>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</si>
  <si>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</si>
  <si>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</si>
  <si>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</si>
  <si>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</si>
  <si>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</si>
  <si>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</si>
  <si>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</si>
  <si>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</si>
  <si>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</si>
  <si>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</si>
  <si>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</si>
  <si>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</si>
  <si>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</si>
  <si>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</si>
  <si>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</si>
  <si>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</si>
  <si>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</si>
  <si>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</si>
  <si>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</si>
  <si>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</si>
  <si>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</si>
  <si>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</si>
  <si>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</si>
  <si>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</si>
  <si>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</si>
  <si>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</si>
  <si>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</si>
  <si>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</si>
  <si>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</si>
  <si>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</si>
  <si>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</si>
  <si>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Panama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</si>
  <si>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</si>
  <si>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</si>
  <si>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</si>
  <si>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</si>
  <si>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</si>
  <si>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</si>
  <si>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</si>
  <si>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</si>
  <si>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</si>
  <si>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</si>
  <si>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</si>
  <si>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</si>
  <si>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</si>
  <si>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</si>
  <si>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</si>
  <si>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</si>
  <si>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</si>
  <si>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</si>
  <si>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</si>
  <si>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</si>
  <si>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</si>
  <si>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</si>
  <si>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</si>
  <si>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</si>
  <si>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</si>
  <si>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</si>
  <si>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</si>
  <si>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</si>
  <si>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</si>
  <si>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</si>
  <si>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</si>
  <si>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</si>
  <si>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</si>
  <si>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</si>
  <si>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</si>
  <si>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</si>
  <si>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</si>
  <si>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</si>
  <si>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</si>
  <si>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</si>
  <si>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</si>
  <si>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</si>
  <si>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</si>
  <si>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</si>
  <si>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</si>
  <si>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</si>
  <si>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</si>
  <si>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</si>
  <si>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</si>
  <si>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</si>
  <si>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</si>
  <si>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</si>
  <si>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</si>
  <si>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</si>
  <si>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</si>
  <si>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</si>
  <si>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</si>
  <si>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</si>
  <si>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</si>
  <si>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</si>
  <si>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</si>
  <si>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</si>
  <si>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</si>
  <si>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</si>
  <si>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</si>
  <si>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</si>
  <si>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</si>
  <si>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</si>
  <si>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</si>
  <si>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</si>
  <si>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</si>
  <si>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</si>
  <si>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</si>
  <si>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</si>
  <si>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</si>
  <si>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</si>
  <si>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</si>
  <si>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</si>
  <si>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</si>
  <si>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</si>
  <si>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</si>
  <si>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</si>
  <si>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</si>
  <si>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</si>
  <si>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</si>
  <si>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</si>
  <si>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</si>
  <si>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</si>
  <si>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</si>
  <si>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</si>
  <si>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</si>
  <si>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</si>
  <si>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</si>
  <si>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</si>
  <si>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</si>
  <si>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</si>
  <si>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</si>
  <si>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</si>
  <si>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</si>
  <si>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</si>
  <si>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</si>
  <si>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</si>
  <si>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</si>
  <si>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</si>
  <si>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</si>
  <si>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</si>
  <si>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</si>
  <si>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</si>
  <si>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</si>
  <si>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</si>
  <si>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</si>
  <si>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</si>
  <si>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</si>
  <si>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</si>
  <si>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</si>
  <si>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</si>
  <si>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</si>
  <si>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</si>
  <si>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</si>
  <si>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</si>
  <si>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</si>
  <si>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</si>
  <si>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</si>
  <si>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</si>
  <si>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</si>
  <si>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</si>
  <si>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</si>
  <si>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</si>
  <si>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</si>
  <si>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</si>
  <si>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</si>
  <si>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</si>
  <si>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</si>
  <si>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</si>
  <si>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</si>
  <si>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</si>
  <si>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</si>
  <si>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</si>
  <si>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</si>
  <si>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</si>
  <si>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</si>
  <si>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</si>
  <si>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</si>
  <si>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</si>
  <si>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</si>
  <si>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</si>
  <si>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</si>
  <si>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</si>
  <si>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</si>
  <si>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</si>
  <si>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</si>
  <si>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</si>
  <si>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</si>
  <si>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</si>
  <si>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</si>
  <si>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</si>
  <si>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</si>
  <si>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</si>
  <si>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</si>
  <si>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</si>
  <si>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</si>
  <si>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</si>
  <si>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</si>
  <si>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</si>
  <si>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</si>
  <si>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</si>
  <si>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</si>
  <si>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</si>
  <si>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</si>
  <si>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</si>
  <si>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</si>
  <si>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</si>
  <si>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</si>
  <si>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</si>
  <si>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</si>
  <si>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</si>
  <si>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</si>
  <si>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</si>
  <si>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</si>
  <si>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</si>
  <si>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</si>
  <si>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</si>
  <si>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</si>
  <si>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</si>
  <si>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</si>
  <si>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</si>
  <si>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</si>
  <si>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</si>
  <si>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4140A00000 - SYRIA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</si>
  <si>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</si>
  <si>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</si>
  <si>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</si>
  <si>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</si>
  <si>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</si>
  <si>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</si>
  <si>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</si>
  <si>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</si>
  <si>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</si>
  <si>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</si>
  <si>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</si>
  <si>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</si>
  <si>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</si>
  <si>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</si>
  <si>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</si>
  <si>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</si>
  <si>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</si>
  <si>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</si>
  <si>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</si>
  <si>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</si>
  <si>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</si>
  <si>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</si>
  <si>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</si>
  <si>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</si>
  <si>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</si>
  <si>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</si>
  <si>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</si>
  <si>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</si>
  <si>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</si>
  <si>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</si>
  <si>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</si>
  <si>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</si>
  <si>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</si>
  <si>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</si>
  <si>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</si>
  <si>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</si>
  <si>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</si>
  <si>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</si>
  <si>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</si>
  <si>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</si>
  <si>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</si>
  <si>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</si>
  <si>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</si>
  <si>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</si>
  <si>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</si>
  <si>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</si>
  <si>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</si>
  <si>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</si>
  <si>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</si>
  <si>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456CC00400 - GRCE</t>
  </si>
  <si>
    <t>00</t>
  </si>
  <si>
    <t>456CC00500 - PSN DRP</t>
  </si>
  <si>
    <t>01</t>
  </si>
  <si>
    <t>456CC00600 - SIBP DPS</t>
  </si>
  <si>
    <t>02</t>
  </si>
  <si>
    <t>456CC00700 - STRATEGIC INFO</t>
  </si>
  <si>
    <t>03</t>
  </si>
  <si>
    <t>456CC00800 - SPPG</t>
  </si>
  <si>
    <t>04</t>
  </si>
  <si>
    <t>456CC00900 - RESEARCH</t>
  </si>
  <si>
    <t>05</t>
  </si>
  <si>
    <t>456DD00000 - PROGRAMME DIVISION</t>
  </si>
  <si>
    <t>06</t>
  </si>
  <si>
    <t>456DD00100 - DIRECTOR'S OFFICE</t>
  </si>
  <si>
    <t>07</t>
  </si>
  <si>
    <t>456DD00200 - CHILD PROTECTION</t>
  </si>
  <si>
    <t>08</t>
  </si>
  <si>
    <t>456DD00300 - CSP</t>
  </si>
  <si>
    <t>09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</si>
  <si>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</si>
  <si>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</si>
  <si>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</si>
  <si>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</si>
  <si>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</si>
  <si>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</si>
  <si>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</si>
  <si>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</si>
  <si>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</si>
  <si>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</si>
  <si>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</si>
  <si>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</si>
  <si>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</si>
  <si>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</si>
  <si>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</si>
  <si>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ACT</t>
  </si>
  <si>
    <t>456FF00200 - EMOPS GENEVA</t>
  </si>
  <si>
    <t>NSW</t>
  </si>
  <si>
    <t>456GG00000 - DOC</t>
  </si>
  <si>
    <t>NT</t>
  </si>
  <si>
    <t>456GG00100 - DIRECTOR'S OFFICE</t>
  </si>
  <si>
    <t>QLD</t>
  </si>
  <si>
    <t>456GG00200 - BRAND SECTION</t>
  </si>
  <si>
    <t>SA</t>
  </si>
  <si>
    <t>456GG00300 - YOUNG PEOPLE</t>
  </si>
  <si>
    <t>TAS</t>
  </si>
  <si>
    <t>456GG00400 - PRINT AND LANGUAGE</t>
  </si>
  <si>
    <t>VIC</t>
  </si>
  <si>
    <t>456GG00500 - GAR DOC</t>
  </si>
  <si>
    <t>WA</t>
  </si>
  <si>
    <t>456GG00600 - MEDIA SECTION</t>
  </si>
  <si>
    <t>B</t>
  </si>
  <si>
    <t>456GG00700 - DIGITAL STRATEGY</t>
  </si>
  <si>
    <t>K</t>
  </si>
  <si>
    <t>456GG00800 - DEVELOP. PROF</t>
  </si>
  <si>
    <t>NÖ</t>
  </si>
  <si>
    <t>456GG00900 - PUBLIC AFFAIRS</t>
  </si>
  <si>
    <t>OÖ</t>
  </si>
  <si>
    <t>456GG01000 - PUBLICATIONS</t>
  </si>
  <si>
    <t>S</t>
  </si>
  <si>
    <t>456GG01100 - INTERNAL COMM</t>
  </si>
  <si>
    <t>ST</t>
  </si>
  <si>
    <t>456GG01200 - SOCIAL &amp; CIVIC MEDIA</t>
  </si>
  <si>
    <t>T</t>
  </si>
  <si>
    <t>456GG01300 - PLANNING M&amp;E OPS</t>
  </si>
  <si>
    <t>V</t>
  </si>
  <si>
    <t>456GG01400 - BRAND BUILDING</t>
  </si>
  <si>
    <t>W</t>
  </si>
  <si>
    <t>456GG01500 - MEDIA RELATIONS</t>
  </si>
  <si>
    <t>AB</t>
  </si>
  <si>
    <t>456HH00000 - GMA</t>
  </si>
  <si>
    <t>BC</t>
  </si>
  <si>
    <t>456HH00100 - DIRECTOR'S OFFICE</t>
  </si>
  <si>
    <t>MB</t>
  </si>
  <si>
    <t>456HH00200 - MSA</t>
  </si>
  <si>
    <t>NB</t>
  </si>
  <si>
    <t>456HH00300 - UN COHERENCE</t>
  </si>
  <si>
    <t>NF</t>
  </si>
  <si>
    <t>456HH00400 - OSEB</t>
  </si>
  <si>
    <t>NS</t>
  </si>
  <si>
    <t>456HH00500 - UNIA</t>
  </si>
  <si>
    <t>456II00000 - PPD</t>
  </si>
  <si>
    <t>ON</t>
  </si>
  <si>
    <t>456II00100 - PPD NEW YORK</t>
  </si>
  <si>
    <t>PE</t>
  </si>
  <si>
    <t>456II00200 - PPD BRUSSELS</t>
  </si>
  <si>
    <t>QC</t>
  </si>
  <si>
    <t>456II00300 - PPD TOKYO</t>
  </si>
  <si>
    <t>SK</t>
  </si>
  <si>
    <t>456II00400 - GOVT. PARTNERSHIPS</t>
  </si>
  <si>
    <t>YT</t>
  </si>
  <si>
    <t>456II00500 - M &amp; I PARTNERSHIPS</t>
  </si>
  <si>
    <t>ZZ</t>
  </si>
  <si>
    <t>456II00600 - POST 2015</t>
  </si>
  <si>
    <t>010</t>
  </si>
  <si>
    <t>456II00700 - PPD GENEVA</t>
  </si>
  <si>
    <t>020</t>
  </si>
  <si>
    <t>456JJ00000 - DFAM</t>
  </si>
  <si>
    <t>456JJ00100 - COMPTROLLER'S OFFICE</t>
  </si>
  <si>
    <t>040</t>
  </si>
  <si>
    <t>456JJ00200 - FINANCE SECTION</t>
  </si>
  <si>
    <t>050</t>
  </si>
  <si>
    <t>456JJ00300 - ACCOUNTS SECTION</t>
  </si>
  <si>
    <t>456JJ00400 - BUDGET SECTION</t>
  </si>
  <si>
    <t>070</t>
  </si>
  <si>
    <t>456JJ00500 - ADMIN SERVICES</t>
  </si>
  <si>
    <t>080</t>
  </si>
  <si>
    <t>456JJ00600 - IPSAS</t>
  </si>
  <si>
    <t>090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</si>
  <si>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</si>
  <si>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</si>
  <si>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</si>
  <si>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</si>
  <si>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</si>
  <si>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</si>
  <si>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</si>
  <si>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</si>
  <si>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</si>
  <si>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</si>
  <si>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</si>
  <si>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</si>
  <si>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</si>
  <si>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</si>
  <si>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</si>
  <si>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</si>
  <si>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</si>
  <si>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</si>
  <si>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</si>
  <si>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</si>
  <si>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</si>
  <si>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</si>
  <si>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</si>
  <si>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101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</si>
  <si>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</si>
  <si>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</si>
  <si>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</si>
  <si>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</si>
  <si>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</si>
  <si>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</si>
  <si>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</si>
  <si>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</si>
  <si>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</si>
  <si>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</si>
  <si>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</si>
  <si>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</si>
  <si>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</si>
  <si>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</si>
  <si>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</si>
  <si>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</si>
  <si>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</si>
  <si>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</si>
  <si>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</si>
  <si>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</si>
  <si>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</si>
  <si>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</si>
  <si>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</si>
  <si>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</si>
  <si>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</si>
  <si>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</si>
  <si>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</si>
  <si>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</si>
  <si>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</si>
  <si>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2A</t>
  </si>
  <si>
    <t>4920G00000 - SEYOUN</t>
  </si>
  <si>
    <t>2B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</si>
  <si>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</si>
  <si>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</si>
  <si>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</si>
  <si>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</si>
  <si>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</si>
  <si>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</si>
  <si>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</si>
  <si>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</si>
  <si>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</si>
  <si>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</si>
  <si>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</si>
  <si>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</si>
  <si>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</si>
  <si>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</si>
  <si>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</si>
  <si>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</si>
  <si>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</si>
  <si>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</si>
  <si>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</si>
  <si>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</si>
  <si>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</si>
  <si>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</si>
  <si>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</si>
  <si>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</si>
  <si>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</si>
  <si>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</si>
  <si>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</si>
  <si>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</si>
  <si>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</si>
  <si>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</si>
  <si>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</si>
  <si>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</si>
  <si>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</si>
  <si>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</si>
  <si>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</si>
  <si>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</si>
  <si>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</si>
  <si>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</si>
  <si>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</si>
  <si>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</si>
  <si>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</si>
  <si>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</si>
  <si>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</si>
  <si>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</si>
  <si>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</si>
  <si>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</si>
  <si>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</si>
  <si>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</si>
  <si>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</si>
  <si>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</si>
  <si>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</si>
  <si>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</si>
  <si>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</si>
  <si>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</si>
  <si>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</si>
  <si>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</si>
  <si>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</si>
  <si>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</si>
  <si>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</si>
  <si>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</si>
  <si>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</si>
  <si>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</si>
  <si>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</si>
  <si>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</si>
  <si>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</si>
  <si>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</si>
  <si>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</si>
  <si>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</si>
  <si>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</si>
  <si>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</si>
  <si>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</si>
  <si>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</si>
  <si>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</si>
  <si>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</si>
  <si>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</si>
  <si>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CK</t>
  </si>
  <si>
    <t>5750P00603 - CENTRL FUNDRSNG SERV</t>
  </si>
  <si>
    <t>CL</t>
  </si>
  <si>
    <t>5750P00604 - GLOBAL PHILANTHROPY</t>
  </si>
  <si>
    <t>CW</t>
  </si>
  <si>
    <t>5750P00605 - PROG-DONOR MATCHING</t>
  </si>
  <si>
    <t>DB</t>
  </si>
  <si>
    <t>5750P00606 - CORPORATE FUNDRSNG</t>
  </si>
  <si>
    <t>DG</t>
  </si>
  <si>
    <t>5750P00607 - MARKET DEVELOPMENT</t>
  </si>
  <si>
    <t>GW</t>
  </si>
  <si>
    <t>5750P00700 - SALES OF CARDS&amp;PRODS</t>
  </si>
  <si>
    <t>KD</t>
  </si>
  <si>
    <t>5750P00701 - DY.DIR CARDS &amp; PRODS</t>
  </si>
  <si>
    <t>KK</t>
  </si>
  <si>
    <t>5750P00702 - GLOBAL SUPPLY CHAIN</t>
  </si>
  <si>
    <t>KV</t>
  </si>
  <si>
    <t>5750P00703 - QUALITY MANAGEMENT</t>
  </si>
  <si>
    <t>KY</t>
  </si>
  <si>
    <t>5750P00704 - GLOBL MKTG &amp; BUS DEV</t>
  </si>
  <si>
    <t>LF</t>
  </si>
  <si>
    <t>5750P00800 - COMM &amp; BRAND POS</t>
  </si>
  <si>
    <t>LI</t>
  </si>
  <si>
    <t>5750P00900 - STRATEGIC DIRECTION</t>
  </si>
  <si>
    <t>LM</t>
  </si>
  <si>
    <t>5750P00901 - DY.DIR NATL COM REL</t>
  </si>
  <si>
    <t>LS</t>
  </si>
  <si>
    <t>5750P00902 - RELATIONSHIPS TEAM 1</t>
  </si>
  <si>
    <t>LT</t>
  </si>
  <si>
    <t>5750P00903 - RELATIONSHIPS TEAM 2</t>
  </si>
  <si>
    <t>MH</t>
  </si>
  <si>
    <t>5750P00904 - RELATIONSHIPS TEAM 3</t>
  </si>
  <si>
    <t>MT</t>
  </si>
  <si>
    <t>5750P00905 - RELATIONSHIPS TEAM 4</t>
  </si>
  <si>
    <t>MY</t>
  </si>
  <si>
    <t>5750P00906 - GOVERNANCE</t>
  </si>
  <si>
    <t>OS</t>
  </si>
  <si>
    <t>575CA00000 - GENEVA COS</t>
  </si>
  <si>
    <t>RC</t>
  </si>
  <si>
    <t>575CA00100 - COS IT</t>
  </si>
  <si>
    <t>SG</t>
  </si>
  <si>
    <t>575CA00200 - COS OPERATIONS</t>
  </si>
  <si>
    <t>TP</t>
  </si>
  <si>
    <t>575CA00300 - COS FINANCE</t>
  </si>
  <si>
    <t>WF</t>
  </si>
  <si>
    <t>575CA00400 - COS HUMAN RESOURCES</t>
  </si>
  <si>
    <t>WK</t>
  </si>
  <si>
    <t>575RA00000 - CEE/CIS</t>
  </si>
  <si>
    <t>WM</t>
  </si>
  <si>
    <t>575RB00000 - REG SERV DIVCEE/CIS</t>
  </si>
  <si>
    <t>WX</t>
  </si>
  <si>
    <t>575RC00000 - MOSCOW RUSSIA PO</t>
  </si>
  <si>
    <t>AG</t>
  </si>
  <si>
    <t>6110A00000 - BELIZE</t>
  </si>
  <si>
    <t>AL</t>
  </si>
  <si>
    <t>6110B00000 - BELIZE CITY BELIZE</t>
  </si>
  <si>
    <t>AN</t>
  </si>
  <si>
    <t>6260A00000 - ZIMBABWE</t>
  </si>
  <si>
    <t>AO</t>
  </si>
  <si>
    <t>6260B00000 - HARARE ZIMBABWE</t>
  </si>
  <si>
    <t>AP</t>
  </si>
  <si>
    <t>6260C00000 - BULAWAYO ZIMBABWE</t>
  </si>
  <si>
    <t>AQ</t>
  </si>
  <si>
    <t>6350A00000 - OMAN</t>
  </si>
  <si>
    <t>AR</t>
  </si>
  <si>
    <t>6350B00000 - MUSCAT OMAN</t>
  </si>
  <si>
    <t>AT</t>
  </si>
  <si>
    <t>6490A00000 - PAPUA NEW GUINEA</t>
  </si>
  <si>
    <t>AV</t>
  </si>
  <si>
    <t>6490B00000 - PORT MORESBY PNG</t>
  </si>
  <si>
    <t>BA</t>
  </si>
  <si>
    <t>6490C00000 - BUKA</t>
  </si>
  <si>
    <t>BG</t>
  </si>
  <si>
    <t>6490D00000 - GOROKA</t>
  </si>
  <si>
    <t>BI</t>
  </si>
  <si>
    <t>6620A00000 - COMOROS</t>
  </si>
  <si>
    <t>BL</t>
  </si>
  <si>
    <t>6620B00000 - MORONI COMOROS</t>
  </si>
  <si>
    <t>BN</t>
  </si>
  <si>
    <t>6690A00000 - DJIBOUTI</t>
  </si>
  <si>
    <t>BO</t>
  </si>
  <si>
    <t>6690B00000 - DJIBOUTI DJIBOUTI</t>
  </si>
  <si>
    <t>BS</t>
  </si>
  <si>
    <t>6810A00000 - ANGOLA</t>
  </si>
  <si>
    <t>BZ</t>
  </si>
  <si>
    <t>6810B00000 - LUANDA ANGOLA</t>
  </si>
  <si>
    <t>CA</t>
  </si>
  <si>
    <t>6810C00000 - KUNENE</t>
  </si>
  <si>
    <t>CB</t>
  </si>
  <si>
    <t>6810D00000 - LUBANGO</t>
  </si>
  <si>
    <t>CE</t>
  </si>
  <si>
    <t>6810E00000 - LUENA</t>
  </si>
  <si>
    <t>CH</t>
  </si>
  <si>
    <t>6810F00000 - KUITO BIE</t>
  </si>
  <si>
    <t>6820A00000 - CABO VERDE</t>
  </si>
  <si>
    <t>CN</t>
  </si>
  <si>
    <t>6820B00000 - PRAIA CABO VERDE</t>
  </si>
  <si>
    <t>CO</t>
  </si>
  <si>
    <t>6830A00000 - SAO TOME PRINCIPE</t>
  </si>
  <si>
    <t>CR</t>
  </si>
  <si>
    <t>6830B00000 - SAO TOME STP</t>
  </si>
  <si>
    <t>CS</t>
  </si>
  <si>
    <t>6850A00000 - GUINEA BISSAU</t>
  </si>
  <si>
    <t>CT</t>
  </si>
  <si>
    <t>6850B00000 - BISSAUGUINEA BISSAU</t>
  </si>
  <si>
    <t>CZ</t>
  </si>
  <si>
    <t>6890A00000 - REP. OF MOZAMBIQUE</t>
  </si>
  <si>
    <t>EN</t>
  </si>
  <si>
    <t>6890B00000 - MAPUTO MOZAMBIQUE</t>
  </si>
  <si>
    <t>FE</t>
  </si>
  <si>
    <t>6980A00000 - NAMIBIA</t>
  </si>
  <si>
    <t>FG</t>
  </si>
  <si>
    <t>6980B00000 - WINDHOEK NAMIBIA</t>
  </si>
  <si>
    <t>FI</t>
  </si>
  <si>
    <t>7050A00000 - STATE OF PALESTINE</t>
  </si>
  <si>
    <t>FO</t>
  </si>
  <si>
    <t>7050B00000 - EAST JERUSALEM</t>
  </si>
  <si>
    <t>FR</t>
  </si>
  <si>
    <t>7050C00000 - GAZA</t>
  </si>
  <si>
    <t>GE</t>
  </si>
  <si>
    <t>7050D00000 - HEBRON</t>
  </si>
  <si>
    <t>GO</t>
  </si>
  <si>
    <t>7050E00000 - KHAN YUNIS</t>
  </si>
  <si>
    <t>GR</t>
  </si>
  <si>
    <t>7050F00000 - NABLUS</t>
  </si>
  <si>
    <t>IM</t>
  </si>
  <si>
    <t>7050G00000 - RAFAH</t>
  </si>
  <si>
    <t>IS</t>
  </si>
  <si>
    <t>7050H00000 - RAMALLAH</t>
  </si>
  <si>
    <t>KR</t>
  </si>
  <si>
    <t>7060A00000 - TIMOR-LESTE</t>
  </si>
  <si>
    <t>LC</t>
  </si>
  <si>
    <t>7060B00000 - DILI TIMOR-LESTE</t>
  </si>
  <si>
    <t>LE</t>
  </si>
  <si>
    <t>8950A00000 - REP. OF MONTENEGRO</t>
  </si>
  <si>
    <t>8950B00000 - PODGORICAMONTENEGRO</t>
  </si>
  <si>
    <t>LO</t>
  </si>
  <si>
    <t>8970A00000 - REPUBLIC OF SERBIA</t>
  </si>
  <si>
    <t>8970B00000 - BELGRADE  SERBIA</t>
  </si>
  <si>
    <t>LU</t>
  </si>
  <si>
    <t>8971A00000 - KOSOVO</t>
  </si>
  <si>
    <t>MC</t>
  </si>
  <si>
    <t>8971B00000 - PRISTINA KOSOVO</t>
  </si>
  <si>
    <t>ME</t>
  </si>
  <si>
    <t>8971C00000 - ZVECAN KOSOVO</t>
  </si>
  <si>
    <t>MI</t>
  </si>
  <si>
    <t>MN</t>
  </si>
  <si>
    <t>MO</t>
  </si>
  <si>
    <t>MS</t>
  </si>
  <si>
    <t>NA</t>
  </si>
  <si>
    <t>NO</t>
  </si>
  <si>
    <t>NU</t>
  </si>
  <si>
    <t>OR</t>
  </si>
  <si>
    <t>PA</t>
  </si>
  <si>
    <t>PC</t>
  </si>
  <si>
    <t>PD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</si>
  <si>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</si>
  <si>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</si>
  <si>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</si>
  <si>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</si>
  <si>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</si>
  <si>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</si>
  <si>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</si>
  <si>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</si>
  <si>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</si>
  <si>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</si>
  <si>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RE</t>
  </si>
  <si>
    <t>RG</t>
  </si>
  <si>
    <t>RI</t>
  </si>
  <si>
    <t>RM</t>
  </si>
  <si>
    <t>RN</t>
  </si>
  <si>
    <t>RO</t>
  </si>
  <si>
    <t>RV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</si>
  <si>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</si>
  <si>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</si>
  <si>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</si>
  <si>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</si>
  <si>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</si>
  <si>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</si>
  <si>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</si>
  <si>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</si>
  <si>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</si>
  <si>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</si>
  <si>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</si>
  <si>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</si>
  <si>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</si>
  <si>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</si>
  <si>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</si>
  <si>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</si>
  <si>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</si>
  <si>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</si>
  <si>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</si>
  <si>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</si>
  <si>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</si>
  <si>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</si>
  <si>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</si>
  <si>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</si>
  <si>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</si>
  <si>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</si>
  <si>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</si>
  <si>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</si>
  <si>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</si>
  <si>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</si>
  <si>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</si>
  <si>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</si>
  <si>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</si>
  <si>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</si>
  <si>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</si>
  <si>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</si>
  <si>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AGS</t>
  </si>
  <si>
    <t>BCN</t>
  </si>
  <si>
    <t>BCS</t>
  </si>
  <si>
    <t>CHI</t>
  </si>
  <si>
    <t>CHS</t>
  </si>
  <si>
    <t>CMP</t>
  </si>
  <si>
    <t>COA</t>
  </si>
  <si>
    <t>COL</t>
  </si>
  <si>
    <t>DF</t>
  </si>
  <si>
    <t>DGO</t>
  </si>
  <si>
    <t>GRO</t>
  </si>
  <si>
    <t>GTO</t>
  </si>
  <si>
    <t>HGO</t>
  </si>
  <si>
    <t>JAL</t>
  </si>
  <si>
    <t>MCH</t>
  </si>
  <si>
    <t>MEX</t>
  </si>
  <si>
    <t>MOR</t>
  </si>
  <si>
    <t>NL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</si>
  <si>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</si>
  <si>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</si>
  <si>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</si>
  <si>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</si>
  <si>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</si>
  <si>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</si>
  <si>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</si>
  <si>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</si>
  <si>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</si>
  <si>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</si>
  <si>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</si>
  <si>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</si>
  <si>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</si>
  <si>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DR</t>
  </si>
  <si>
    <t>FL</t>
  </si>
  <si>
    <t>NH</t>
  </si>
  <si>
    <t>OV</t>
  </si>
  <si>
    <t>UT</t>
  </si>
  <si>
    <t>ZE</t>
  </si>
  <si>
    <t>ZH</t>
  </si>
  <si>
    <t>NI</t>
  </si>
  <si>
    <t>SE</t>
  </si>
  <si>
    <t>SN</t>
  </si>
  <si>
    <t>SW</t>
  </si>
  <si>
    <t>AM</t>
  </si>
  <si>
    <t>BE</t>
  </si>
  <si>
    <t>BK</t>
  </si>
  <si>
    <t>BU</t>
  </si>
  <si>
    <t>CU</t>
  </si>
  <si>
    <t>CV</t>
  </si>
  <si>
    <t>DN</t>
  </si>
  <si>
    <t>DO</t>
  </si>
  <si>
    <t>DU</t>
  </si>
  <si>
    <t>DV</t>
  </si>
  <si>
    <t>DY</t>
  </si>
  <si>
    <t>ES</t>
  </si>
  <si>
    <t>FM</t>
  </si>
  <si>
    <t>GL</t>
  </si>
  <si>
    <t>GM</t>
  </si>
  <si>
    <t>GY</t>
  </si>
  <si>
    <t>HA</t>
  </si>
  <si>
    <t>HI</t>
  </si>
  <si>
    <t>HT</t>
  </si>
  <si>
    <t>HU</t>
  </si>
  <si>
    <t>HW</t>
  </si>
  <si>
    <t>IW</t>
  </si>
  <si>
    <t>KE</t>
  </si>
  <si>
    <t>LA</t>
  </si>
  <si>
    <t>LD</t>
  </si>
  <si>
    <t>MG</t>
  </si>
  <si>
    <t>NK</t>
  </si>
  <si>
    <t>OX</t>
  </si>
  <si>
    <t>SC</t>
  </si>
  <si>
    <t>SH</t>
  </si>
  <si>
    <t>SU</t>
  </si>
  <si>
    <t>SX</t>
  </si>
  <si>
    <t>SY</t>
  </si>
  <si>
    <t>TW</t>
  </si>
  <si>
    <t>TY</t>
  </si>
  <si>
    <t>WG</t>
  </si>
  <si>
    <t>WI</t>
  </si>
  <si>
    <t>WO</t>
  </si>
  <si>
    <t>YK</t>
  </si>
  <si>
    <t>YN</t>
  </si>
  <si>
    <t>YS</t>
  </si>
  <si>
    <t>YW</t>
  </si>
  <si>
    <t>AK</t>
  </si>
  <si>
    <t>AS</t>
  </si>
  <si>
    <t>AZ</t>
  </si>
  <si>
    <t>DC</t>
  </si>
  <si>
    <t>DE</t>
  </si>
  <si>
    <t>GA</t>
  </si>
  <si>
    <t>GU</t>
  </si>
  <si>
    <t>IA</t>
  </si>
  <si>
    <t>ID</t>
  </si>
  <si>
    <t>IL</t>
  </si>
  <si>
    <t>IN</t>
  </si>
  <si>
    <t>KS</t>
  </si>
  <si>
    <t>MA</t>
  </si>
  <si>
    <t>MD</t>
  </si>
  <si>
    <t>MP</t>
  </si>
  <si>
    <t>NC</t>
  </si>
  <si>
    <t>ND</t>
  </si>
  <si>
    <t>NE</t>
  </si>
  <si>
    <t>NJ</t>
  </si>
  <si>
    <t>NM</t>
  </si>
  <si>
    <t>NV</t>
  </si>
  <si>
    <t>NY</t>
  </si>
  <si>
    <t>OH</t>
  </si>
  <si>
    <t>OK</t>
  </si>
  <si>
    <t>SD</t>
  </si>
  <si>
    <t>TX</t>
  </si>
  <si>
    <t>WV</t>
  </si>
  <si>
    <t>WY</t>
  </si>
  <si>
    <t>AI</t>
  </si>
  <si>
    <t>JU</t>
  </si>
  <si>
    <t>NW</t>
  </si>
  <si>
    <t>OW</t>
  </si>
  <si>
    <t>SZ</t>
  </si>
  <si>
    <t>TG</t>
  </si>
  <si>
    <t>TI</t>
  </si>
  <si>
    <t>UR</t>
  </si>
  <si>
    <t>VD</t>
  </si>
  <si>
    <t>VS</t>
  </si>
  <si>
    <t>ZG</t>
  </si>
  <si>
    <t>Country Key (3 digits)</t>
  </si>
  <si>
    <t>Postal code length</t>
  </si>
  <si>
    <t>Check rule for postal code</t>
  </si>
  <si>
    <t>Check rule for postal code Completed</t>
  </si>
  <si>
    <t>E.G.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</si>
  <si>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</si>
  <si>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</si>
  <si>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</si>
  <si>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</si>
  <si>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</si>
  <si>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</si>
  <si>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</si>
  <si>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/>
  </si>
  <si>
    <t>Maximum value length, without gaps</t>
  </si>
  <si>
    <t>Done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</si>
  <si>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</si>
  <si>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</si>
  <si>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</si>
  <si>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</si>
  <si>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</si>
  <si>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5</t>
  </si>
  <si>
    <t>4</t>
  </si>
  <si>
    <t>Check against country-specific edit format</t>
  </si>
  <si>
    <t>TEST</t>
  </si>
  <si>
    <t>TEST 2</t>
  </si>
  <si>
    <t>canada</t>
  </si>
  <si>
    <t>poland</t>
  </si>
  <si>
    <t>2</t>
  </si>
  <si>
    <t>7</t>
  </si>
  <si>
    <t>9</t>
  </si>
  <si>
    <t>B3N 1G1</t>
  </si>
  <si>
    <t>6</t>
  </si>
  <si>
    <t>102</t>
  </si>
  <si>
    <t>103</t>
  </si>
  <si>
    <t>105</t>
  </si>
  <si>
    <t>111</t>
  </si>
  <si>
    <t>3</t>
  </si>
  <si>
    <t>113</t>
  </si>
  <si>
    <t>117</t>
  </si>
  <si>
    <t>120</t>
  </si>
  <si>
    <t>126</t>
  </si>
  <si>
    <t>135</t>
  </si>
  <si>
    <t>138</t>
  </si>
  <si>
    <t>139</t>
  </si>
  <si>
    <t>140</t>
  </si>
  <si>
    <t>141</t>
  </si>
  <si>
    <t>142</t>
  </si>
  <si>
    <t>143</t>
  </si>
  <si>
    <t>144</t>
  </si>
  <si>
    <t>147</t>
  </si>
  <si>
    <t>153</t>
  </si>
  <si>
    <t>156</t>
  </si>
  <si>
    <t>160</t>
  </si>
  <si>
    <t>162</t>
  </si>
  <si>
    <t>163</t>
  </si>
  <si>
    <t>165</t>
  </si>
  <si>
    <t>168</t>
  </si>
  <si>
    <t>177</t>
  </si>
  <si>
    <t>180</t>
  </si>
  <si>
    <t>183</t>
  </si>
  <si>
    <t>186</t>
  </si>
  <si>
    <t>195</t>
  </si>
  <si>
    <t>198</t>
  </si>
  <si>
    <t>204</t>
  </si>
  <si>
    <t>207</t>
  </si>
  <si>
    <t>210</t>
  </si>
  <si>
    <t>213</t>
  </si>
  <si>
    <t>216</t>
  </si>
  <si>
    <t>219</t>
  </si>
  <si>
    <t>222</t>
  </si>
  <si>
    <t>225</t>
  </si>
  <si>
    <t>228</t>
  </si>
  <si>
    <t>231</t>
  </si>
  <si>
    <t>8</t>
  </si>
  <si>
    <t>234</t>
  </si>
  <si>
    <t>239</t>
  </si>
  <si>
    <t>240</t>
  </si>
  <si>
    <t>243</t>
  </si>
  <si>
    <t>245</t>
  </si>
  <si>
    <t>246</t>
  </si>
  <si>
    <t>247</t>
  </si>
  <si>
    <t>249</t>
  </si>
  <si>
    <t>252</t>
  </si>
  <si>
    <t>255</t>
  </si>
  <si>
    <t>258</t>
  </si>
  <si>
    <t>260</t>
  </si>
  <si>
    <t>264</t>
  </si>
  <si>
    <t>266</t>
  </si>
  <si>
    <t>267</t>
  </si>
  <si>
    <t>269</t>
  </si>
  <si>
    <t>270</t>
  </si>
  <si>
    <t>274</t>
  </si>
  <si>
    <t>276</t>
  </si>
  <si>
    <t>279</t>
  </si>
  <si>
    <t>282</t>
  </si>
  <si>
    <t>283</t>
  </si>
  <si>
    <t>285</t>
  </si>
  <si>
    <t>288</t>
  </si>
  <si>
    <t>291</t>
  </si>
  <si>
    <t>297</t>
  </si>
  <si>
    <t>300</t>
  </si>
  <si>
    <t>309</t>
  </si>
  <si>
    <t>312</t>
  </si>
  <si>
    <t>318</t>
  </si>
  <si>
    <t>321</t>
  </si>
  <si>
    <t>324</t>
  </si>
  <si>
    <t>330</t>
  </si>
  <si>
    <t>333</t>
  </si>
  <si>
    <t>336</t>
  </si>
  <si>
    <t>338</t>
  </si>
  <si>
    <t>339</t>
  </si>
  <si>
    <t>342</t>
  </si>
  <si>
    <t>345</t>
  </si>
  <si>
    <t xml:space="preserve">11-112 </t>
  </si>
  <si>
    <t>348</t>
  </si>
  <si>
    <t>366</t>
  </si>
  <si>
    <t>370</t>
  </si>
  <si>
    <t>375</t>
  </si>
  <si>
    <t>378</t>
  </si>
  <si>
    <t>381</t>
  </si>
  <si>
    <t>390</t>
  </si>
  <si>
    <t>391</t>
  </si>
  <si>
    <t>392</t>
  </si>
  <si>
    <t>393</t>
  </si>
  <si>
    <t>394</t>
  </si>
  <si>
    <t>395</t>
  </si>
  <si>
    <t>399</t>
  </si>
  <si>
    <t>402</t>
  </si>
  <si>
    <t>403</t>
  </si>
  <si>
    <t>404</t>
  </si>
  <si>
    <t>411</t>
  </si>
  <si>
    <t>414</t>
  </si>
  <si>
    <t>415</t>
  </si>
  <si>
    <t>420</t>
  </si>
  <si>
    <t>423</t>
  </si>
  <si>
    <t>429</t>
  </si>
  <si>
    <t>432</t>
  </si>
  <si>
    <t>435</t>
  </si>
  <si>
    <t>436</t>
  </si>
  <si>
    <t>438</t>
  </si>
  <si>
    <t>441</t>
  </si>
  <si>
    <t>449</t>
  </si>
  <si>
    <t>450</t>
  </si>
  <si>
    <t>453</t>
  </si>
  <si>
    <t>455</t>
  </si>
  <si>
    <t>456</t>
  </si>
  <si>
    <t>1</t>
  </si>
  <si>
    <t>459</t>
  </si>
  <si>
    <t>462</t>
  </si>
  <si>
    <t>463</t>
  </si>
  <si>
    <t>471</t>
  </si>
  <si>
    <t>492</t>
  </si>
  <si>
    <t>495</t>
  </si>
  <si>
    <t>498</t>
  </si>
  <si>
    <t>499</t>
  </si>
  <si>
    <t>505</t>
  </si>
  <si>
    <t>507</t>
  </si>
  <si>
    <t>515</t>
  </si>
  <si>
    <t>520</t>
  </si>
  <si>
    <t>525</t>
  </si>
  <si>
    <t>535</t>
  </si>
  <si>
    <t>555</t>
  </si>
  <si>
    <t>564</t>
  </si>
  <si>
    <t>565</t>
  </si>
  <si>
    <t>567</t>
  </si>
  <si>
    <t>570</t>
  </si>
  <si>
    <t>575</t>
  </si>
  <si>
    <t>590</t>
  </si>
  <si>
    <t>601</t>
  </si>
  <si>
    <t>602</t>
  </si>
  <si>
    <t>603</t>
  </si>
  <si>
    <t>604</t>
  </si>
  <si>
    <t>605</t>
  </si>
  <si>
    <t>610</t>
  </si>
  <si>
    <t>611</t>
  </si>
  <si>
    <t>612</t>
  </si>
  <si>
    <t>615</t>
  </si>
  <si>
    <t>616</t>
  </si>
  <si>
    <t>617</t>
  </si>
  <si>
    <t>618</t>
  </si>
  <si>
    <t>620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</si>
  <si>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</si>
  <si>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</si>
  <si>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</si>
  <si>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</si>
  <si>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</si>
  <si>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</si>
  <si>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</si>
  <si>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</si>
  <si>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</si>
  <si>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634</t>
  </si>
  <si>
    <t>635</t>
  </si>
  <si>
    <t>636</t>
  </si>
  <si>
    <t>640</t>
  </si>
  <si>
    <t>645</t>
  </si>
  <si>
    <t>648</t>
  </si>
  <si>
    <t>649</t>
  </si>
  <si>
    <t>655</t>
  </si>
  <si>
    <t>656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</si>
  <si>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</si>
  <si>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</si>
  <si>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</si>
  <si>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</si>
  <si>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</si>
  <si>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</si>
  <si>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</si>
  <si>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</si>
  <si>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</si>
  <si>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</si>
  <si>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672</t>
  </si>
  <si>
    <t>678</t>
  </si>
  <si>
    <t>679</t>
  </si>
  <si>
    <t>680</t>
  </si>
  <si>
    <t>681</t>
  </si>
  <si>
    <t>682</t>
  </si>
  <si>
    <t>683</t>
  </si>
  <si>
    <t>685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</si>
  <si>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</si>
  <si>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</si>
  <si>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</si>
  <si>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</si>
  <si>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</si>
  <si>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</si>
  <si>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</si>
  <si>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</si>
  <si>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</si>
  <si>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</si>
  <si>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700</t>
  </si>
  <si>
    <t>701</t>
  </si>
  <si>
    <t>705</t>
  </si>
  <si>
    <t>706</t>
  </si>
  <si>
    <t>891</t>
  </si>
  <si>
    <t>895</t>
  </si>
  <si>
    <t>897</t>
  </si>
  <si>
    <t>999</t>
  </si>
  <si>
    <t>DK</t>
  </si>
  <si>
    <t>GB</t>
  </si>
  <si>
    <t>IE</t>
  </si>
  <si>
    <t>IT</t>
  </si>
  <si>
    <t>JP</t>
  </si>
  <si>
    <t>RU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</si>
  <si>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</si>
  <si>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</si>
  <si>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</si>
  <si>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</si>
  <si>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</si>
  <si>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</si>
  <si>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</si>
  <si>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</si>
  <si>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</si>
  <si>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</si>
  <si>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</si>
  <si>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</si>
  <si>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</si>
  <si>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</si>
  <si>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</si>
  <si>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</si>
  <si>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</si>
  <si>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</si>
  <si>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</si>
  <si>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</si>
  <si>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</si>
  <si>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</si>
  <si>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</si>
  <si>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</si>
  <si>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</si>
  <si>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</si>
  <si>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</si>
  <si>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</si>
  <si>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</si>
  <si>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</si>
  <si>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</si>
  <si>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</si>
  <si>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</si>
  <si>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</si>
  <si>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</si>
  <si>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</si>
  <si>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</si>
  <si>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</si>
  <si>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</si>
  <si>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</si>
  <si>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</si>
  <si>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</si>
  <si>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</si>
  <si>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</si>
  <si>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</si>
  <si>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</si>
  <si>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</si>
  <si>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</si>
  <si>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</si>
  <si>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</si>
  <si>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</si>
  <si>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</si>
  <si>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</si>
  <si>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</si>
  <si>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</si>
  <si>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</si>
  <si>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</si>
  <si>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</si>
  <si>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</si>
  <si>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</si>
  <si>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</si>
  <si>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</si>
  <si>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</si>
  <si>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</si>
  <si>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</si>
  <si>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</si>
  <si>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</si>
  <si>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</si>
  <si>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</si>
  <si>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</si>
  <si>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</si>
  <si>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</si>
  <si>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</si>
  <si>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</si>
  <si>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</si>
  <si>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</si>
  <si>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</si>
  <si>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</si>
  <si>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</si>
  <si>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</si>
  <si>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</si>
  <si>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</si>
  <si>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</si>
  <si>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</si>
  <si>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</si>
  <si>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</si>
  <si>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</si>
  <si>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</si>
  <si>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</si>
  <si>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</si>
  <si>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</si>
  <si>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</si>
  <si>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</si>
  <si>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</si>
  <si>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</si>
  <si>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</si>
  <si>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</si>
  <si>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</si>
  <si>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</si>
  <si>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</si>
  <si>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</si>
  <si>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</si>
  <si>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</si>
  <si>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</si>
  <si>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</si>
  <si>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</si>
  <si>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</si>
  <si>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</si>
  <si>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</si>
  <si>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</si>
  <si>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</si>
  <si>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</si>
  <si>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</si>
  <si>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</si>
  <si>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</si>
  <si>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</si>
  <si>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</si>
  <si>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</si>
  <si>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</si>
  <si>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</si>
  <si>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</si>
  <si>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</si>
  <si>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</si>
  <si>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</si>
  <si>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</si>
  <si>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</si>
  <si>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</si>
  <si>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</si>
  <si>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</si>
  <si>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</si>
  <si>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</si>
  <si>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</si>
  <si>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</si>
  <si>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</si>
  <si>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</si>
  <si>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</si>
  <si>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</si>
  <si>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</si>
  <si>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</si>
  <si>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</si>
  <si>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</si>
  <si>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</si>
  <si>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</si>
  <si>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</si>
  <si>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</si>
  <si>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</si>
  <si>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</si>
  <si>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</si>
  <si>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</si>
  <si>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</si>
  <si>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</si>
  <si>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</si>
  <si>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</si>
  <si>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</si>
  <si>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</si>
  <si>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</si>
  <si>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</si>
  <si>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</si>
  <si>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</si>
  <si>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</si>
  <si>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</si>
  <si>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</si>
  <si>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</si>
  <si>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</si>
  <si>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</si>
  <si>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</si>
  <si>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</si>
  <si>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</si>
  <si>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</si>
  <si>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</si>
  <si>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</si>
  <si>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</si>
  <si>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</si>
  <si>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</si>
  <si>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</si>
  <si>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</si>
  <si>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</si>
  <si>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</si>
  <si>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</si>
  <si>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</si>
  <si>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</si>
  <si>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</si>
  <si>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</si>
  <si>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</si>
  <si>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</si>
  <si>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</si>
  <si>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</si>
  <si>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</si>
  <si>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</si>
  <si>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</si>
  <si>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</si>
  <si>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</si>
  <si>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</si>
  <si>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</si>
  <si>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</si>
  <si>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</si>
  <si>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</si>
  <si>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</si>
  <si>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</si>
  <si>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</si>
  <si>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</si>
  <si>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</si>
  <si>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</si>
  <si>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</si>
  <si>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</si>
  <si>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</si>
  <si>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</si>
  <si>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</si>
  <si>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</si>
  <si>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</si>
  <si>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</si>
  <si>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</si>
  <si>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</si>
  <si>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</si>
  <si>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</si>
  <si>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</si>
  <si>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</si>
  <si>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</si>
  <si>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</si>
  <si>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</si>
  <si>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</si>
  <si>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</si>
  <si>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</si>
  <si>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</si>
  <si>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</si>
  <si>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</si>
  <si>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</si>
  <si>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</si>
  <si>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</si>
  <si>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</si>
  <si>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</si>
  <si>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</si>
  <si>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</si>
  <si>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</si>
  <si>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</si>
  <si>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</si>
  <si>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</si>
  <si>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</si>
  <si>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</si>
  <si>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024 Argentina 00</t>
  </si>
  <si>
    <t>024 Argentina 01 BUENOS AIRES</t>
  </si>
  <si>
    <t>01 BUENOS AIRES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</si>
  <si>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</si>
  <si>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</si>
  <si>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</si>
  <si>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</si>
  <si>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</si>
  <si>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</si>
  <si>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</si>
  <si>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</si>
  <si>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</si>
  <si>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</si>
  <si>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</si>
  <si>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</si>
  <si>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</si>
  <si>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</si>
  <si>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</si>
  <si>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</si>
  <si>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</si>
  <si>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</si>
  <si>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</si>
  <si>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</si>
  <si>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</si>
  <si>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</si>
  <si>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</si>
  <si>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</si>
  <si>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</si>
  <si>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</si>
  <si>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</si>
  <si>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</si>
  <si>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</si>
  <si>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</si>
  <si>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</si>
  <si>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</si>
  <si>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</si>
  <si>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</si>
  <si>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</si>
  <si>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</si>
  <si>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</si>
  <si>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</si>
  <si>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</si>
  <si>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</si>
  <si>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</si>
  <si>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</si>
  <si>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</si>
  <si>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</si>
  <si>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</si>
  <si>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</si>
  <si>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</si>
  <si>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</si>
  <si>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</si>
  <si>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</si>
  <si>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</si>
  <si>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</si>
  <si>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</si>
  <si>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</si>
  <si>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</si>
  <si>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</si>
  <si>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</si>
  <si>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</si>
  <si>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</si>
  <si>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</si>
  <si>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</si>
  <si>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</si>
  <si>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</si>
  <si>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</si>
  <si>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</si>
  <si>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</si>
  <si>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</si>
  <si>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</si>
  <si>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</si>
  <si>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</si>
  <si>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</si>
  <si>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</si>
  <si>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</si>
  <si>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</si>
  <si>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</si>
  <si>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</si>
  <si>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</si>
  <si>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</si>
  <si>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</si>
  <si>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</si>
  <si>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</si>
  <si>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</si>
  <si>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</si>
  <si>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</si>
  <si>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</si>
  <si>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</si>
  <si>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</si>
  <si>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</si>
  <si>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</si>
  <si>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</si>
  <si>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</si>
  <si>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</si>
  <si>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</si>
  <si>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</si>
  <si>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</si>
  <si>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</si>
  <si>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</si>
  <si>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</si>
  <si>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</si>
  <si>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</si>
  <si>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</si>
  <si>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</si>
  <si>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</si>
  <si>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</si>
  <si>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</si>
  <si>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</si>
  <si>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</si>
  <si>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</si>
  <si>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</si>
  <si>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</si>
  <si>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</si>
  <si>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</si>
  <si>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</si>
  <si>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</si>
  <si>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</si>
  <si>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</si>
  <si>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</si>
  <si>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</si>
  <si>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</si>
  <si>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</si>
  <si>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</si>
  <si>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</si>
  <si>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</si>
  <si>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</si>
  <si>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</si>
  <si>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</si>
  <si>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</si>
  <si>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</si>
  <si>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</si>
  <si>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</si>
  <si>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</si>
  <si>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</si>
  <si>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</si>
  <si>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</si>
  <si>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</si>
  <si>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</si>
  <si>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</si>
  <si>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</si>
  <si>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</si>
  <si>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</si>
  <si>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</si>
  <si>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</si>
  <si>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</si>
  <si>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</si>
  <si>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</si>
  <si>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</si>
  <si>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</si>
  <si>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</si>
  <si>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</si>
  <si>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</si>
  <si>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</si>
  <si>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</si>
  <si>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</si>
  <si>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</si>
  <si>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</si>
  <si>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</si>
  <si>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</si>
  <si>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</si>
  <si>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</si>
  <si>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</si>
  <si>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</si>
  <si>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</si>
  <si>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</si>
  <si>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</si>
  <si>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</si>
  <si>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</si>
  <si>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</si>
  <si>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</si>
  <si>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</si>
  <si>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</si>
  <si>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</si>
  <si>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</si>
  <si>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</si>
  <si>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</si>
  <si>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</si>
  <si>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</si>
  <si>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</si>
  <si>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</si>
  <si>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</si>
  <si>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</si>
  <si>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</si>
  <si>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</si>
  <si>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</si>
  <si>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</si>
  <si>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</si>
  <si>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</si>
  <si>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</si>
  <si>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</si>
  <si>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</si>
  <si>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</si>
  <si>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</si>
  <si>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</si>
  <si>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</si>
  <si>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</si>
  <si>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</si>
  <si>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</si>
  <si>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</si>
  <si>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</si>
  <si>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</si>
  <si>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</si>
  <si>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</si>
  <si>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</si>
  <si>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</si>
  <si>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</si>
  <si>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</si>
  <si>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</si>
  <si>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</si>
  <si>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</si>
  <si>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</si>
  <si>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</si>
  <si>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</si>
  <si>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</si>
  <si>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</si>
  <si>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</si>
  <si>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</si>
  <si>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</si>
  <si>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</si>
  <si>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</si>
  <si>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</si>
  <si>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</si>
  <si>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</si>
  <si>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</si>
  <si>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</si>
  <si>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</si>
  <si>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</si>
  <si>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</si>
  <si>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</si>
  <si>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</si>
  <si>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</si>
  <si>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</si>
  <si>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</si>
  <si>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</si>
  <si>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</si>
  <si>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</si>
  <si>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</si>
  <si>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</si>
  <si>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</si>
  <si>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</si>
  <si>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</si>
  <si>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</si>
  <si>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</si>
  <si>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</si>
  <si>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</si>
  <si>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</si>
  <si>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</si>
  <si>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</si>
  <si>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</si>
  <si>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</si>
  <si>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</si>
  <si>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</si>
  <si>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</si>
  <si>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</si>
  <si>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</si>
  <si>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</si>
  <si>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</si>
  <si>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</si>
  <si>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</si>
  <si>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</si>
  <si>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</si>
  <si>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</si>
  <si>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</si>
  <si>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</si>
  <si>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</si>
  <si>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</si>
  <si>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</si>
  <si>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</si>
  <si>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</si>
  <si>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</si>
  <si>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</si>
  <si>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</si>
  <si>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</si>
  <si>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</si>
  <si>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</si>
  <si>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</si>
  <si>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</si>
  <si>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</si>
  <si>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</si>
  <si>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</si>
  <si>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</si>
  <si>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</si>
  <si>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</si>
  <si>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</si>
  <si>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</si>
  <si>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</si>
  <si>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</si>
  <si>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</si>
  <si>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</si>
  <si>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</si>
  <si>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</si>
  <si>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</si>
  <si>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</si>
  <si>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</si>
  <si>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</si>
  <si>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</si>
  <si>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</si>
  <si>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</si>
  <si>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</si>
  <si>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</si>
  <si>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</si>
  <si>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</si>
  <si>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</si>
  <si>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</si>
  <si>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</si>
  <si>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</si>
  <si>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</si>
  <si>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</si>
  <si>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</si>
  <si>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</si>
  <si>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</si>
  <si>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</si>
  <si>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</si>
  <si>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</si>
  <si>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</si>
  <si>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</si>
  <si>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</si>
  <si>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</si>
  <si>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</si>
  <si>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</si>
  <si>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</si>
  <si>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</si>
  <si>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</si>
  <si>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</si>
  <si>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</si>
  <si>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</si>
  <si>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</si>
  <si>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</si>
  <si>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</si>
  <si>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</si>
  <si>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</si>
  <si>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</si>
  <si>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</si>
  <si>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</si>
  <si>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</si>
  <si>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</si>
  <si>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</si>
  <si>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</si>
  <si>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</si>
  <si>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</si>
  <si>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</si>
  <si>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</si>
  <si>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</si>
  <si>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</si>
  <si>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</si>
  <si>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</si>
  <si>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</si>
  <si>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</si>
  <si>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</si>
  <si>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</si>
  <si>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</si>
  <si>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</si>
  <si>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</si>
  <si>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</si>
  <si>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</si>
  <si>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</si>
  <si>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</si>
  <si>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</si>
  <si>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</si>
  <si>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</si>
  <si>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</si>
  <si>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</si>
  <si>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</si>
  <si>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</si>
  <si>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</si>
  <si>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</si>
  <si>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</si>
  <si>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</si>
  <si>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</si>
  <si>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</si>
  <si>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</si>
  <si>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</si>
  <si>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</si>
  <si>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</si>
  <si>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</si>
  <si>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</si>
  <si>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</si>
  <si>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</si>
  <si>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</si>
  <si>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</si>
  <si>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</si>
  <si>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</si>
  <si>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</si>
  <si>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</si>
  <si>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</si>
  <si>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</si>
  <si>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</si>
  <si>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</si>
  <si>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</si>
  <si>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</si>
  <si>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</si>
  <si>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</si>
  <si>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</si>
  <si>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</si>
  <si>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</si>
  <si>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</si>
  <si>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</si>
  <si>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</si>
  <si>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</si>
  <si>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</si>
  <si>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</si>
  <si>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</si>
  <si>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</si>
  <si>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</si>
  <si>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</si>
  <si>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</si>
  <si>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</si>
  <si>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</si>
  <si>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</si>
  <si>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</si>
  <si>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</si>
  <si>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</si>
  <si>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</si>
  <si>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</si>
  <si>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</si>
  <si>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</si>
  <si>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</si>
  <si>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</si>
  <si>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</si>
  <si>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</si>
  <si>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</si>
  <si>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</si>
  <si>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</si>
  <si>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</si>
  <si>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</si>
  <si>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</si>
  <si>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</si>
  <si>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</si>
  <si>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</si>
  <si>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</si>
  <si>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</si>
  <si>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</si>
  <si>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</si>
  <si>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</si>
  <si>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</si>
  <si>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</si>
  <si>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</si>
  <si>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</si>
  <si>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</si>
  <si>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</si>
  <si>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</si>
  <si>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</si>
  <si>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</si>
  <si>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</si>
  <si>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</si>
  <si>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</si>
  <si>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</si>
  <si>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</si>
  <si>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</si>
  <si>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</si>
  <si>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</si>
  <si>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</si>
  <si>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</si>
  <si>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</si>
  <si>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</si>
  <si>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</si>
  <si>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</si>
  <si>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</si>
  <si>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</si>
  <si>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</si>
  <si>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</si>
  <si>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</si>
  <si>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</si>
  <si>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</si>
  <si>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</si>
  <si>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</si>
  <si>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</si>
  <si>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</si>
  <si>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</si>
  <si>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</si>
  <si>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</si>
  <si>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</si>
  <si>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</si>
  <si>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</si>
  <si>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</si>
  <si>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</si>
  <si>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</si>
  <si>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</si>
  <si>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</si>
  <si>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</si>
  <si>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</si>
  <si>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</si>
  <si>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</si>
  <si>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</si>
  <si>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</si>
  <si>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</si>
  <si>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</si>
  <si>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</si>
  <si>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</si>
  <si>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</si>
  <si>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</si>
  <si>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</si>
  <si>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</si>
  <si>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</si>
  <si>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</si>
  <si>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</si>
  <si>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</si>
  <si>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</si>
  <si>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</si>
  <si>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</si>
  <si>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</si>
  <si>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</si>
  <si>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</si>
  <si>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</si>
  <si>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</si>
  <si>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</si>
  <si>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</si>
  <si>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</si>
  <si>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</si>
  <si>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</si>
  <si>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</si>
  <si>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</si>
  <si>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</si>
  <si>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</si>
  <si>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</si>
  <si>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</si>
  <si>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</si>
  <si>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</si>
  <si>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</si>
  <si>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</si>
  <si>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</si>
  <si>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</si>
  <si>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</si>
  <si>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</si>
  <si>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</si>
  <si>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</si>
  <si>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</si>
  <si>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</si>
  <si>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</si>
  <si>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</si>
  <si>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</si>
  <si>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</si>
  <si>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</si>
  <si>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</si>
  <si>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</si>
  <si>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</si>
  <si>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</si>
  <si>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</si>
  <si>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</si>
  <si>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</si>
  <si>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</si>
  <si>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</si>
  <si>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</si>
  <si>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</si>
  <si>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</si>
  <si>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</si>
  <si>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</si>
  <si>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</si>
  <si>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</si>
  <si>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</si>
  <si>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</si>
  <si>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</si>
  <si>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</si>
  <si>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</si>
  <si>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</si>
  <si>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</si>
  <si>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</si>
  <si>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</si>
  <si>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</si>
  <si>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</si>
  <si>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</si>
  <si>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</si>
  <si>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</si>
  <si>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</si>
  <si>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</si>
  <si>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</si>
  <si>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</si>
  <si>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</si>
  <si>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</si>
  <si>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</si>
  <si>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</si>
  <si>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</si>
  <si>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</si>
  <si>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</si>
  <si>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</si>
  <si>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</si>
  <si>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</si>
  <si>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</si>
  <si>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</si>
  <si>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</si>
  <si>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</si>
  <si>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</si>
  <si>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</si>
  <si>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</si>
  <si>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</si>
  <si>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</si>
  <si>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</si>
  <si>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</si>
  <si>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</si>
  <si>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</si>
  <si>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</si>
  <si>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</si>
  <si>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</si>
  <si>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</si>
  <si>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</si>
  <si>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</si>
  <si>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</si>
  <si>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</si>
  <si>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</si>
  <si>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</si>
  <si>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</si>
  <si>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</si>
  <si>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</si>
  <si>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</si>
  <si>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</si>
  <si>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</si>
  <si>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</si>
  <si>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</si>
  <si>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</si>
  <si>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</si>
  <si>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</si>
  <si>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</si>
  <si>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</si>
  <si>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</si>
  <si>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</si>
  <si>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</si>
  <si>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</si>
  <si>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</si>
  <si>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</si>
  <si>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</si>
  <si>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</si>
  <si>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</si>
  <si>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</si>
  <si>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</si>
  <si>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</si>
  <si>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</si>
  <si>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</si>
  <si>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</si>
  <si>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</si>
  <si>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</si>
  <si>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</si>
  <si>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</si>
  <si>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</si>
  <si>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</si>
  <si>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</si>
  <si>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</si>
  <si>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</si>
  <si>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</si>
  <si>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</si>
  <si>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</si>
  <si>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</si>
  <si>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</si>
  <si>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</si>
  <si>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</si>
  <si>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</si>
  <si>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</si>
  <si>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</si>
  <si>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</si>
  <si>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</si>
  <si>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</si>
  <si>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</si>
  <si>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</si>
  <si>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</si>
  <si>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</si>
  <si>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</si>
  <si>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</si>
  <si>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</si>
  <si>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</si>
  <si>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</si>
  <si>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072 Canada SK</t>
  </si>
  <si>
    <t>Manche</t>
  </si>
  <si>
    <t>Modena</t>
  </si>
  <si>
    <t>Powys</t>
  </si>
  <si>
    <t>Virgin Islands</t>
  </si>
  <si>
    <t>072 Canada Yukon</t>
  </si>
  <si>
    <t>072 Canada YT</t>
  </si>
  <si>
    <t>Marne</t>
  </si>
  <si>
    <t>Massa Carrara</t>
  </si>
  <si>
    <t>Strathclyde</t>
  </si>
  <si>
    <t>Vermont</t>
  </si>
  <si>
    <t>072 Canada Outside province/Can</t>
  </si>
  <si>
    <t>072 Canada ZZ</t>
  </si>
  <si>
    <t>Marne (Haute)</t>
  </si>
  <si>
    <t>Matera</t>
  </si>
  <si>
    <t>South Glamorgan</t>
  </si>
  <si>
    <t>Washington</t>
  </si>
  <si>
    <t>086 China Beijing</t>
  </si>
  <si>
    <t>086 China 010</t>
  </si>
  <si>
    <t>Mayenne</t>
  </si>
  <si>
    <t>Napoli</t>
  </si>
  <si>
    <t>Shropshire</t>
  </si>
  <si>
    <t>Wisconsin</t>
  </si>
  <si>
    <t>086 China Shanghai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</si>
  <si>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</si>
  <si>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</si>
  <si>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</si>
  <si>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</si>
  <si>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</si>
  <si>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</si>
  <si>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</si>
  <si>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</si>
  <si>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</si>
  <si>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</si>
  <si>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</si>
  <si>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</si>
  <si>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086 China 040</t>
  </si>
  <si>
    <t>Morbihan</t>
  </si>
  <si>
    <t>Oristano</t>
  </si>
  <si>
    <t>Staffordshire</t>
  </si>
  <si>
    <t>086 China Shanxi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</si>
  <si>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</si>
  <si>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</si>
  <si>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</si>
  <si>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</si>
  <si>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</si>
  <si>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</si>
  <si>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</si>
  <si>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</si>
  <si>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</si>
  <si>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086 China 070</t>
  </si>
  <si>
    <t>Nord</t>
  </si>
  <si>
    <t>Padova</t>
  </si>
  <si>
    <t>Surrey</t>
  </si>
  <si>
    <t>086 China Jilin</t>
  </si>
  <si>
    <t>086 China 080</t>
  </si>
  <si>
    <t>Oise</t>
  </si>
  <si>
    <t>Pescara</t>
  </si>
  <si>
    <t>Tayside</t>
  </si>
  <si>
    <t>086 China Heilongjiang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</si>
  <si>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</si>
  <si>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</si>
  <si>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</si>
  <si>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</si>
  <si>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</si>
  <si>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</si>
  <si>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</si>
  <si>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</si>
  <si>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</si>
  <si>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</si>
  <si>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</si>
  <si>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</si>
  <si>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</si>
  <si>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</si>
  <si>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</si>
  <si>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</si>
  <si>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</si>
  <si>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</si>
  <si>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</si>
  <si>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</si>
  <si>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</si>
  <si>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</si>
  <si>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</si>
  <si>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</si>
  <si>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</si>
  <si>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</si>
  <si>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</si>
  <si>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</si>
  <si>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</si>
  <si>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</si>
  <si>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</si>
  <si>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</si>
  <si>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</si>
  <si>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</si>
  <si>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</si>
  <si>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</si>
  <si>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</si>
  <si>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</si>
  <si>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</si>
  <si>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</si>
  <si>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</si>
  <si>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</si>
  <si>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</si>
  <si>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</si>
  <si>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</si>
  <si>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</si>
  <si>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</si>
  <si>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</si>
  <si>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</si>
  <si>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</si>
  <si>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</si>
  <si>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</si>
  <si>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</si>
  <si>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</si>
  <si>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</si>
  <si>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</si>
  <si>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</si>
  <si>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</si>
  <si>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</si>
  <si>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</si>
  <si>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</si>
  <si>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</si>
  <si>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</si>
  <si>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</si>
  <si>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</si>
  <si>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</si>
  <si>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</si>
  <si>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</si>
  <si>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</si>
  <si>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</si>
  <si>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</si>
  <si>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</si>
  <si>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</si>
  <si>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</si>
  <si>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</si>
  <si>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</si>
  <si>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</si>
  <si>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</si>
  <si>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</si>
  <si>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</si>
  <si>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</si>
  <si>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</si>
  <si>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</si>
  <si>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</si>
  <si>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</si>
  <si>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</si>
  <si>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</si>
  <si>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</si>
  <si>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</si>
  <si>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</si>
  <si>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</si>
  <si>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</si>
  <si>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</si>
  <si>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</si>
  <si>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</si>
  <si>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</si>
  <si>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</si>
  <si>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</si>
  <si>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</si>
  <si>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</si>
  <si>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</si>
  <si>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</si>
  <si>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</si>
  <si>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</si>
  <si>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</si>
  <si>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</si>
  <si>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</si>
  <si>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</si>
  <si>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</si>
  <si>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</si>
  <si>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</si>
  <si>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</si>
  <si>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</si>
  <si>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</si>
  <si>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</si>
  <si>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</si>
  <si>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</si>
  <si>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</si>
  <si>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</si>
  <si>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</si>
  <si>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</si>
  <si>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</si>
  <si>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</si>
  <si>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</si>
  <si>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</si>
  <si>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</si>
  <si>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</si>
  <si>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</si>
  <si>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</si>
  <si>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</si>
  <si>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</si>
  <si>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</si>
  <si>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</si>
  <si>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</si>
  <si>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</si>
  <si>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</si>
  <si>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</si>
  <si>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</si>
  <si>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</si>
  <si>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</si>
  <si>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</si>
  <si>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</si>
  <si>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</si>
  <si>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</si>
  <si>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</si>
  <si>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</si>
  <si>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</si>
  <si>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</si>
  <si>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</si>
  <si>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</si>
  <si>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</si>
  <si>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</si>
  <si>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</si>
  <si>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</si>
  <si>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</si>
  <si>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</si>
  <si>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</si>
  <si>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</si>
  <si>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</si>
  <si>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</si>
  <si>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</si>
  <si>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</si>
  <si>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</si>
  <si>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</si>
  <si>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</si>
  <si>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</si>
  <si>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</si>
  <si>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</si>
  <si>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</si>
  <si>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</si>
  <si>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</si>
  <si>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</si>
  <si>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</si>
  <si>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</si>
  <si>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</si>
  <si>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</si>
  <si>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</si>
  <si>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</si>
  <si>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</si>
  <si>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</si>
  <si>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</si>
  <si>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</si>
  <si>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</si>
  <si>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</si>
  <si>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</si>
  <si>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</si>
  <si>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</si>
  <si>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</si>
  <si>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</si>
  <si>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</si>
  <si>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</si>
  <si>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</si>
  <si>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</si>
  <si>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</si>
  <si>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147 France 29</t>
  </si>
  <si>
    <t>147 FranceCorse-du-Nord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</si>
  <si>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</si>
  <si>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</si>
  <si>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</si>
  <si>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</si>
  <si>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</si>
  <si>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</si>
  <si>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</si>
  <si>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</si>
  <si>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</si>
  <si>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</si>
  <si>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</si>
  <si>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</si>
  <si>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</si>
  <si>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</si>
  <si>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</si>
  <si>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</si>
  <si>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</si>
  <si>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</si>
  <si>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</si>
  <si>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</si>
  <si>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</si>
  <si>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</si>
  <si>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</si>
  <si>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</si>
  <si>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</si>
  <si>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</si>
  <si>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</si>
  <si>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</si>
  <si>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</si>
  <si>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</si>
  <si>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</si>
  <si>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</si>
  <si>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</si>
  <si>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</si>
  <si>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</si>
  <si>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</si>
  <si>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</si>
  <si>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</si>
  <si>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</si>
  <si>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</si>
  <si>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</si>
  <si>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</si>
  <si>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</si>
  <si>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</si>
  <si>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</si>
  <si>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</si>
  <si>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</si>
  <si>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</si>
  <si>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</si>
  <si>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</si>
  <si>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</si>
  <si>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</si>
  <si>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</si>
  <si>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</si>
  <si>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</si>
  <si>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</si>
  <si>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</si>
  <si>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</si>
  <si>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</si>
  <si>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</si>
  <si>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</si>
  <si>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</si>
  <si>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</si>
  <si>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</si>
  <si>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</si>
  <si>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</si>
  <si>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</si>
  <si>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</si>
  <si>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</si>
  <si>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</si>
  <si>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</si>
  <si>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</si>
  <si>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</si>
  <si>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</si>
  <si>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</si>
  <si>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</si>
  <si>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</si>
  <si>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</si>
  <si>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</si>
  <si>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</si>
  <si>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</si>
  <si>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</si>
  <si>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</si>
  <si>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</si>
  <si>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</si>
  <si>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</si>
  <si>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</si>
  <si>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</si>
  <si>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</si>
  <si>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</si>
  <si>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</si>
  <si>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</si>
  <si>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</si>
  <si>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</si>
  <si>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</si>
  <si>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</si>
  <si>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</si>
  <si>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</si>
  <si>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</si>
  <si>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</si>
  <si>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</si>
  <si>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</si>
  <si>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</si>
  <si>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</si>
  <si>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</si>
  <si>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</si>
  <si>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</si>
  <si>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</si>
  <si>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</si>
  <si>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</si>
  <si>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</si>
  <si>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</si>
  <si>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</si>
  <si>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</si>
  <si>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</si>
  <si>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</si>
  <si>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</si>
  <si>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</si>
  <si>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</si>
  <si>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</si>
  <si>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</si>
  <si>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</si>
  <si>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</si>
  <si>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</si>
  <si>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</si>
  <si>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</si>
  <si>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</si>
  <si>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</si>
  <si>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</si>
  <si>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</si>
  <si>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</si>
  <si>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</si>
  <si>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</si>
  <si>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</si>
  <si>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</si>
  <si>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</si>
  <si>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</si>
  <si>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</si>
  <si>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</si>
  <si>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</si>
  <si>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</si>
  <si>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</si>
  <si>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</si>
  <si>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</si>
  <si>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</si>
  <si>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</si>
  <si>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</si>
  <si>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</si>
  <si>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</si>
  <si>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</si>
  <si>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</si>
  <si>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216 Ireland CK</t>
  </si>
  <si>
    <t>216 Ireland Clare</t>
  </si>
  <si>
    <t>216 Ireland CL</t>
  </si>
  <si>
    <t>216 Ireland Carlow</t>
  </si>
  <si>
    <t>216 Ireland CW</t>
  </si>
  <si>
    <t>216 Ireland Dublin</t>
  </si>
  <si>
    <t>216 Ireland DB</t>
  </si>
  <si>
    <t>216 Ireland Donegal</t>
  </si>
  <si>
    <t>216 Ireland DG</t>
  </si>
  <si>
    <t>216 Ireland Galway</t>
  </si>
  <si>
    <t>216 Ireland GW</t>
  </si>
  <si>
    <t>216 Ireland Kildare</t>
  </si>
  <si>
    <t>216 Ireland KD</t>
  </si>
  <si>
    <t>216 Ireland Kilkenny</t>
  </si>
  <si>
    <t>216 Ireland KK</t>
  </si>
  <si>
    <t>216 Ireland Kavan</t>
  </si>
  <si>
    <t>216 Ireland KV</t>
  </si>
  <si>
    <t>216 Ireland Kerry</t>
  </si>
  <si>
    <t>216 Ireland KY</t>
  </si>
  <si>
    <t>216 Ireland Longford</t>
  </si>
  <si>
    <t>216 Ireland LF</t>
  </si>
  <si>
    <t>216 Ireland Limerick</t>
  </si>
  <si>
    <t>216 Ireland LI</t>
  </si>
  <si>
    <t>216 Ireland Leitrim</t>
  </si>
  <si>
    <t>216 Ireland LM</t>
  </si>
  <si>
    <t>216 Ireland Laois</t>
  </si>
  <si>
    <t>216 Ireland LS</t>
  </si>
  <si>
    <t>216 Ireland Louth</t>
  </si>
  <si>
    <t>216 Ireland LT</t>
  </si>
  <si>
    <t>216 Ireland Monaghan</t>
  </si>
  <si>
    <t>216 Ireland MH</t>
  </si>
  <si>
    <t>216 Ireland Meath</t>
  </si>
  <si>
    <t>216 Ireland MT</t>
  </si>
  <si>
    <t>216 Ireland Mayo</t>
  </si>
  <si>
    <t>216 Ireland MY</t>
  </si>
  <si>
    <t>216 Ireland Ossally</t>
  </si>
  <si>
    <t>216 Ireland OS</t>
  </si>
  <si>
    <t>216 Ireland Rosscommon</t>
  </si>
  <si>
    <t>216 Ireland RC</t>
  </si>
  <si>
    <t>216 Ireland Sligo</t>
  </si>
  <si>
    <t>216 Ireland SG</t>
  </si>
  <si>
    <t>216 Ireland Tipperary</t>
  </si>
  <si>
    <t>216 Ireland TP</t>
  </si>
  <si>
    <t>216 Ireland Waterford</t>
  </si>
  <si>
    <t>216 Ireland WF</t>
  </si>
  <si>
    <t>216 Ireland Wicklow</t>
  </si>
  <si>
    <t>216 Ireland WK</t>
  </si>
  <si>
    <t>216 Ireland Westmeath</t>
  </si>
  <si>
    <t>216 Ireland WM</t>
  </si>
  <si>
    <t>216 Ireland Wexford</t>
  </si>
  <si>
    <t>216 Ireland WX</t>
  </si>
  <si>
    <t>222 Italy Agriento</t>
  </si>
  <si>
    <t>222 Italy AG</t>
  </si>
  <si>
    <t>222 Italy Alessandria</t>
  </si>
  <si>
    <t>222 Italy AL</t>
  </si>
  <si>
    <t>222 Italy Ancona</t>
  </si>
  <si>
    <t>222 Italy AN</t>
  </si>
  <si>
    <t>222 Italy Aosta</t>
  </si>
  <si>
    <t>222 Italy AO</t>
  </si>
  <si>
    <t>222 Italy Ascoli Piceno</t>
  </si>
  <si>
    <t>222 Italy AP</t>
  </si>
  <si>
    <t>222 Italy L'Aquila</t>
  </si>
  <si>
    <t>222 Italy AQ</t>
  </si>
  <si>
    <t>222 Italy Arezzo</t>
  </si>
  <si>
    <t>222 Italy AR</t>
  </si>
  <si>
    <t>222 Italy Asti</t>
  </si>
  <si>
    <t>222 Italy AT</t>
  </si>
  <si>
    <t>222 Italy Avellino</t>
  </si>
  <si>
    <t>222 Italy AV</t>
  </si>
  <si>
    <t>222 Italy Bari</t>
  </si>
  <si>
    <t>222 Italy BA</t>
  </si>
  <si>
    <t>222 Italy Bergamo</t>
  </si>
  <si>
    <t>222 Italy BG</t>
  </si>
  <si>
    <t>222 Italy Biella</t>
  </si>
  <si>
    <t>222 Italy BI</t>
  </si>
  <si>
    <t>222 Italy Belluno</t>
  </si>
  <si>
    <t>222 Italy BL</t>
  </si>
  <si>
    <t>222 Italy Benevento</t>
  </si>
  <si>
    <t>222 Italy BN</t>
  </si>
  <si>
    <t>222 Italy Bologna</t>
  </si>
  <si>
    <t>222 Italy BO</t>
  </si>
  <si>
    <t>222 Italy Brescia</t>
  </si>
  <si>
    <t>222 Italy BS</t>
  </si>
  <si>
    <t>222 Italy Bolzano</t>
  </si>
  <si>
    <t>222 Italy BZ</t>
  </si>
  <si>
    <t>222 Italy Cagliari</t>
  </si>
  <si>
    <t>222 Italy CA</t>
  </si>
  <si>
    <t>222 Italy Campobasso</t>
  </si>
  <si>
    <t>222 Italy CB</t>
  </si>
  <si>
    <t>222 Italy Caserta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</si>
  <si>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</si>
  <si>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</si>
  <si>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</si>
  <si>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</si>
  <si>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</si>
  <si>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</si>
  <si>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</si>
  <si>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</si>
  <si>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222 Italy CO</t>
  </si>
  <si>
    <t>222 Italy Cremona</t>
  </si>
  <si>
    <t>222 Italy CR</t>
  </si>
  <si>
    <t>222 Italy Cosenza</t>
  </si>
  <si>
    <t>222 Italy CS</t>
  </si>
  <si>
    <t>222 Italy Catania</t>
  </si>
  <si>
    <t>222 Italy CT</t>
  </si>
  <si>
    <t>222 Italy Catanzaro</t>
  </si>
  <si>
    <t>222 Italy CZ</t>
  </si>
  <si>
    <t>222 Italy Enna</t>
  </si>
  <si>
    <t>222 Italy EN</t>
  </si>
  <si>
    <t>222 Italy Ferrara</t>
  </si>
  <si>
    <t>222 Italy FE</t>
  </si>
  <si>
    <t>222 Italy Foggia</t>
  </si>
  <si>
    <t>222 Italy FG</t>
  </si>
  <si>
    <t>222 Italy Firenze</t>
  </si>
  <si>
    <t>222 Italy FI</t>
  </si>
  <si>
    <t>222 Italy Forlì</t>
  </si>
  <si>
    <t>222 Italy FO</t>
  </si>
  <si>
    <t>222 Italy Frosinone</t>
  </si>
  <si>
    <t>222 Italy FR</t>
  </si>
  <si>
    <t>222 Italy Genova</t>
  </si>
  <si>
    <t>222 Italy GE</t>
  </si>
  <si>
    <t>222 Italy Gorizia</t>
  </si>
  <si>
    <t>222 Italy GO</t>
  </si>
  <si>
    <t>222 Italy Grosseto</t>
  </si>
  <si>
    <t>222 Italy GR</t>
  </si>
  <si>
    <t>222 Italy Imperia</t>
  </si>
  <si>
    <t>222 Italy IM</t>
  </si>
  <si>
    <t>222 Italy Isernia</t>
  </si>
  <si>
    <t>222 Italy IS</t>
  </si>
  <si>
    <t>222 Italy Crotone</t>
  </si>
  <si>
    <t>222 Italy KR</t>
  </si>
  <si>
    <t>222 Italy Lecco</t>
  </si>
  <si>
    <t>222 Italy LC</t>
  </si>
  <si>
    <t>222 Italy Lecce</t>
  </si>
  <si>
    <t>222 Italy LE</t>
  </si>
  <si>
    <t>222 Italy Livorno</t>
  </si>
  <si>
    <t>222 Italy LI</t>
  </si>
  <si>
    <t>222 Italy Lodi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</si>
  <si>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</si>
  <si>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</si>
  <si>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</si>
  <si>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</si>
  <si>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</si>
  <si>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</si>
  <si>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</si>
  <si>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</si>
  <si>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222 Italy ME</t>
  </si>
  <si>
    <t>222 Italy Milan</t>
  </si>
  <si>
    <t>222 Italy MI</t>
  </si>
  <si>
    <t>222 Italy Mantova</t>
  </si>
  <si>
    <t>222 Italy MN</t>
  </si>
  <si>
    <t>222 Italy Modena</t>
  </si>
  <si>
    <t>222 Italy MO</t>
  </si>
  <si>
    <t>222 Italy Massa Carrara</t>
  </si>
  <si>
    <t xml:space="preserve">222 Italy MS </t>
  </si>
  <si>
    <t>222 Italy Matera</t>
  </si>
  <si>
    <t>222 Italy MT</t>
  </si>
  <si>
    <t>222 Italy Napoli</t>
  </si>
  <si>
    <t>222 Italy NA</t>
  </si>
  <si>
    <t>222 Italy Novara</t>
  </si>
  <si>
    <t>222 Italy NO</t>
  </si>
  <si>
    <t>222 Italy Nuoro</t>
  </si>
  <si>
    <t>222 Italy NU</t>
  </si>
  <si>
    <t>222 Italy Oristano</t>
  </si>
  <si>
    <t>222 Italy OR</t>
  </si>
  <si>
    <t>222 Italy Palermo</t>
  </si>
  <si>
    <t>222 Italy PA</t>
  </si>
  <si>
    <t>222 Italy Piacenza</t>
  </si>
  <si>
    <t>222 Italy PC</t>
  </si>
  <si>
    <t>222 Italy Padova</t>
  </si>
  <si>
    <t>222 Italy PD</t>
  </si>
  <si>
    <t>222 Italy Pescara</t>
  </si>
  <si>
    <t>222 Italy PE</t>
  </si>
  <si>
    <t>222 Italy Perugia</t>
  </si>
  <si>
    <t>222 Italy PG</t>
  </si>
  <si>
    <t>222 Italy Pisa</t>
  </si>
  <si>
    <t>222 Italy PI</t>
  </si>
  <si>
    <t>222 Italy Pordenone</t>
  </si>
  <si>
    <t>222 Italy PN</t>
  </si>
  <si>
    <t>222 Italy Prato</t>
  </si>
  <si>
    <t>222 Italy PO</t>
  </si>
  <si>
    <t>222 Italy Parma</t>
  </si>
  <si>
    <t>222 Italy PR</t>
  </si>
  <si>
    <t>222 Italy Pesaro</t>
  </si>
  <si>
    <t>222 Italy PS</t>
  </si>
  <si>
    <t>222 Italy Pistoia</t>
  </si>
  <si>
    <t>222 Italy PT</t>
  </si>
  <si>
    <t>222 Italy Pavia</t>
  </si>
  <si>
    <t>222 Italy PV</t>
  </si>
  <si>
    <t>222 Italy Potenza</t>
  </si>
  <si>
    <t>222 Italy PZ</t>
  </si>
  <si>
    <t>222 Italy Ravenna</t>
  </si>
  <si>
    <t>222 Italy RA</t>
  </si>
  <si>
    <t>222 Italy Reggio Calabria</t>
  </si>
  <si>
    <t>222 Italy RC</t>
  </si>
  <si>
    <t>222 Italy Ragusa</t>
  </si>
  <si>
    <t>222 Italy RE</t>
  </si>
  <si>
    <t>222 Italy Rieti</t>
  </si>
  <si>
    <t>222 Italy RG</t>
  </si>
  <si>
    <t>222 Italy Rome</t>
  </si>
  <si>
    <t>222 Italy RI</t>
  </si>
  <si>
    <t>222 Italy Rimini</t>
  </si>
  <si>
    <t>222 Italy RM</t>
  </si>
  <si>
    <t>222 Italy Rovigo</t>
  </si>
  <si>
    <t>222 Italy RN</t>
  </si>
  <si>
    <t>222 Italy RO</t>
  </si>
  <si>
    <t>222 Italy Salerno</t>
  </si>
  <si>
    <t>222 Italy RV</t>
  </si>
  <si>
    <t>222 Italy Siena</t>
  </si>
  <si>
    <t>222 Italy SA</t>
  </si>
  <si>
    <t>222 Italy Sondrio</t>
  </si>
  <si>
    <t>222 Italy SI</t>
  </si>
  <si>
    <t>222 Italy La Spezia</t>
  </si>
  <si>
    <t>222 Italy SO</t>
  </si>
  <si>
    <t>222 Italy Siracusa</t>
  </si>
  <si>
    <t>222 Italy SP</t>
  </si>
  <si>
    <t>222 Italy Sassari</t>
  </si>
  <si>
    <t>222 Italy SR</t>
  </si>
  <si>
    <t>222 Italy Savona</t>
  </si>
  <si>
    <t>222 Italy SS</t>
  </si>
  <si>
    <t>222 Italy Taranto</t>
  </si>
  <si>
    <t>222 Italy SV</t>
  </si>
  <si>
    <t>222 Italy Teramo</t>
  </si>
  <si>
    <t>222 Italy TA</t>
  </si>
  <si>
    <t>222 Italy Trento</t>
  </si>
  <si>
    <t>222 Italy TE</t>
  </si>
  <si>
    <t>222 Italy Turin</t>
  </si>
  <si>
    <t>222 Italy TN</t>
  </si>
  <si>
    <t>222 Italy Trapani</t>
  </si>
  <si>
    <t>222 Italy TO</t>
  </si>
  <si>
    <t>222 Italy Terni</t>
  </si>
  <si>
    <t>222 Italy TP</t>
  </si>
  <si>
    <t>222 Italy Trieste</t>
  </si>
  <si>
    <t>222 Italy TR</t>
  </si>
  <si>
    <t>222 Italy Treviso</t>
  </si>
  <si>
    <t>222 Italy TS</t>
  </si>
  <si>
    <t>222 Italy Udine</t>
  </si>
  <si>
    <t>222 Italy TV</t>
  </si>
  <si>
    <t>222 Italy Varese</t>
  </si>
  <si>
    <t>222 Italy UD</t>
  </si>
  <si>
    <t>222 Italy Vercelli</t>
  </si>
  <si>
    <t>222 Italy VA</t>
  </si>
  <si>
    <t>222 Italy Venice</t>
  </si>
  <si>
    <t>222 Italy VC</t>
  </si>
  <si>
    <t>222 Italy Vicenza</t>
  </si>
  <si>
    <t>222 Italy VE</t>
  </si>
  <si>
    <t>222 Italy Verona</t>
  </si>
  <si>
    <t>222 Italy VI</t>
  </si>
  <si>
    <t>222 Italy Viterbo</t>
  </si>
  <si>
    <t>222 Italy VR</t>
  </si>
  <si>
    <t>222 Italy Vibo Valentia</t>
  </si>
  <si>
    <t>222 Italy VT</t>
  </si>
  <si>
    <t>222 Italy VV Vibo Valentia</t>
  </si>
  <si>
    <t>VV Vibo Valentia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</si>
  <si>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</si>
  <si>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</si>
  <si>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</si>
  <si>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</si>
  <si>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</si>
  <si>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</si>
  <si>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</si>
  <si>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</si>
  <si>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</si>
  <si>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</si>
  <si>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</si>
  <si>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</si>
  <si>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</si>
  <si>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</si>
  <si>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</si>
  <si>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</si>
  <si>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</si>
  <si>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</si>
  <si>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</si>
  <si>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</si>
  <si>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</si>
  <si>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</si>
  <si>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</si>
  <si>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</si>
  <si>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</si>
  <si>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</si>
  <si>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</si>
  <si>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</si>
  <si>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</si>
  <si>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</si>
  <si>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</si>
  <si>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</si>
  <si>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</si>
  <si>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</si>
  <si>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</si>
  <si>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</si>
  <si>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</si>
  <si>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</si>
  <si>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</si>
  <si>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</si>
  <si>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</si>
  <si>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</si>
  <si>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</si>
  <si>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</si>
  <si>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</si>
  <si>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</si>
  <si>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</si>
  <si>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</si>
  <si>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</si>
  <si>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</si>
  <si>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</si>
  <si>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</si>
  <si>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</si>
  <si>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</si>
  <si>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</si>
  <si>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</si>
  <si>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</si>
  <si>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</si>
  <si>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</si>
  <si>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</si>
  <si>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</si>
  <si>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</si>
  <si>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</si>
  <si>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</si>
  <si>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</si>
  <si>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</si>
  <si>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</si>
  <si>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</si>
  <si>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</si>
  <si>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</si>
  <si>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</si>
  <si>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</si>
  <si>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</si>
  <si>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</si>
  <si>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</si>
  <si>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</si>
  <si>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</si>
  <si>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</si>
  <si>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</si>
  <si>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</si>
  <si>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</si>
  <si>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</si>
  <si>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</si>
  <si>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</si>
  <si>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</si>
  <si>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</si>
  <si>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</si>
  <si>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</si>
  <si>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</si>
  <si>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</si>
  <si>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</si>
  <si>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</si>
  <si>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</si>
  <si>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</si>
  <si>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</si>
  <si>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</si>
  <si>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270 Malaysia JOH</t>
  </si>
  <si>
    <t>270 Malaysia Kedah</t>
  </si>
  <si>
    <t>270 Malaysia KED</t>
  </si>
  <si>
    <t>270 Malaysia Kelantan</t>
  </si>
  <si>
    <t>270 Malaysia KEL</t>
  </si>
  <si>
    <t>270 Malaysia Kuala Lumpur</t>
  </si>
  <si>
    <t>270 Malaysia KUL</t>
  </si>
  <si>
    <t>270 Malaysia Labuan</t>
  </si>
  <si>
    <t>270 Malaysia LAB</t>
  </si>
  <si>
    <t>270 Malaysia Melaka</t>
  </si>
  <si>
    <t>270 Malaysia MEL</t>
  </si>
  <si>
    <t>270 Malaysia Pahang</t>
  </si>
  <si>
    <t>270 Malaysia PAH</t>
  </si>
  <si>
    <t>270 Malaysia Perlis</t>
  </si>
  <si>
    <t>270 Malaysia PEL</t>
  </si>
  <si>
    <t>270 Malaysia Perak</t>
  </si>
  <si>
    <t>270 Malaysia PER</t>
  </si>
  <si>
    <t>270 Malaysia Pulau Pinang</t>
  </si>
  <si>
    <t>270 Malaysia PIN</t>
  </si>
  <si>
    <t>270 Malaysia Sabah</t>
  </si>
  <si>
    <t>270 Malaysia SAB</t>
  </si>
  <si>
    <t>270 Malaysia Sarawak</t>
  </si>
  <si>
    <t>270 Malaysia SAR</t>
  </si>
  <si>
    <t>270 Malaysia Selangor</t>
  </si>
  <si>
    <t>270 Malaysia SEL</t>
  </si>
  <si>
    <t>270 Malaysia Negeri Sembilan</t>
  </si>
  <si>
    <t>270 Malaysia SER</t>
  </si>
  <si>
    <t>270 Malaysia Trengganu</t>
  </si>
  <si>
    <t>270 Malaysia TRE</t>
  </si>
  <si>
    <t>285 Mexico AGS Aguascalientes</t>
  </si>
  <si>
    <t>285 Mexico AGS</t>
  </si>
  <si>
    <t>285 Mexico BCN Baja California N</t>
  </si>
  <si>
    <t>285 Mexico BCN</t>
  </si>
  <si>
    <t>285 Mexico BCS Baja California S</t>
  </si>
  <si>
    <t>285 Mexico BCS</t>
  </si>
  <si>
    <t>285 Mexico CHI Chihuahua</t>
  </si>
  <si>
    <t>285 Mexico CHI</t>
  </si>
  <si>
    <t>285 Mexico CHS Chiapas</t>
  </si>
  <si>
    <t>285 Mexico CHS</t>
  </si>
  <si>
    <t>285 Mexico CMP Campeche</t>
  </si>
  <si>
    <t>285 Mexico CMP</t>
  </si>
  <si>
    <t>285 Mexico COA Coahuila</t>
  </si>
  <si>
    <t>285 Mexico COA</t>
  </si>
  <si>
    <t>285 Mexico COL Colima</t>
  </si>
  <si>
    <t>285 Mexico COL</t>
  </si>
  <si>
    <t>285 Mexico DF Distrito Federal</t>
  </si>
  <si>
    <t>285 Mexico DF</t>
  </si>
  <si>
    <t>285 Mexico DGO Durango</t>
  </si>
  <si>
    <t>285 Mexico DGO</t>
  </si>
  <si>
    <t>285 Mexico GRO Guerrero</t>
  </si>
  <si>
    <t>285 Mexico GRO</t>
  </si>
  <si>
    <t>285 Mexico GTO Guanajuato</t>
  </si>
  <si>
    <t>285 Mexico GTO</t>
  </si>
  <si>
    <t>285 Mexico HGO Hidalgo</t>
  </si>
  <si>
    <t>285 Mexico HGO</t>
  </si>
  <si>
    <t>285 Mexico JAL Jalisco</t>
  </si>
  <si>
    <t>285 Mexico JAL</t>
  </si>
  <si>
    <t>285 Mexico MCH Michoacán</t>
  </si>
  <si>
    <t>285 Mexico MCH</t>
  </si>
  <si>
    <t>285 Mexico MEX Estado de México</t>
  </si>
  <si>
    <t>285 Mexico MEX</t>
  </si>
  <si>
    <t>285 Mexico MOR Morelos</t>
  </si>
  <si>
    <t>285 Mexico MOR</t>
  </si>
  <si>
    <t>285 Mexico NL Nuevo Léon</t>
  </si>
  <si>
    <t>285 Mexico NL</t>
  </si>
  <si>
    <t>285 Mexico OAX Oaxaca</t>
  </si>
  <si>
    <t>285 Mexico OAX</t>
  </si>
  <si>
    <t>285 Mexico PUE Puebla</t>
  </si>
  <si>
    <t>285 Mexico PUE</t>
  </si>
  <si>
    <t>285 Mexico QR Quintana Roo</t>
  </si>
  <si>
    <t>285 Mexico QR</t>
  </si>
  <si>
    <t>285 Mexico QRO Querétaro</t>
  </si>
  <si>
    <t>285 Mexico QRO</t>
  </si>
  <si>
    <t>285 Mexico SIN Sinaloa</t>
  </si>
  <si>
    <t>285 Mexico SIN</t>
  </si>
  <si>
    <t>285 Mexico SLP San Luis Potosí</t>
  </si>
  <si>
    <t>285 Mexico SLP</t>
  </si>
  <si>
    <t>285 Mexico SON Sonora</t>
  </si>
  <si>
    <t>285 Mexico SON</t>
  </si>
  <si>
    <t>285 Mexico TAB Tabasco</t>
  </si>
  <si>
    <t>285 Mexico TAB</t>
  </si>
  <si>
    <t>285 Mexico TLX Tlaxcala</t>
  </si>
  <si>
    <t>285 Mexico TLX</t>
  </si>
  <si>
    <t>285 Mexico TMS Tamaulipas</t>
  </si>
  <si>
    <t>285 Mexico TMS</t>
  </si>
  <si>
    <t>285 Mexico VER Veracruz</t>
  </si>
  <si>
    <t>285 Mexico VER</t>
  </si>
  <si>
    <t>285 Mexico YUC Yucatán</t>
  </si>
  <si>
    <t>285 Mexico YUC</t>
  </si>
  <si>
    <t>285 Mexico ZAC Zacatecas</t>
  </si>
  <si>
    <t>285 Mexico ZAC</t>
  </si>
  <si>
    <t>300 Netherlands Drenthe</t>
  </si>
  <si>
    <t>300 Netherlands DR</t>
  </si>
  <si>
    <t>300 Netherlands Flevopolder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</si>
  <si>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</si>
  <si>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</si>
  <si>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</si>
  <si>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</si>
  <si>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</si>
  <si>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</si>
  <si>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</si>
  <si>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</si>
  <si>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</si>
  <si>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</si>
  <si>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</si>
  <si>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</si>
  <si>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300 Netherlands NH</t>
  </si>
  <si>
    <t>300 Netherlands Overijssel</t>
  </si>
  <si>
    <t>300 Netherlands OV</t>
  </si>
  <si>
    <t>300 Netherlands Utrecht</t>
  </si>
  <si>
    <t>300 Netherlands UT</t>
  </si>
  <si>
    <t>300 Netherlands Zeeland</t>
  </si>
  <si>
    <t>300 Netherlands ZE</t>
  </si>
  <si>
    <t>300 Netherlands Zuid-Holland</t>
  </si>
  <si>
    <t>300 Netherlands ZH</t>
  </si>
  <si>
    <t>309 New Zealand North Island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</si>
  <si>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</si>
  <si>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</si>
  <si>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</si>
  <si>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</si>
  <si>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</si>
  <si>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</si>
  <si>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</si>
  <si>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</si>
  <si>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</si>
  <si>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</si>
  <si>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</si>
  <si>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</si>
  <si>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</si>
  <si>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</si>
  <si>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</si>
  <si>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</si>
  <si>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</si>
  <si>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</si>
  <si>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</si>
  <si>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</si>
  <si>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</si>
  <si>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</si>
  <si>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</si>
  <si>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</si>
  <si>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</si>
  <si>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</si>
  <si>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</si>
  <si>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</si>
  <si>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</si>
  <si>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</si>
  <si>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</si>
  <si>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</si>
  <si>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</si>
  <si>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</si>
  <si>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</si>
  <si>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</si>
  <si>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</si>
  <si>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</si>
  <si>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</si>
  <si>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</si>
  <si>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</si>
  <si>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</si>
  <si>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</si>
  <si>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</si>
  <si>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</si>
  <si>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</si>
  <si>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</si>
  <si>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</si>
  <si>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</si>
  <si>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</si>
  <si>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</si>
  <si>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</si>
  <si>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</si>
  <si>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</si>
  <si>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</si>
  <si>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</si>
  <si>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</si>
  <si>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</si>
  <si>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</si>
  <si>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</si>
  <si>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</si>
  <si>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</si>
  <si>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</si>
  <si>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</si>
  <si>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</si>
  <si>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</si>
  <si>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</si>
  <si>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</si>
  <si>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</si>
  <si>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</si>
  <si>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</si>
  <si>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</si>
  <si>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</si>
  <si>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</si>
  <si>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</si>
  <si>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</si>
  <si>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</si>
  <si>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</si>
  <si>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</si>
  <si>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</si>
  <si>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</si>
  <si>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</si>
  <si>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</si>
  <si>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</si>
  <si>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</si>
  <si>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</si>
  <si>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</si>
  <si>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</si>
  <si>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</si>
  <si>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</si>
  <si>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</si>
  <si>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</si>
  <si>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</si>
  <si>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</si>
  <si>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</si>
  <si>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</si>
  <si>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</si>
  <si>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</si>
  <si>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</si>
  <si>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</si>
  <si>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</si>
  <si>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</si>
  <si>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</si>
  <si>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</si>
  <si>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</si>
  <si>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</si>
  <si>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391 Singapore SN</t>
  </si>
  <si>
    <t>391 Singapore SG-south</t>
  </si>
  <si>
    <t>391 Singapore SS</t>
  </si>
  <si>
    <t>391 Singapore SG-west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</si>
  <si>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</si>
  <si>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</si>
  <si>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</si>
  <si>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</si>
  <si>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</si>
  <si>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</si>
  <si>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</si>
  <si>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</si>
  <si>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</si>
  <si>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</si>
  <si>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</si>
  <si>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</si>
  <si>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</si>
  <si>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</si>
  <si>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</si>
  <si>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</si>
  <si>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</si>
  <si>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</si>
  <si>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</si>
  <si>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</si>
  <si>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</si>
  <si>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</si>
  <si>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</si>
  <si>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</si>
  <si>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</si>
  <si>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</si>
  <si>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</si>
  <si>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</si>
  <si>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</si>
  <si>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</si>
  <si>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</si>
  <si>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</si>
  <si>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</si>
  <si>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</si>
  <si>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</si>
  <si>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</si>
  <si>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</si>
  <si>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</si>
  <si>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</si>
  <si>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</si>
  <si>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</si>
  <si>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</si>
  <si>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</si>
  <si>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</si>
  <si>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</si>
  <si>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</si>
  <si>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</si>
  <si>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</si>
  <si>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</si>
  <si>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</si>
  <si>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</si>
  <si>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</si>
  <si>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</si>
  <si>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</si>
  <si>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</si>
  <si>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</si>
  <si>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</si>
  <si>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</si>
  <si>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</si>
  <si>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</si>
  <si>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</si>
  <si>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</si>
  <si>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</si>
  <si>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</si>
  <si>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</si>
  <si>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</si>
  <si>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</si>
  <si>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</si>
  <si>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</si>
  <si>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</si>
  <si>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</si>
  <si>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</si>
  <si>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</si>
  <si>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</si>
  <si>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</si>
  <si>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</si>
  <si>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</si>
  <si>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</si>
  <si>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</si>
  <si>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</si>
  <si>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</si>
  <si>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</si>
  <si>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</si>
  <si>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</si>
  <si>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</si>
  <si>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</si>
  <si>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</si>
  <si>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</si>
  <si>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</si>
  <si>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</si>
  <si>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</si>
  <si>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</si>
  <si>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</si>
  <si>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</si>
  <si>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</si>
  <si>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</si>
  <si>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</si>
  <si>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</si>
  <si>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</si>
  <si>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</si>
  <si>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</si>
  <si>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</si>
  <si>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</si>
  <si>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</si>
  <si>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</si>
  <si>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</si>
  <si>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</si>
  <si>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</si>
  <si>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</si>
  <si>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</si>
  <si>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453 United Kingdom BK</t>
  </si>
  <si>
    <t>453 United Kingdom Borders</t>
  </si>
  <si>
    <t>453 United Kingdom BO</t>
  </si>
  <si>
    <t>453 United Kingdom Buckinghamshire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</si>
  <si>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</si>
  <si>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</si>
  <si>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</si>
  <si>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</si>
  <si>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</si>
  <si>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</si>
  <si>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</si>
  <si>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</si>
  <si>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</si>
  <si>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</si>
  <si>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</si>
  <si>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</si>
  <si>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453 United Kingdom CU</t>
  </si>
  <si>
    <t>453 United Kingdom Cleveland</t>
  </si>
  <si>
    <t>453 United Kingdom CV</t>
  </si>
  <si>
    <t>453 United Kingdom Derbyshire</t>
  </si>
  <si>
    <t>453 United Kingdom DB</t>
  </si>
  <si>
    <t>453 United Kingdom DF</t>
  </si>
  <si>
    <t>453 United Kingdom Down</t>
  </si>
  <si>
    <t>453 United Kingdom DN</t>
  </si>
  <si>
    <t>453 United Kingdom Dorset</t>
  </si>
  <si>
    <t>453 United Kingdom DO</t>
  </si>
  <si>
    <t>453 United Kingdom Durham</t>
  </si>
  <si>
    <t>453 United Kingdom DU</t>
  </si>
  <si>
    <t>453 United Kingdom Devon</t>
  </si>
  <si>
    <t>453 United Kingdom DV</t>
  </si>
  <si>
    <t>453 United Kingdom Dyfed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</si>
  <si>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</si>
  <si>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</si>
  <si>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</si>
  <si>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</si>
  <si>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</si>
  <si>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</si>
  <si>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453 United Kingdom FM</t>
  </si>
  <si>
    <t>453 United Kingdom Gloucestershire</t>
  </si>
  <si>
    <t>453 United Kingdom GL</t>
  </si>
  <si>
    <t>453 United Kingdom Greater Manchester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</si>
  <si>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</si>
  <si>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</si>
  <si>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</si>
  <si>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</si>
  <si>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</si>
  <si>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</si>
  <si>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453 United Kingdom GY</t>
  </si>
  <si>
    <t>453 United Kingdom Hampshire</t>
  </si>
  <si>
    <t>453 United Kingdom HA</t>
  </si>
  <si>
    <t>453 United Kingdom Highland</t>
  </si>
  <si>
    <t>453 United Kingdom HI</t>
  </si>
  <si>
    <t>453 United Kingdom Hertfordshire</t>
  </si>
  <si>
    <t>453 United Kingdom HT</t>
  </si>
  <si>
    <t>453 United Kingdom Humberside</t>
  </si>
  <si>
    <t>453 United Kingdom HU</t>
  </si>
  <si>
    <t>453 United Kingdom Herefd. and Worcest.</t>
  </si>
  <si>
    <t>453 United Kingdom HW</t>
  </si>
  <si>
    <t>453 United Kingdom Isle of Man</t>
  </si>
  <si>
    <t>453 United Kingdom IM</t>
  </si>
  <si>
    <t>453 United Kingdom Isle of Wight</t>
  </si>
  <si>
    <t>453 United Kingdom IW</t>
  </si>
  <si>
    <t>453 United Kingdom Kent</t>
  </si>
  <si>
    <t>453 United Kingdom KE</t>
  </si>
  <si>
    <t>453 United Kingdom Lancashire</t>
  </si>
  <si>
    <t>453 United Kingdom LA</t>
  </si>
  <si>
    <t>453 United Kingdom Londonderry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</si>
  <si>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</si>
  <si>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</si>
  <si>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</si>
  <si>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</si>
  <si>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</si>
  <si>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</si>
  <si>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</si>
  <si>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</si>
  <si>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</si>
  <si>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</si>
  <si>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</si>
  <si>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</si>
  <si>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</si>
  <si>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</si>
  <si>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</si>
  <si>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</si>
  <si>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</si>
  <si>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</si>
  <si>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</si>
  <si>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</si>
  <si>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</si>
  <si>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</si>
  <si>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453 United Kingdom OX</t>
  </si>
  <si>
    <t>453 United Kingdom Powys</t>
  </si>
  <si>
    <t>453 United Kingdom PO</t>
  </si>
  <si>
    <t>453 United Kingdom Strathclyde</t>
  </si>
  <si>
    <t>453 United Kingdom SC</t>
  </si>
  <si>
    <t>453 United Kingdom South Glamorgan</t>
  </si>
  <si>
    <t>453 United Kingdom SG</t>
  </si>
  <si>
    <t>453 United Kingdom Shropshire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</si>
  <si>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</si>
  <si>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</si>
  <si>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</si>
  <si>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</si>
  <si>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</si>
  <si>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</si>
  <si>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</si>
  <si>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453 United Kingdom SU</t>
  </si>
  <si>
    <t>453 United Kingdom Sussex</t>
  </si>
  <si>
    <t>453 United Kingdom SX</t>
  </si>
  <si>
    <t>453 United Kingdom Surrey</t>
  </si>
  <si>
    <t>453 United Kingdom SY</t>
  </si>
  <si>
    <t>453 United Kingdom Tayside</t>
  </si>
  <si>
    <t>453 United Kingdom TA</t>
  </si>
  <si>
    <t>453 United Kingdom Tyne and Wear</t>
  </si>
  <si>
    <t>453 United Kingdom TW</t>
  </si>
  <si>
    <t>453 United Kingdom Tyrone</t>
  </si>
  <si>
    <t>453 United Kingdom TY</t>
  </si>
  <si>
    <t>453 United Kingdom Warwickshire</t>
  </si>
  <si>
    <t>453 United Kingdom WA</t>
  </si>
  <si>
    <t>453 United Kingdom West Glamorgan</t>
  </si>
  <si>
    <t>453 United Kingdom WG</t>
  </si>
  <si>
    <t>453 United Kingdom Wiltshire</t>
  </si>
  <si>
    <t>453 United Kingdom WI</t>
  </si>
  <si>
    <t>453 United Kingdom West Midlands</t>
  </si>
  <si>
    <t>453 United Kingdom WM</t>
  </si>
  <si>
    <t>453 United Kingdom Worcestershire</t>
  </si>
  <si>
    <t>453 United Kingdom WO</t>
  </si>
  <si>
    <t>453 United Kingdom Yorkshire</t>
  </si>
  <si>
    <t>453 United Kingdom YK</t>
  </si>
  <si>
    <t>453 United Kingdom North Yorkshire</t>
  </si>
  <si>
    <t>453 United Kingdom YN</t>
  </si>
  <si>
    <t>453 United Kingdom South Yorkshire</t>
  </si>
  <si>
    <t>453 United Kingdom YS</t>
  </si>
  <si>
    <t>453 United Kingdom West Yorkshire</t>
  </si>
  <si>
    <t>453 United Kingdom YW</t>
  </si>
  <si>
    <t>456 USA Alaska</t>
  </si>
  <si>
    <t>456 USA AK</t>
  </si>
  <si>
    <t>456 USA Alabama</t>
  </si>
  <si>
    <t>456 USA AL</t>
  </si>
  <si>
    <t>456 USA Arkansas</t>
  </si>
  <si>
    <t>456 USA AR</t>
  </si>
  <si>
    <t>456 USA American Samoa</t>
  </si>
  <si>
    <t>456 USA AS</t>
  </si>
  <si>
    <t>456 USA Arizona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</si>
  <si>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</si>
  <si>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</si>
  <si>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</si>
  <si>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</si>
  <si>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</si>
  <si>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</si>
  <si>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</si>
  <si>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</si>
  <si>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456 USA DC</t>
  </si>
  <si>
    <t>456 USA Delaware</t>
  </si>
  <si>
    <t>456 USA DE</t>
  </si>
  <si>
    <t>456 USA Florida</t>
  </si>
  <si>
    <t>456 USA FL</t>
  </si>
  <si>
    <t>456 USA Georgia</t>
  </si>
  <si>
    <t>456 USA GA</t>
  </si>
  <si>
    <t>456 USA Guam</t>
  </si>
  <si>
    <t>456 USA GU</t>
  </si>
  <si>
    <t>456 USA Hawaii</t>
  </si>
  <si>
    <t>456 USA HI</t>
  </si>
  <si>
    <t>456 USA Iowa</t>
  </si>
  <si>
    <t>456 USA IA</t>
  </si>
  <si>
    <t>456 USA Idaho</t>
  </si>
  <si>
    <t>456 USA ID</t>
  </si>
  <si>
    <t>456 USA Illinois</t>
  </si>
  <si>
    <t>456 USA IL</t>
  </si>
  <si>
    <t>456 USA Indiana</t>
  </si>
  <si>
    <t>456 USA IN</t>
  </si>
  <si>
    <t>456 USA Kansas</t>
  </si>
  <si>
    <t>456 USA KS</t>
  </si>
  <si>
    <t>456 USA Kentucky</t>
  </si>
  <si>
    <t>456 USA KY</t>
  </si>
  <si>
    <t>456 USA Louisiana</t>
  </si>
  <si>
    <t>456 USA LA</t>
  </si>
  <si>
    <t>456 USA Massachusetts</t>
  </si>
  <si>
    <t>456 USA MA</t>
  </si>
  <si>
    <t>456 USA Maryland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</si>
  <si>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</si>
  <si>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</si>
  <si>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</si>
  <si>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</si>
  <si>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</si>
  <si>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</si>
  <si>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</si>
  <si>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</si>
  <si>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</si>
  <si>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</si>
  <si>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456 USA MP</t>
  </si>
  <si>
    <t>456 USA Mississippi</t>
  </si>
  <si>
    <t>456 USA MS</t>
  </si>
  <si>
    <t>456 USA Montana</t>
  </si>
  <si>
    <t>456 USA MT</t>
  </si>
  <si>
    <t>456 USA North Carolina</t>
  </si>
  <si>
    <t>456 USA NC</t>
  </si>
  <si>
    <t>456 USA North Dakota</t>
  </si>
  <si>
    <t>456 USA ND</t>
  </si>
  <si>
    <t>456 USA Nebraska</t>
  </si>
  <si>
    <t>456 USA NE</t>
  </si>
  <si>
    <t>456 USA New Hampshire</t>
  </si>
  <si>
    <t>456 USA NH</t>
  </si>
  <si>
    <t>456 USA New Jersey</t>
  </si>
  <si>
    <t>456 USA NJ</t>
  </si>
  <si>
    <t>456 USA New Mexico</t>
  </si>
  <si>
    <t>456 USA NM</t>
  </si>
  <si>
    <t>456 USA Nevada</t>
  </si>
  <si>
    <t>456 USA NV</t>
  </si>
  <si>
    <t>456 USA New York</t>
  </si>
  <si>
    <t>456 USA NY</t>
  </si>
  <si>
    <t>456 USA Ohio</t>
  </si>
  <si>
    <t>456 USA OH</t>
  </si>
  <si>
    <t>456 USA Oklahoma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</si>
  <si>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</si>
  <si>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</si>
  <si>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</si>
  <si>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</si>
  <si>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</si>
  <si>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</si>
  <si>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</si>
  <si>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</si>
  <si>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</si>
  <si>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</si>
  <si>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</si>
  <si>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</si>
  <si>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456 USA SD</t>
  </si>
  <si>
    <t>456 USA Tennessee</t>
  </si>
  <si>
    <t>456 USA TN</t>
  </si>
  <si>
    <t>456 USA Texas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</si>
  <si>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</si>
  <si>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</si>
  <si>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</si>
  <si>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</si>
  <si>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</si>
  <si>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</si>
  <si>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</si>
  <si>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</si>
  <si>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</si>
  <si>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</si>
  <si>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</si>
  <si>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</si>
  <si>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</si>
  <si>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</si>
  <si>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456 USA WV</t>
  </si>
  <si>
    <t>456 USA Wyoming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</si>
  <si>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</si>
  <si>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</si>
  <si>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</si>
  <si>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</si>
  <si>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</si>
  <si>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</si>
  <si>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</si>
  <si>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</si>
  <si>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</si>
  <si>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</si>
  <si>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</si>
  <si>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</si>
  <si>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</si>
  <si>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</si>
  <si>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</si>
  <si>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</si>
  <si>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</si>
  <si>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</si>
  <si>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</si>
  <si>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</si>
  <si>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</si>
  <si>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</si>
  <si>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</si>
  <si>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</si>
  <si>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</si>
  <si>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</si>
  <si>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</si>
  <si>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</si>
  <si>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</si>
  <si>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</si>
  <si>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</si>
  <si>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</si>
  <si>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</si>
  <si>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</si>
  <si>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</si>
  <si>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</si>
  <si>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</si>
  <si>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</si>
  <si>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</si>
  <si>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</si>
  <si>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</si>
  <si>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</si>
  <si>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</si>
  <si>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</si>
  <si>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</si>
  <si>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</si>
  <si>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</si>
  <si>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</si>
  <si>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</si>
  <si>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</si>
  <si>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</si>
  <si>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</si>
  <si>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</si>
  <si>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</si>
  <si>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</si>
  <si>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</si>
  <si>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</si>
  <si>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</si>
  <si>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</si>
  <si>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</si>
  <si>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575 Switzerland NW</t>
  </si>
  <si>
    <t>575 Switzerland Obwalden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</si>
  <si>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</si>
  <si>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</si>
  <si>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</si>
  <si>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</si>
  <si>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</si>
  <si>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</si>
  <si>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</si>
  <si>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</si>
  <si>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575 Switzerland SZ</t>
  </si>
  <si>
    <t>575 Switzerland Thurgau</t>
  </si>
  <si>
    <t>575 Switzerland TG</t>
  </si>
  <si>
    <t>575 Switzerland Ticino</t>
  </si>
  <si>
    <t>575 Switzerland TI</t>
  </si>
  <si>
    <t>575 Switzerland Uri</t>
  </si>
  <si>
    <t>575 Switzerland UR</t>
  </si>
  <si>
    <t>575 Switzerland Vaud</t>
  </si>
  <si>
    <t>575 Switzerland VD</t>
  </si>
  <si>
    <t>575 Switzerland Valais</t>
  </si>
  <si>
    <t>575 Switzerland VS</t>
  </si>
  <si>
    <t>575 Switzerland Zug</t>
  </si>
  <si>
    <t>575 Switzerland ZG</t>
  </si>
  <si>
    <t>575 Switzerland Zurich</t>
  </si>
  <si>
    <t>575 Switzerland ZH</t>
  </si>
  <si>
    <t>Permitted Length for Tax Number 1</t>
  </si>
  <si>
    <t>Check rule for tax code 1</t>
  </si>
  <si>
    <t>Mandatory_countries</t>
  </si>
  <si>
    <t>16</t>
  </si>
  <si>
    <t>10</t>
  </si>
  <si>
    <t>15</t>
  </si>
  <si>
    <t>13</t>
  </si>
  <si>
    <t>11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</si>
  <si>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</si>
  <si>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</si>
  <si>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</si>
  <si>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</si>
  <si>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</si>
  <si>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</si>
  <si>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</si>
  <si>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YES*</t>
  </si>
  <si>
    <t>Local Branch code</t>
  </si>
  <si>
    <t>YES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</si>
  <si>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</si>
  <si>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</si>
  <si>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</si>
  <si>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</si>
  <si>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</si>
  <si>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</si>
  <si>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DO NOT USE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</si>
  <si>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</si>
  <si>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</si>
  <si>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</si>
  <si>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</si>
  <si>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</si>
  <si>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</si>
  <si>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</si>
  <si>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</si>
  <si>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</si>
  <si>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</si>
  <si>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</si>
  <si>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</si>
  <si>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</si>
  <si>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</si>
  <si>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</si>
  <si>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Local Branch code (9 digit)</t>
  </si>
  <si>
    <t>CITAD code (8 digit)</t>
  </si>
  <si>
    <t>XPF CFP Franc</t>
  </si>
  <si>
    <t>Local Branch code (8 digit: 5th-12th digit of the IBAN)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</si>
  <si>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</si>
  <si>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</si>
  <si>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</si>
  <si>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Country code</t>
  </si>
  <si>
    <t>IBAN mandatory</t>
  </si>
  <si>
    <t>IBAN length</t>
  </si>
  <si>
    <t>First digits</t>
  </si>
  <si>
    <t>18</t>
  </si>
  <si>
    <t>28</t>
  </si>
  <si>
    <t>26</t>
  </si>
  <si>
    <t>DZ</t>
  </si>
  <si>
    <t>20</t>
  </si>
  <si>
    <t>29</t>
  </si>
  <si>
    <t>BR</t>
  </si>
  <si>
    <t>22</t>
  </si>
  <si>
    <t>BY</t>
  </si>
  <si>
    <t>27</t>
  </si>
  <si>
    <t>CM</t>
  </si>
  <si>
    <t>CF</t>
  </si>
  <si>
    <t>21</t>
  </si>
  <si>
    <t>HR</t>
  </si>
  <si>
    <t>CY</t>
  </si>
  <si>
    <t>24</t>
  </si>
  <si>
    <t>CQ</t>
  </si>
  <si>
    <t>EE</t>
  </si>
  <si>
    <t>23</t>
  </si>
  <si>
    <t>GI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</si>
  <si>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</si>
  <si>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</si>
  <si>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</si>
  <si>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</si>
  <si>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</si>
  <si>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</si>
  <si>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</si>
  <si>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</si>
  <si>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</si>
  <si>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</si>
  <si>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</si>
  <si>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</si>
  <si>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</si>
  <si>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</si>
  <si>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</si>
  <si>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</si>
  <si>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</si>
  <si>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</si>
  <si>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</si>
  <si>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</si>
  <si>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</si>
  <si>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</si>
  <si>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</si>
  <si>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</si>
  <si>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</si>
  <si>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</si>
  <si>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</si>
  <si>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</si>
  <si>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</si>
  <si>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</si>
  <si>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</si>
  <si>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</si>
  <si>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</si>
  <si>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</si>
  <si>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701 Not Applicable</t>
  </si>
  <si>
    <t>TL</t>
  </si>
  <si>
    <t>RS</t>
  </si>
  <si>
    <t>999 United Nations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</si>
  <si>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</si>
  <si>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</si>
  <si>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</si>
  <si>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</si>
  <si>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</si>
  <si>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</si>
  <si>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</si>
  <si>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</si>
  <si>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</si>
  <si>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</si>
  <si>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</si>
  <si>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</si>
  <si>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</si>
  <si>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</si>
  <si>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</si>
  <si>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</si>
  <si>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</si>
  <si>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</si>
  <si>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</si>
  <si>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</si>
  <si>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</si>
  <si>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</si>
  <si>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</si>
  <si>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</si>
  <si>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</si>
  <si>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</si>
  <si>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</si>
  <si>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</si>
  <si>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</si>
  <si>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</si>
  <si>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</si>
  <si>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</si>
  <si>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</si>
  <si>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</si>
  <si>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</si>
  <si>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</si>
  <si>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</si>
  <si>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</si>
  <si>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</si>
  <si>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</si>
  <si>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</si>
  <si>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</si>
  <si>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</si>
  <si>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</si>
  <si>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</si>
  <si>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</si>
  <si>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</si>
  <si>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</si>
  <si>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Business_Area</t>
  </si>
  <si>
    <t>Organizational_unit</t>
  </si>
  <si>
    <t>5964 - Programme Section, Yerevan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</si>
  <si>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</si>
  <si>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</si>
  <si>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</si>
  <si>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</si>
  <si>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</si>
  <si>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</si>
  <si>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</si>
  <si>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</si>
  <si>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1705 - Herat, Afghanistan</t>
  </si>
  <si>
    <t>0060O00000</t>
  </si>
  <si>
    <t>0062</t>
  </si>
  <si>
    <t xml:space="preserve">006200001705        </t>
  </si>
  <si>
    <t>1706 - Faizabad, Afghanistan</t>
  </si>
  <si>
    <t>0060J00000</t>
  </si>
  <si>
    <t>006C</t>
  </si>
  <si>
    <t xml:space="preserve">006C00001706        </t>
  </si>
  <si>
    <t>1720 - Kandahar, Afghanistan</t>
  </si>
  <si>
    <t>0060M00000</t>
  </si>
  <si>
    <t>0063</t>
  </si>
  <si>
    <t xml:space="preserve">006300001720        </t>
  </si>
  <si>
    <t>2062 - Afghanistan</t>
  </si>
  <si>
    <t>0060A00000</t>
  </si>
  <si>
    <t>0060</t>
  </si>
  <si>
    <t xml:space="preserve">006000002062        </t>
  </si>
  <si>
    <t>325 - Kabul, Afghanistan</t>
  </si>
  <si>
    <t>0060B00000</t>
  </si>
  <si>
    <t xml:space="preserve">006000000325        </t>
  </si>
  <si>
    <t>3263 - Daikundi, Afghanistan</t>
  </si>
  <si>
    <t>0060E00000</t>
  </si>
  <si>
    <t>006I</t>
  </si>
  <si>
    <t xml:space="preserve">006I00003263        </t>
  </si>
  <si>
    <t>3267 - Ghor, Afghanistan</t>
  </si>
  <si>
    <t>0060R00000</t>
  </si>
  <si>
    <t>006K</t>
  </si>
  <si>
    <t xml:space="preserve">006K00003267        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</si>
  <si>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</si>
  <si>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</si>
  <si>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</si>
  <si>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</si>
  <si>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</si>
  <si>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</si>
  <si>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</si>
  <si>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</si>
  <si>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4004 - Kabul Central Zone</t>
  </si>
  <si>
    <t>0060C00000</t>
  </si>
  <si>
    <t xml:space="preserve">006000004004        </t>
  </si>
  <si>
    <t>8899 - Badghis, Afghanistan</t>
  </si>
  <si>
    <t>0060P00000</t>
  </si>
  <si>
    <t>006H</t>
  </si>
  <si>
    <t xml:space="preserve">006H00008899        </t>
  </si>
  <si>
    <t>8901 - Farah, Afghanistan</t>
  </si>
  <si>
    <t>0060Q00000</t>
  </si>
  <si>
    <t>006R</t>
  </si>
  <si>
    <t xml:space="preserve">006R00008901        </t>
  </si>
  <si>
    <t>8903 - Gardez, Afghanistan</t>
  </si>
  <si>
    <t>0060F00000</t>
  </si>
  <si>
    <t>006F</t>
  </si>
  <si>
    <t xml:space="preserve">006F00008903        </t>
  </si>
  <si>
    <t>8907 - Bamyan, Afghanistan</t>
  </si>
  <si>
    <t>0060D00000</t>
  </si>
  <si>
    <t>0066</t>
  </si>
  <si>
    <t xml:space="preserve">006600008907        </t>
  </si>
  <si>
    <t>2100 - Albania</t>
  </si>
  <si>
    <t>0090A00000</t>
  </si>
  <si>
    <t>0090</t>
  </si>
  <si>
    <t xml:space="preserve">009000002100        </t>
  </si>
  <si>
    <t>380 - Tirana, Albania</t>
  </si>
  <si>
    <t>0090B00000</t>
  </si>
  <si>
    <t xml:space="preserve">009000000380        </t>
  </si>
  <si>
    <t>2068 - Algeria</t>
  </si>
  <si>
    <t>0120A00000</t>
  </si>
  <si>
    <t>0120</t>
  </si>
  <si>
    <t xml:space="preserve">012000002068        </t>
  </si>
  <si>
    <t>355 - Algiers, Algeria</t>
  </si>
  <si>
    <t>0120B00000</t>
  </si>
  <si>
    <t xml:space="preserve">012000000355        </t>
  </si>
  <si>
    <t>1600 - Buenos Aires, Argentina</t>
  </si>
  <si>
    <t>0240B00000</t>
  </si>
  <si>
    <t>0240</t>
  </si>
  <si>
    <t xml:space="preserve">024000001600        </t>
  </si>
  <si>
    <t>2108 - Argentina</t>
  </si>
  <si>
    <t>0240A00000</t>
  </si>
  <si>
    <t xml:space="preserve">024000002108        </t>
  </si>
  <si>
    <t>2226 - Southern Cone Hub</t>
  </si>
  <si>
    <t>0240C00000</t>
  </si>
  <si>
    <t xml:space="preserve">024000002226        </t>
  </si>
  <si>
    <t>1607 - Yerevan, Armenia</t>
  </si>
  <si>
    <t>0260B00000</t>
  </si>
  <si>
    <t>0260</t>
  </si>
  <si>
    <t xml:space="preserve">026000001607        </t>
  </si>
  <si>
    <t>2101 - Armenia</t>
  </si>
  <si>
    <t>0260A00000</t>
  </si>
  <si>
    <t xml:space="preserve">026000002101        </t>
  </si>
  <si>
    <t>1608 - Baku, Azerbaijan</t>
  </si>
  <si>
    <t>0310B00000</t>
  </si>
  <si>
    <t>0310</t>
  </si>
  <si>
    <t xml:space="preserve">031000001608        </t>
  </si>
  <si>
    <t>2086 - Azerbaijan</t>
  </si>
  <si>
    <t>0310A00000</t>
  </si>
  <si>
    <t xml:space="preserve">031000002086        </t>
  </si>
  <si>
    <t>2107 - Barbados (Caribbean Group)</t>
  </si>
  <si>
    <t>0420A00000</t>
  </si>
  <si>
    <t>0420</t>
  </si>
  <si>
    <t xml:space="preserve">042000002107        </t>
  </si>
  <si>
    <t>310 - Bridgetown, Barbados</t>
  </si>
  <si>
    <t>0420B00000</t>
  </si>
  <si>
    <t xml:space="preserve">042000000310        </t>
  </si>
  <si>
    <t>9004 - Port of Spain, Trinidad &amp; Tobago</t>
  </si>
  <si>
    <t>0420C00000</t>
  </si>
  <si>
    <t>4290</t>
  </si>
  <si>
    <t xml:space="preserve">429000009004        </t>
  </si>
  <si>
    <t>2065 - Bhutan</t>
  </si>
  <si>
    <t>0490A00000</t>
  </si>
  <si>
    <t>0490</t>
  </si>
  <si>
    <t xml:space="preserve">049000002065        </t>
  </si>
  <si>
    <t>361 - Thimphu, Bhutan</t>
  </si>
  <si>
    <t>0490B00000</t>
  </si>
  <si>
    <t xml:space="preserve">049000000361        </t>
  </si>
  <si>
    <t>1688 - Cochabamba, Bolivia</t>
  </si>
  <si>
    <t>0510C00000</t>
  </si>
  <si>
    <t>0511</t>
  </si>
  <si>
    <t xml:space="preserve">051100001688        </t>
  </si>
  <si>
    <t>2114 - Bolivia</t>
  </si>
  <si>
    <t>0510A00000</t>
  </si>
  <si>
    <t>0510</t>
  </si>
  <si>
    <t xml:space="preserve">051000002114        </t>
  </si>
  <si>
    <t>2512 - Sucre,Bolivia</t>
  </si>
  <si>
    <t>0510D00000</t>
  </si>
  <si>
    <t>0512</t>
  </si>
  <si>
    <t xml:space="preserve">051200002512        </t>
  </si>
  <si>
    <t>2513 - Programme Section, Sucre Bolivia</t>
  </si>
  <si>
    <t>3120D00000</t>
  </si>
  <si>
    <t xml:space="preserve">051200002513        </t>
  </si>
  <si>
    <t>376 - La Paz, Bolivia</t>
  </si>
  <si>
    <t>0510B00000</t>
  </si>
  <si>
    <t xml:space="preserve">051000000376        </t>
  </si>
  <si>
    <t>2030 - Botswana</t>
  </si>
  <si>
    <t>0520A00000</t>
  </si>
  <si>
    <t>0520</t>
  </si>
  <si>
    <t xml:space="preserve">052000002030        </t>
  </si>
  <si>
    <t>349 - Gaborone, Botswana</t>
  </si>
  <si>
    <t>0520B00000</t>
  </si>
  <si>
    <t xml:space="preserve">052000000349        </t>
  </si>
  <si>
    <t>1755 - Banja Luka, Bosnia &amp; Herzegovina</t>
  </si>
  <si>
    <t>0530C00000</t>
  </si>
  <si>
    <t>0532</t>
  </si>
  <si>
    <t xml:space="preserve">053200001755        </t>
  </si>
  <si>
    <t>2095 - Bosnia and Herzegovina</t>
  </si>
  <si>
    <t>0530A00000</t>
  </si>
  <si>
    <t>0530</t>
  </si>
  <si>
    <t xml:space="preserve">053000002095        </t>
  </si>
  <si>
    <t>322 - Sarajevo, Bosnia &amp; Herzegovina</t>
  </si>
  <si>
    <t>0530B00000</t>
  </si>
  <si>
    <t xml:space="preserve">053000000322        </t>
  </si>
  <si>
    <t>1529 - Recife, Brazil</t>
  </si>
  <si>
    <t>0540F00000</t>
  </si>
  <si>
    <t>0546</t>
  </si>
  <si>
    <t xml:space="preserve">054600001529        </t>
  </si>
  <si>
    <t>1530 - Sao Luis, Brazil</t>
  </si>
  <si>
    <t>0540H00000</t>
  </si>
  <si>
    <t>0547</t>
  </si>
  <si>
    <t xml:space="preserve">054700001530        </t>
  </si>
  <si>
    <t>1546 - Salvador, Brazil</t>
  </si>
  <si>
    <t>0540G00000</t>
  </si>
  <si>
    <t>0548</t>
  </si>
  <si>
    <t xml:space="preserve">054800001546        </t>
  </si>
  <si>
    <t>1556 - Rio de Janeiro, Brazil</t>
  </si>
  <si>
    <t>0540J00000</t>
  </si>
  <si>
    <t>0541</t>
  </si>
  <si>
    <t xml:space="preserve">054100001556        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</si>
  <si>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</si>
  <si>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</si>
  <si>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</si>
  <si>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</si>
  <si>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</si>
  <si>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</si>
  <si>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</si>
  <si>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</si>
  <si>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</si>
  <si>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1583 - Fortaleza, Brazil</t>
  </si>
  <si>
    <t>0540D00000</t>
  </si>
  <si>
    <t>054A</t>
  </si>
  <si>
    <t xml:space="preserve">054A00001583        </t>
  </si>
  <si>
    <t>2106 - Brazil</t>
  </si>
  <si>
    <t>0540A00000</t>
  </si>
  <si>
    <t>0540</t>
  </si>
  <si>
    <t xml:space="preserve">054000002106        </t>
  </si>
  <si>
    <t>352 - Brasilia, Brazil</t>
  </si>
  <si>
    <t>0540B00000</t>
  </si>
  <si>
    <t xml:space="preserve">054000000352        </t>
  </si>
  <si>
    <t>3976 - Manaus, Brazil</t>
  </si>
  <si>
    <t>0540E00000</t>
  </si>
  <si>
    <t>054D</t>
  </si>
  <si>
    <t xml:space="preserve">054D00003976        </t>
  </si>
  <si>
    <t>2097 - Bulgaria</t>
  </si>
  <si>
    <t>0570A00000</t>
  </si>
  <si>
    <t>0570</t>
  </si>
  <si>
    <t xml:space="preserve">057000002097        </t>
  </si>
  <si>
    <t>8920 - Sofia, Bulgaria</t>
  </si>
  <si>
    <t>0570B00000</t>
  </si>
  <si>
    <t xml:space="preserve">057000008920        </t>
  </si>
  <si>
    <t>2057 - Myanmar</t>
  </si>
  <si>
    <t>0600A00000</t>
  </si>
  <si>
    <t>0600</t>
  </si>
  <si>
    <t xml:space="preserve">060000002057        </t>
  </si>
  <si>
    <t>2475 - Hakha, Myanmar</t>
  </si>
  <si>
    <t>0600L00000</t>
  </si>
  <si>
    <t>0605</t>
  </si>
  <si>
    <t xml:space="preserve">060500002475        </t>
  </si>
  <si>
    <t>2478 - Dawei, Myanmar</t>
  </si>
  <si>
    <t>0600M00000</t>
  </si>
  <si>
    <t>060B</t>
  </si>
  <si>
    <t xml:space="preserve">060B00002478        </t>
  </si>
  <si>
    <t>3165 - Maungdaw, Myanmar</t>
  </si>
  <si>
    <t>0600J00000</t>
  </si>
  <si>
    <t>060D</t>
  </si>
  <si>
    <t xml:space="preserve">060D00003165        </t>
  </si>
  <si>
    <t>3168 - Lashio, Myanmar</t>
  </si>
  <si>
    <t>0600K00000</t>
  </si>
  <si>
    <t>0609</t>
  </si>
  <si>
    <t xml:space="preserve">060900003168        </t>
  </si>
  <si>
    <t>3226 - Kengtung, Myanmar</t>
  </si>
  <si>
    <t>0600D00000</t>
  </si>
  <si>
    <t>060J</t>
  </si>
  <si>
    <t xml:space="preserve">060J00003226        </t>
  </si>
  <si>
    <t>3228 - Mawlamyine, Myanmar</t>
  </si>
  <si>
    <t>0600F00000</t>
  </si>
  <si>
    <t>060K</t>
  </si>
  <si>
    <t xml:space="preserve">060K00003228        </t>
  </si>
  <si>
    <t>347 - Yangon, Myanmar</t>
  </si>
  <si>
    <t>0600B00000</t>
  </si>
  <si>
    <t xml:space="preserve">060000000347        </t>
  </si>
  <si>
    <t>4207 - Myeik, Myanmar</t>
  </si>
  <si>
    <t>0600G00000</t>
  </si>
  <si>
    <t>060R</t>
  </si>
  <si>
    <t xml:space="preserve">060R00004207        </t>
  </si>
  <si>
    <t>8778 - Mandalay, Myanmar</t>
  </si>
  <si>
    <t>0600E00000</t>
  </si>
  <si>
    <t>0608</t>
  </si>
  <si>
    <t xml:space="preserve">060800008778        </t>
  </si>
  <si>
    <t>8779 - Taunggyi, Myanmar</t>
  </si>
  <si>
    <t>0600I00000</t>
  </si>
  <si>
    <t>060A</t>
  </si>
  <si>
    <t xml:space="preserve">060A00008779        </t>
  </si>
  <si>
    <t>8782 - Myitkyina, Myanmar</t>
  </si>
  <si>
    <t>0600H00000</t>
  </si>
  <si>
    <t>0607</t>
  </si>
  <si>
    <t xml:space="preserve">060700008782        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</si>
  <si>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</si>
  <si>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</si>
  <si>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</si>
  <si>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</si>
  <si>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</si>
  <si>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</si>
  <si>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</si>
  <si>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</si>
  <si>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</si>
  <si>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326 - Bujumbura, Burundi</t>
  </si>
  <si>
    <t>0610B00000</t>
  </si>
  <si>
    <t xml:space="preserve">061000000326        </t>
  </si>
  <si>
    <t>4640 - Gitega, Burundi</t>
  </si>
  <si>
    <t>0610C00000</t>
  </si>
  <si>
    <t>0611</t>
  </si>
  <si>
    <t xml:space="preserve">061100004640        </t>
  </si>
  <si>
    <t>1767 - Minsk, Belarus</t>
  </si>
  <si>
    <t>0630B00000</t>
  </si>
  <si>
    <t>0630</t>
  </si>
  <si>
    <t xml:space="preserve">063000001767        </t>
  </si>
  <si>
    <t>2092 - Belarus</t>
  </si>
  <si>
    <t>0630A00000</t>
  </si>
  <si>
    <t xml:space="preserve">063000002092        </t>
  </si>
  <si>
    <t>1727 - Battambang, Cambodia</t>
  </si>
  <si>
    <t>0660C00000</t>
  </si>
  <si>
    <t>0661</t>
  </si>
  <si>
    <t xml:space="preserve">066100001727        </t>
  </si>
  <si>
    <t>2052 - Cambodia</t>
  </si>
  <si>
    <t>0660A00000</t>
  </si>
  <si>
    <t>0660</t>
  </si>
  <si>
    <t xml:space="preserve">066000002052        </t>
  </si>
  <si>
    <t>3153 - Preah Sihanouk, Cambodia</t>
  </si>
  <si>
    <t>0660D00000</t>
  </si>
  <si>
    <t>0669</t>
  </si>
  <si>
    <t xml:space="preserve">066900003153        </t>
  </si>
  <si>
    <t>3156 - Siem Reap, Cambodia</t>
  </si>
  <si>
    <t>0660E00000</t>
  </si>
  <si>
    <t>0664</t>
  </si>
  <si>
    <t xml:space="preserve">066400003156        </t>
  </si>
  <si>
    <t>3159 - Kampong Cham, Cambodia</t>
  </si>
  <si>
    <t>0660F00000</t>
  </si>
  <si>
    <t xml:space="preserve">066900003159        </t>
  </si>
  <si>
    <t>3162 - Phnom Penh Zone - South Eastern Province</t>
  </si>
  <si>
    <t>0660G00000</t>
  </si>
  <si>
    <t xml:space="preserve">066000003162        </t>
  </si>
  <si>
    <t>370 - Phnom Penh, Cambodia</t>
  </si>
  <si>
    <t>0660B00000</t>
  </si>
  <si>
    <t xml:space="preserve">066000000370        </t>
  </si>
  <si>
    <t>2023 - Republic of Cameroon</t>
  </si>
  <si>
    <t>0690A00000</t>
  </si>
  <si>
    <t>0690</t>
  </si>
  <si>
    <t xml:space="preserve">069000002023        </t>
  </si>
  <si>
    <t>2962 - Maroua, Cameroon</t>
  </si>
  <si>
    <t>0690G00000</t>
  </si>
  <si>
    <t>0696</t>
  </si>
  <si>
    <t xml:space="preserve">069600002962        </t>
  </si>
  <si>
    <t>303 - Yaounde, Republic of Cameroon</t>
  </si>
  <si>
    <t>0690B00000</t>
  </si>
  <si>
    <t xml:space="preserve">069000000303        </t>
  </si>
  <si>
    <t>3788 - Bertoua, Cameroon</t>
  </si>
  <si>
    <t>0690E00000</t>
  </si>
  <si>
    <t>0694</t>
  </si>
  <si>
    <t xml:space="preserve">069400003788        </t>
  </si>
  <si>
    <t>4502 - Douala, Cameroon</t>
  </si>
  <si>
    <t>0690C00000</t>
  </si>
  <si>
    <t>0691</t>
  </si>
  <si>
    <t xml:space="preserve">069100004502        </t>
  </si>
  <si>
    <t>1581 - Bossangoa, Central African Republic</t>
  </si>
  <si>
    <t>0750C00000</t>
  </si>
  <si>
    <t>0751</t>
  </si>
  <si>
    <t xml:space="preserve">075100001581        </t>
  </si>
  <si>
    <t>2008 - Central African Republic</t>
  </si>
  <si>
    <t>0750A00000</t>
  </si>
  <si>
    <t>0750</t>
  </si>
  <si>
    <t xml:space="preserve">075000002008        </t>
  </si>
  <si>
    <t>2275 - Bambari, Central African Republic</t>
  </si>
  <si>
    <t>0750E00000</t>
  </si>
  <si>
    <t>0757</t>
  </si>
  <si>
    <t xml:space="preserve">075700002275        </t>
  </si>
  <si>
    <t>2377 - Bouar, Central African Republic</t>
  </si>
  <si>
    <t>0750F00000</t>
  </si>
  <si>
    <t>075B</t>
  </si>
  <si>
    <t xml:space="preserve">075B00002377        </t>
  </si>
  <si>
    <t>2380 - Ndele, Central African Republic</t>
  </si>
  <si>
    <t>0750G00000</t>
  </si>
  <si>
    <t>075G</t>
  </si>
  <si>
    <t xml:space="preserve">075G00002380        </t>
  </si>
  <si>
    <t>2383 - Zemio, Central African Republic</t>
  </si>
  <si>
    <t>0750H00000</t>
  </si>
  <si>
    <t>075I</t>
  </si>
  <si>
    <t xml:space="preserve">075I00002383        </t>
  </si>
  <si>
    <t>348 - Bangui, Central African Republic</t>
  </si>
  <si>
    <t>0750B00000</t>
  </si>
  <si>
    <t xml:space="preserve">075000000348        </t>
  </si>
  <si>
    <t>8773 - Kanga Bandoro, Central African Republic</t>
  </si>
  <si>
    <t>0750D00000</t>
  </si>
  <si>
    <t>0752</t>
  </si>
  <si>
    <t xml:space="preserve">075200008773        </t>
  </si>
  <si>
    <t>2059 - Sri Lanka</t>
  </si>
  <si>
    <t>0780A00000</t>
  </si>
  <si>
    <t>0780</t>
  </si>
  <si>
    <t xml:space="preserve">078000002059        </t>
  </si>
  <si>
    <t>315 - Colombo, Sri Lanka</t>
  </si>
  <si>
    <t>0780B00000</t>
  </si>
  <si>
    <t xml:space="preserve">078000000315        </t>
  </si>
  <si>
    <t>8860 - Battilcaloa, Sri Lanka</t>
  </si>
  <si>
    <t>0780C00000</t>
  </si>
  <si>
    <t>0785</t>
  </si>
  <si>
    <t xml:space="preserve">078500008860        </t>
  </si>
  <si>
    <t>8862 - Killinochchi, Sri Lanka</t>
  </si>
  <si>
    <t>0780F00000</t>
  </si>
  <si>
    <t>0786</t>
  </si>
  <si>
    <t xml:space="preserve">078600008862        </t>
  </si>
  <si>
    <t>2018 - Chad</t>
  </si>
  <si>
    <t>0810A00000</t>
  </si>
  <si>
    <t>0810</t>
  </si>
  <si>
    <t xml:space="preserve">081000002018        </t>
  </si>
  <si>
    <t>2550 - Sarh, CHAD</t>
  </si>
  <si>
    <t>0810G00000</t>
  </si>
  <si>
    <t>0812</t>
  </si>
  <si>
    <t xml:space="preserve">081200002550        </t>
  </si>
  <si>
    <t>2958 - Bol, Chad</t>
  </si>
  <si>
    <t>0810H00000</t>
  </si>
  <si>
    <t>0819</t>
  </si>
  <si>
    <t xml:space="preserve">081900002958        </t>
  </si>
  <si>
    <t>4030 - Swaziland</t>
  </si>
  <si>
    <t>2965 - Bagassola, Chad</t>
  </si>
  <si>
    <t>0810I00000</t>
  </si>
  <si>
    <t xml:space="preserve">081900002965        </t>
  </si>
  <si>
    <t>360 - N'Djamena, Chad</t>
  </si>
  <si>
    <t>0810B00000</t>
  </si>
  <si>
    <t xml:space="preserve">081000000360        </t>
  </si>
  <si>
    <t>3791 - Moundou, Chad</t>
  </si>
  <si>
    <t>0810D00000</t>
  </si>
  <si>
    <t>081R</t>
  </si>
  <si>
    <t xml:space="preserve">081R00003791        </t>
  </si>
  <si>
    <t>3794 - Mongo, Chad</t>
  </si>
  <si>
    <t>0810E00000</t>
  </si>
  <si>
    <t>0813</t>
  </si>
  <si>
    <t xml:space="preserve">081300003794        </t>
  </si>
  <si>
    <t>3797 - Mao, Chad</t>
  </si>
  <si>
    <t>0810F00000</t>
  </si>
  <si>
    <t>0814</t>
  </si>
  <si>
    <t xml:space="preserve">081400003797        </t>
  </si>
  <si>
    <t>9019 - Abeche, Chad</t>
  </si>
  <si>
    <t>0810C00000</t>
  </si>
  <si>
    <t>0811</t>
  </si>
  <si>
    <t xml:space="preserve">081100009019        </t>
  </si>
  <si>
    <t>2123 - Chile</t>
  </si>
  <si>
    <t>0840A00000</t>
  </si>
  <si>
    <t>0840</t>
  </si>
  <si>
    <t xml:space="preserve">084000002123        </t>
  </si>
  <si>
    <t>314 - Santiago, Chile</t>
  </si>
  <si>
    <t>0840B00000</t>
  </si>
  <si>
    <t xml:space="preserve">084000000314        </t>
  </si>
  <si>
    <t>2045 - China</t>
  </si>
  <si>
    <t>0860A00000</t>
  </si>
  <si>
    <t>0860</t>
  </si>
  <si>
    <t xml:space="preserve">086000002045        </t>
  </si>
  <si>
    <t>317 - Beijing, China</t>
  </si>
  <si>
    <t>0860B00000</t>
  </si>
  <si>
    <t xml:space="preserve">086000000317        </t>
  </si>
  <si>
    <t>3279 - Shanghai, China</t>
  </si>
  <si>
    <t>0860C00000</t>
  </si>
  <si>
    <t>0869</t>
  </si>
  <si>
    <t xml:space="preserve">086900003279        </t>
  </si>
  <si>
    <t>2105 - Colombia</t>
  </si>
  <si>
    <t>0930A00000</t>
  </si>
  <si>
    <t>0930</t>
  </si>
  <si>
    <t xml:space="preserve">093000002105        </t>
  </si>
  <si>
    <t>2202 - Cali Zone Office, Colombia</t>
  </si>
  <si>
    <t>0930F00000</t>
  </si>
  <si>
    <t>0931</t>
  </si>
  <si>
    <t xml:space="preserve">093100002202        </t>
  </si>
  <si>
    <t>309 - Bogota, Colombia</t>
  </si>
  <si>
    <t>0930B00000</t>
  </si>
  <si>
    <t xml:space="preserve">093000000309        </t>
  </si>
  <si>
    <t>4280 - Quibdo, Colombia</t>
  </si>
  <si>
    <t>0930D00000</t>
  </si>
  <si>
    <t>0939</t>
  </si>
  <si>
    <t xml:space="preserve">093900004280        </t>
  </si>
  <si>
    <t>456C - Data, Research and Policy</t>
  </si>
  <si>
    <t>1528 - Bukavu, Democratic Republic of Congo</t>
  </si>
  <si>
    <t>0990D00000</t>
  </si>
  <si>
    <t>0991</t>
  </si>
  <si>
    <t xml:space="preserve">099100001528        </t>
  </si>
  <si>
    <t>1554 - Lubumbashi, Democratic Republic of Congo</t>
  </si>
  <si>
    <t>0990K00000</t>
  </si>
  <si>
    <t>0993</t>
  </si>
  <si>
    <t xml:space="preserve">099300001554        </t>
  </si>
  <si>
    <t>1585 - Mbuji Mayi, Democratic Republic of Congo</t>
  </si>
  <si>
    <t>0990N00000</t>
  </si>
  <si>
    <t>0997</t>
  </si>
  <si>
    <t xml:space="preserve">099700001585        </t>
  </si>
  <si>
    <t>1763 - Kananga, Democratic Republic of Congo</t>
  </si>
  <si>
    <t>0990I00000</t>
  </si>
  <si>
    <t>0998</t>
  </si>
  <si>
    <t xml:space="preserve">099800001763        </t>
  </si>
  <si>
    <t>456H - Gov. &amp; Multilateral  Affairs</t>
  </si>
  <si>
    <t>1764 - Goma, Democratic Republic of Congo</t>
  </si>
  <si>
    <t>0990G00000</t>
  </si>
  <si>
    <t>099A</t>
  </si>
  <si>
    <t xml:space="preserve">099A00001764        </t>
  </si>
  <si>
    <t>2015 - Democratic Republic of Congo</t>
  </si>
  <si>
    <t>0990A00000</t>
  </si>
  <si>
    <t>0990</t>
  </si>
  <si>
    <t xml:space="preserve">099000002015        </t>
  </si>
  <si>
    <t>2556 - Libenge, Democratic Republic of Congo</t>
  </si>
  <si>
    <t>0990P00000</t>
  </si>
  <si>
    <t>099T</t>
  </si>
  <si>
    <t xml:space="preserve">099T00002556        </t>
  </si>
  <si>
    <t>2559 - Beni, Democratic Republic of Congo</t>
  </si>
  <si>
    <t>0990Q00000</t>
  </si>
  <si>
    <t>099J</t>
  </si>
  <si>
    <t xml:space="preserve">099J00002559        </t>
  </si>
  <si>
    <t>456L - InfoTech Solutions &amp; Services</t>
  </si>
  <si>
    <t>333 - Kinshasa, Dem. Rep. of Congo</t>
  </si>
  <si>
    <t>0990B20000</t>
  </si>
  <si>
    <t xml:space="preserve">099000000333        </t>
  </si>
  <si>
    <t>3556 - Bandundu, Dem Republic of Congo</t>
  </si>
  <si>
    <t>0990C00000</t>
  </si>
  <si>
    <t>B099</t>
  </si>
  <si>
    <t xml:space="preserve">B09900003556        </t>
  </si>
  <si>
    <t>3800 - Maniema, Democratic Republic of Congo</t>
  </si>
  <si>
    <t>0990O00000</t>
  </si>
  <si>
    <t>0999</t>
  </si>
  <si>
    <t xml:space="preserve">099900003800        </t>
  </si>
  <si>
    <t>3916 - Kalemie, Dem. Republic of Congo</t>
  </si>
  <si>
    <t>0990H00000</t>
  </si>
  <si>
    <t>099H</t>
  </si>
  <si>
    <t xml:space="preserve">099H00003916        </t>
  </si>
  <si>
    <t>456R - Field Results Group Office</t>
  </si>
  <si>
    <t>3922 - Mbandaka, Dem Republic of Congo</t>
  </si>
  <si>
    <t>0990M00000</t>
  </si>
  <si>
    <t>099L</t>
  </si>
  <si>
    <t xml:space="preserve">099L00003922        </t>
  </si>
  <si>
    <t>4802 - Dungu, Democratic Rep of Congo</t>
  </si>
  <si>
    <t>0990F00000</t>
  </si>
  <si>
    <t>I099</t>
  </si>
  <si>
    <t xml:space="preserve">I09900004802        </t>
  </si>
  <si>
    <t>8552 - Kisangani, Democratic Republic of Congo</t>
  </si>
  <si>
    <t>0990J00000</t>
  </si>
  <si>
    <t>099B</t>
  </si>
  <si>
    <t xml:space="preserve">099B00008552        </t>
  </si>
  <si>
    <t>8771 - Matadi, Democratic Republic of Congo</t>
  </si>
  <si>
    <t>0990L00000</t>
  </si>
  <si>
    <t>099D</t>
  </si>
  <si>
    <t xml:space="preserve">099D00008771        </t>
  </si>
  <si>
    <t>8968 - Bunia, Democratic Republic of Congo</t>
  </si>
  <si>
    <t>0990E00000</t>
  </si>
  <si>
    <t>099G</t>
  </si>
  <si>
    <t xml:space="preserve">099G00008968        </t>
  </si>
  <si>
    <t>1573 - San Jose, Costa Rica</t>
  </si>
  <si>
    <t>1020B00000</t>
  </si>
  <si>
    <t>1020</t>
  </si>
  <si>
    <t xml:space="preserve">102000001573        </t>
  </si>
  <si>
    <t>2121 - Costa Rica</t>
  </si>
  <si>
    <t>1020A00000</t>
  </si>
  <si>
    <t xml:space="preserve">102000002121        </t>
  </si>
  <si>
    <t>1730 - Zagreb, Croatia</t>
  </si>
  <si>
    <t>1030B00000</t>
  </si>
  <si>
    <t>1031</t>
  </si>
  <si>
    <t xml:space="preserve">103100001730        </t>
  </si>
  <si>
    <t>2150 - Croatia</t>
  </si>
  <si>
    <t>1030A00000</t>
  </si>
  <si>
    <t>5750</t>
  </si>
  <si>
    <t xml:space="preserve">575000002150        </t>
  </si>
  <si>
    <t>1716 - Havana, Cuba</t>
  </si>
  <si>
    <t>1050B00000</t>
  </si>
  <si>
    <t>1050</t>
  </si>
  <si>
    <t xml:space="preserve">105000001716        </t>
  </si>
  <si>
    <t>2112 - Cuba</t>
  </si>
  <si>
    <t>1050A00000</t>
  </si>
  <si>
    <t xml:space="preserve">105000002112        </t>
  </si>
  <si>
    <t>2013 - Benin</t>
  </si>
  <si>
    <t>1170A00000</t>
  </si>
  <si>
    <t>1170</t>
  </si>
  <si>
    <t xml:space="preserve">117000002013        </t>
  </si>
  <si>
    <t>354 - Cotonou, Benin</t>
  </si>
  <si>
    <t>1170B00000</t>
  </si>
  <si>
    <t xml:space="preserve">117000000354        </t>
  </si>
  <si>
    <t>8917 - Parakou, Benin</t>
  </si>
  <si>
    <t>1170C00000</t>
  </si>
  <si>
    <t>1174</t>
  </si>
  <si>
    <t xml:space="preserve">117400008917        </t>
  </si>
  <si>
    <t>575R - CEE/CIS</t>
  </si>
  <si>
    <t>2326 - Markets,Finance &amp; Strategic Data Unit</t>
  </si>
  <si>
    <t>1200A03100</t>
  </si>
  <si>
    <t>1200</t>
  </si>
  <si>
    <t xml:space="preserve">120000002326        </t>
  </si>
  <si>
    <t>2327 - International Transport Unit</t>
  </si>
  <si>
    <t>1200A03200</t>
  </si>
  <si>
    <t xml:space="preserve">120000002327        </t>
  </si>
  <si>
    <t>2986 - Supply Chain Strengthening</t>
  </si>
  <si>
    <t>1200A03000</t>
  </si>
  <si>
    <t xml:space="preserve">120000002986        </t>
  </si>
  <si>
    <t>3080 - Supply Division, COPENHAGEN</t>
  </si>
  <si>
    <t>1200A00000</t>
  </si>
  <si>
    <t xml:space="preserve">120000003080        </t>
  </si>
  <si>
    <t>3402 - Country Support Centre, Copenhagen</t>
  </si>
  <si>
    <t>1200A01300</t>
  </si>
  <si>
    <t xml:space="preserve">120000003402        </t>
  </si>
  <si>
    <t>3403 - Vaccine Centre, Copenhagen</t>
  </si>
  <si>
    <t>1200A02300</t>
  </si>
  <si>
    <t xml:space="preserve">120000003403        </t>
  </si>
  <si>
    <t>3404 - Medical &amp; Nutrition Centre, Copenhagen</t>
  </si>
  <si>
    <t>1200A02400</t>
  </si>
  <si>
    <t xml:space="preserve">120000003404        </t>
  </si>
  <si>
    <t>3405 - Water, Sanit &amp; Educ Centre, Copenhagen</t>
  </si>
  <si>
    <t>1200A02500</t>
  </si>
  <si>
    <t xml:space="preserve">120000003405        </t>
  </si>
  <si>
    <t>3764 - Innovation Unit</t>
  </si>
  <si>
    <t>1200A02800</t>
  </si>
  <si>
    <t xml:space="preserve">120000003764        </t>
  </si>
  <si>
    <t>3765 - Emergency Unit II</t>
  </si>
  <si>
    <t>1200A02900</t>
  </si>
  <si>
    <t xml:space="preserve">120000003765        </t>
  </si>
  <si>
    <t>4402 - Health Technology Centre</t>
  </si>
  <si>
    <t>1200A02600</t>
  </si>
  <si>
    <t xml:space="preserve">120000004402        </t>
  </si>
  <si>
    <t>4402 - Medical &amp; Nutrition Centre, CPH</t>
  </si>
  <si>
    <t>4629 - Knowledge Management Centre</t>
  </si>
  <si>
    <t>1200A02700</t>
  </si>
  <si>
    <t xml:space="preserve">120000004629        </t>
  </si>
  <si>
    <t>6069 - Fin Mgmt and Budget Centre, COPENHAGEN</t>
  </si>
  <si>
    <t>1200A00800</t>
  </si>
  <si>
    <t xml:space="preserve">120000006069        </t>
  </si>
  <si>
    <t>6072 - Contracting Centre, COPENHAGEN</t>
  </si>
  <si>
    <t>1200A00400</t>
  </si>
  <si>
    <t xml:space="preserve">120000006072        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</si>
  <si>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</si>
  <si>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</si>
  <si>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</si>
  <si>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</si>
  <si>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</si>
  <si>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</si>
  <si>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</si>
  <si>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</si>
  <si>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</si>
  <si>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</si>
  <si>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</si>
  <si>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</si>
  <si>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</si>
  <si>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</si>
  <si>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</si>
  <si>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</si>
  <si>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</si>
  <si>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</si>
  <si>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</si>
  <si>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</si>
  <si>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4560</t>
  </si>
  <si>
    <t xml:space="preserve">456000008759        </t>
  </si>
  <si>
    <t>2124 - Dominican Republic</t>
  </si>
  <si>
    <t>1260A00000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</si>
  <si>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</si>
  <si>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</si>
  <si>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</si>
  <si>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</si>
  <si>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</si>
  <si>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</si>
  <si>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</si>
  <si>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</si>
  <si>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</si>
  <si>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</si>
  <si>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</si>
  <si>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</si>
  <si>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</si>
  <si>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</si>
  <si>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</si>
  <si>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</si>
  <si>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</si>
  <si>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</si>
  <si>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</si>
  <si>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</si>
  <si>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</si>
  <si>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</si>
  <si>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</si>
  <si>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</si>
  <si>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</si>
  <si>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</si>
  <si>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</si>
  <si>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</si>
  <si>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</si>
  <si>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</si>
  <si>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</si>
  <si>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</si>
  <si>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</si>
  <si>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</si>
  <si>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</si>
  <si>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</si>
  <si>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</si>
  <si>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</si>
  <si>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</si>
  <si>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</si>
  <si>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</si>
  <si>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</si>
  <si>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</si>
  <si>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</si>
  <si>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</si>
  <si>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</si>
  <si>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</si>
  <si>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</si>
  <si>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</si>
  <si>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</si>
  <si>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</si>
  <si>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</si>
  <si>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</si>
  <si>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</si>
  <si>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</si>
  <si>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</si>
  <si>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</si>
  <si>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</si>
  <si>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</si>
  <si>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</si>
  <si>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</si>
  <si>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</si>
  <si>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</si>
  <si>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</si>
  <si>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</si>
  <si>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</si>
  <si>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</si>
  <si>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</si>
  <si>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</si>
  <si>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</si>
  <si>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</si>
  <si>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</si>
  <si>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</si>
  <si>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</si>
  <si>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</si>
  <si>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</si>
  <si>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</si>
  <si>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</si>
  <si>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</si>
  <si>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</si>
  <si>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</si>
  <si>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</si>
  <si>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</si>
  <si>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</si>
  <si>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</si>
  <si>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</si>
  <si>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</si>
  <si>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</si>
  <si>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</si>
  <si>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</si>
  <si>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</si>
  <si>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</si>
  <si>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</si>
  <si>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</si>
  <si>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</si>
  <si>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</si>
  <si>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</si>
  <si>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1430</t>
  </si>
  <si>
    <t xml:space="preserve">143000001574        </t>
  </si>
  <si>
    <t>1636 - Tarawa, Kiribati</t>
  </si>
  <si>
    <t>1430F00000</t>
  </si>
  <si>
    <t>6170</t>
  </si>
  <si>
    <t xml:space="preserve">617000001636        </t>
  </si>
  <si>
    <t>1643 - Port Vila, Vanuatu</t>
  </si>
  <si>
    <t>1430E00000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</si>
  <si>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</si>
  <si>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</si>
  <si>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</si>
  <si>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</si>
  <si>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</si>
  <si>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</si>
  <si>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</si>
  <si>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5900</t>
  </si>
  <si>
    <t xml:space="preserve">590000004077        </t>
  </si>
  <si>
    <t>8864 - Honiara, Solomon Islands</t>
  </si>
  <si>
    <t>1430D00000</t>
  </si>
  <si>
    <t>6310</t>
  </si>
  <si>
    <t xml:space="preserve">631000008864        </t>
  </si>
  <si>
    <t>1741 - Libreville, Gabon</t>
  </si>
  <si>
    <t>1530B00000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</si>
  <si>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</si>
  <si>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</si>
  <si>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</si>
  <si>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</si>
  <si>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</si>
  <si>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</si>
  <si>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</si>
  <si>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</si>
  <si>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</si>
  <si>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</si>
  <si>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</si>
  <si>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</si>
  <si>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</si>
  <si>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</si>
  <si>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</si>
  <si>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</si>
  <si>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</si>
  <si>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</si>
  <si>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</si>
  <si>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</si>
  <si>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</si>
  <si>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</si>
  <si>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</si>
  <si>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</si>
  <si>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</si>
  <si>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</si>
  <si>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</si>
  <si>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</si>
  <si>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</si>
  <si>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</si>
  <si>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</si>
  <si>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</si>
  <si>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</si>
  <si>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</si>
  <si>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</si>
  <si>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</si>
  <si>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</si>
  <si>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</si>
  <si>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</si>
  <si>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</si>
  <si>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</si>
  <si>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</si>
  <si>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</si>
  <si>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</si>
  <si>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</si>
  <si>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</si>
  <si>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</si>
  <si>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</si>
  <si>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</si>
  <si>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</si>
  <si>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</si>
  <si>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</si>
  <si>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</si>
  <si>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</si>
  <si>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</si>
  <si>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</si>
  <si>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</si>
  <si>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</si>
  <si>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</si>
  <si>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</si>
  <si>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</si>
  <si>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</si>
  <si>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</si>
  <si>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</si>
  <si>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</si>
  <si>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6780</t>
  </si>
  <si>
    <t xml:space="preserve">678000008684        </t>
  </si>
  <si>
    <t>2119 - Haiti</t>
  </si>
  <si>
    <t>1830A00000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</si>
  <si>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</si>
  <si>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</si>
  <si>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</si>
  <si>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</si>
  <si>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</si>
  <si>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</si>
  <si>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</si>
  <si>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</si>
  <si>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</si>
  <si>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</si>
  <si>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</si>
  <si>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</si>
  <si>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</si>
  <si>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</si>
  <si>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</si>
  <si>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</si>
  <si>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</si>
  <si>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</si>
  <si>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</si>
  <si>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</si>
  <si>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</si>
  <si>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</si>
  <si>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</si>
  <si>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</si>
  <si>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</si>
  <si>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</si>
  <si>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</si>
  <si>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</si>
  <si>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</si>
  <si>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</si>
  <si>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</si>
  <si>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</si>
  <si>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</si>
  <si>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</si>
  <si>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</si>
  <si>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</si>
  <si>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</si>
  <si>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</si>
  <si>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</si>
  <si>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</si>
  <si>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</si>
  <si>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</si>
  <si>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</si>
  <si>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</si>
  <si>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</si>
  <si>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</si>
  <si>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</si>
  <si>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</si>
  <si>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</si>
  <si>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</si>
  <si>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</si>
  <si>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</si>
  <si>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</si>
  <si>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</si>
  <si>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</si>
  <si>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</si>
  <si>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</si>
  <si>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</si>
  <si>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</si>
  <si>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</si>
  <si>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</si>
  <si>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</si>
  <si>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</si>
  <si>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</si>
  <si>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</si>
  <si>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</si>
  <si>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</si>
  <si>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</si>
  <si>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</si>
  <si>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</si>
  <si>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</si>
  <si>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</si>
  <si>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</si>
  <si>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</si>
  <si>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</si>
  <si>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</si>
  <si>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</si>
  <si>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</si>
  <si>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</si>
  <si>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</si>
  <si>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</si>
  <si>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</si>
  <si>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</si>
  <si>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</si>
  <si>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</si>
  <si>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</si>
  <si>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</si>
  <si>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</si>
  <si>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</si>
  <si>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</si>
  <si>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</si>
  <si>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</si>
  <si>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</si>
  <si>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</si>
  <si>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</si>
  <si>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</si>
  <si>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</si>
  <si>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</si>
  <si>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</si>
  <si>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</si>
  <si>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</si>
  <si>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</si>
  <si>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</si>
  <si>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</si>
  <si>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</si>
  <si>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</si>
  <si>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</si>
  <si>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</si>
  <si>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</si>
  <si>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</si>
  <si>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</si>
  <si>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</si>
  <si>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</si>
  <si>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</si>
  <si>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</si>
  <si>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</si>
  <si>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</si>
  <si>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</si>
  <si>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</si>
  <si>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</si>
  <si>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</si>
  <si>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</si>
  <si>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</si>
  <si>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</si>
  <si>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</si>
  <si>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</si>
  <si>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</si>
  <si>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</si>
  <si>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</si>
  <si>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</si>
  <si>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</si>
  <si>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</si>
  <si>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</si>
  <si>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</si>
  <si>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</si>
  <si>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</si>
  <si>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</si>
  <si>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</si>
  <si>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</si>
  <si>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</si>
  <si>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</si>
  <si>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</si>
  <si>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</si>
  <si>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</si>
  <si>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</si>
  <si>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</si>
  <si>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</si>
  <si>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</si>
  <si>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</si>
  <si>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</si>
  <si>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</si>
  <si>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</si>
  <si>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</si>
  <si>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</si>
  <si>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</si>
  <si>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</si>
  <si>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</si>
  <si>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</si>
  <si>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</si>
  <si>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</si>
  <si>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</si>
  <si>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</si>
  <si>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</si>
  <si>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</si>
  <si>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</si>
  <si>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</si>
  <si>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</si>
  <si>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</si>
  <si>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</si>
  <si>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</si>
  <si>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</si>
  <si>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</si>
  <si>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</si>
  <si>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</si>
  <si>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</si>
  <si>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</si>
  <si>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</si>
  <si>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</si>
  <si>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</si>
  <si>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</si>
  <si>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</si>
  <si>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</si>
  <si>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</si>
  <si>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</si>
  <si>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</si>
  <si>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</si>
  <si>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</si>
  <si>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</si>
  <si>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</si>
  <si>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</si>
  <si>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</si>
  <si>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</si>
  <si>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2340</t>
  </si>
  <si>
    <t xml:space="preserve">234000008950        </t>
  </si>
  <si>
    <t>3323 - Office of Research</t>
  </si>
  <si>
    <t>2220A00000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</si>
  <si>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</si>
  <si>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</si>
  <si>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</si>
  <si>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</si>
  <si>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</si>
  <si>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</si>
  <si>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</si>
  <si>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</si>
  <si>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</si>
  <si>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</si>
  <si>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</si>
  <si>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</si>
  <si>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</si>
  <si>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</si>
  <si>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</si>
  <si>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</si>
  <si>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</si>
  <si>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</si>
  <si>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</si>
  <si>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</si>
  <si>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</si>
  <si>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</si>
  <si>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</si>
  <si>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</si>
  <si>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</si>
  <si>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</si>
  <si>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</si>
  <si>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</si>
  <si>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</si>
  <si>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</si>
  <si>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</si>
  <si>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</si>
  <si>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</si>
  <si>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</si>
  <si>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</si>
  <si>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</si>
  <si>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</si>
  <si>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</si>
  <si>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</si>
  <si>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</si>
  <si>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</si>
  <si>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</si>
  <si>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</si>
  <si>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</si>
  <si>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</si>
  <si>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</si>
  <si>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</si>
  <si>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</si>
  <si>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</si>
  <si>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</si>
  <si>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</si>
  <si>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</si>
  <si>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</si>
  <si>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</si>
  <si>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</si>
  <si>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</si>
  <si>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</si>
  <si>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</si>
  <si>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</si>
  <si>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</si>
  <si>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</si>
  <si>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</si>
  <si>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</si>
  <si>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</si>
  <si>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</si>
  <si>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</si>
  <si>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</si>
  <si>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</si>
  <si>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</si>
  <si>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</si>
  <si>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</si>
  <si>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</si>
  <si>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</si>
  <si>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</si>
  <si>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</si>
  <si>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</si>
  <si>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</si>
  <si>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</si>
  <si>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</si>
  <si>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</si>
  <si>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</si>
  <si>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</si>
  <si>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</si>
  <si>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</si>
  <si>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</si>
  <si>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</si>
  <si>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</si>
  <si>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</si>
  <si>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</si>
  <si>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4200</t>
  </si>
  <si>
    <t xml:space="preserve">420000002387        </t>
  </si>
  <si>
    <t>2388 - Innovation Section, O/P Kampala, Uganda</t>
  </si>
  <si>
    <t>240BB00300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</si>
  <si>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</si>
  <si>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</si>
  <si>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</si>
  <si>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</si>
  <si>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</si>
  <si>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</si>
  <si>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</si>
  <si>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</si>
  <si>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</si>
  <si>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</si>
  <si>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</si>
  <si>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</si>
  <si>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</si>
  <si>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</si>
  <si>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</si>
  <si>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</si>
  <si>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</si>
  <si>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</si>
  <si>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</si>
  <si>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</si>
  <si>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</si>
  <si>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</si>
  <si>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</si>
  <si>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</si>
  <si>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</si>
  <si>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</si>
  <si>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</si>
  <si>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</si>
  <si>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</si>
  <si>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</si>
  <si>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</si>
  <si>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</si>
  <si>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</si>
  <si>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</si>
  <si>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</si>
  <si>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</si>
  <si>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</si>
  <si>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</si>
  <si>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</si>
  <si>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</si>
  <si>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</si>
  <si>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</si>
  <si>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</si>
  <si>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</si>
  <si>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</si>
  <si>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</si>
  <si>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</si>
  <si>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</si>
  <si>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</si>
  <si>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</si>
  <si>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</si>
  <si>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</si>
  <si>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</si>
  <si>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</si>
  <si>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</si>
  <si>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</si>
  <si>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</si>
  <si>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</si>
  <si>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</si>
  <si>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</si>
  <si>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</si>
  <si>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</si>
  <si>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</si>
  <si>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</si>
  <si>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</si>
  <si>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</si>
  <si>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</si>
  <si>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</si>
  <si>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</si>
  <si>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</si>
  <si>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</si>
  <si>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</si>
  <si>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</si>
  <si>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</si>
  <si>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</si>
  <si>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</si>
  <si>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</si>
  <si>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</si>
  <si>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</si>
  <si>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</si>
  <si>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</si>
  <si>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</si>
  <si>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</si>
  <si>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</si>
  <si>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</si>
  <si>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</si>
  <si>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</si>
  <si>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</si>
  <si>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</si>
  <si>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</si>
  <si>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</si>
  <si>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</si>
  <si>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</si>
  <si>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</si>
  <si>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</si>
  <si>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</si>
  <si>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</si>
  <si>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</si>
  <si>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</si>
  <si>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</si>
  <si>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</si>
  <si>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</si>
  <si>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</si>
  <si>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</si>
  <si>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</si>
  <si>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</si>
  <si>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</si>
  <si>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</si>
  <si>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</si>
  <si>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</si>
  <si>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</si>
  <si>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</si>
  <si>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</si>
  <si>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</si>
  <si>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</si>
  <si>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</si>
  <si>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</si>
  <si>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</si>
  <si>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</si>
  <si>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</si>
  <si>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</si>
  <si>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</si>
  <si>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</si>
  <si>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</si>
  <si>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</si>
  <si>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</si>
  <si>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</si>
  <si>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</si>
  <si>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</si>
  <si>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</si>
  <si>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</si>
  <si>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</si>
  <si>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</si>
  <si>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</si>
  <si>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</si>
  <si>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</si>
  <si>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</si>
  <si>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</si>
  <si>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</si>
  <si>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</si>
  <si>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</si>
  <si>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</si>
  <si>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</si>
  <si>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</si>
  <si>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</si>
  <si>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</si>
  <si>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</si>
  <si>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</si>
  <si>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</si>
  <si>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</si>
  <si>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</si>
  <si>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</si>
  <si>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</si>
  <si>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</si>
  <si>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</si>
  <si>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</si>
  <si>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</si>
  <si>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</si>
  <si>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</si>
  <si>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</si>
  <si>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</si>
  <si>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</si>
  <si>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</si>
  <si>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</si>
  <si>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</si>
  <si>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</si>
  <si>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</si>
  <si>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</si>
  <si>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</si>
  <si>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</si>
  <si>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</si>
  <si>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</si>
  <si>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</si>
  <si>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</si>
  <si>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</si>
  <si>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</si>
  <si>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</si>
  <si>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</si>
  <si>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</si>
  <si>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</si>
  <si>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</si>
  <si>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</si>
  <si>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</si>
  <si>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</si>
  <si>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</si>
  <si>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</si>
  <si>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</si>
  <si>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</si>
  <si>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</si>
  <si>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</si>
  <si>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</si>
  <si>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</si>
  <si>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</si>
  <si>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</si>
  <si>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</si>
  <si>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</si>
  <si>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</si>
  <si>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</si>
  <si>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</si>
  <si>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</si>
  <si>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</si>
  <si>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</si>
  <si>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</si>
  <si>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</si>
  <si>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</si>
  <si>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</si>
  <si>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</si>
  <si>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</si>
  <si>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</si>
  <si>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</si>
  <si>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</si>
  <si>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</si>
  <si>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</si>
  <si>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</si>
  <si>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</si>
  <si>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</si>
  <si>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</si>
  <si>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</si>
  <si>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</si>
  <si>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</si>
  <si>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</si>
  <si>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</si>
  <si>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</si>
  <si>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</si>
  <si>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</si>
  <si>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</si>
  <si>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</si>
  <si>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</si>
  <si>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</si>
  <si>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</si>
  <si>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</si>
  <si>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</si>
  <si>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</si>
  <si>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</si>
  <si>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</si>
  <si>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</si>
  <si>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</si>
  <si>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</si>
  <si>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</si>
  <si>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</si>
  <si>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</si>
  <si>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</si>
  <si>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</si>
  <si>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</si>
  <si>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</si>
  <si>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</si>
  <si>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</si>
  <si>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</si>
  <si>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</si>
  <si>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</si>
  <si>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</si>
  <si>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</si>
  <si>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</si>
  <si>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</si>
  <si>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</si>
  <si>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</si>
  <si>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</si>
  <si>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</si>
  <si>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</si>
  <si>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</si>
  <si>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</si>
  <si>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</si>
  <si>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</si>
  <si>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</si>
  <si>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</si>
  <si>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</si>
  <si>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</si>
  <si>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</si>
  <si>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</si>
  <si>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</si>
  <si>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</si>
  <si>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</si>
  <si>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</si>
  <si>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</si>
  <si>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</si>
  <si>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</si>
  <si>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</si>
  <si>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</si>
  <si>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</si>
  <si>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</si>
  <si>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</si>
  <si>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</si>
  <si>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</si>
  <si>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</si>
  <si>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</si>
  <si>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</si>
  <si>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</si>
  <si>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</si>
  <si>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</si>
  <si>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</si>
  <si>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</si>
  <si>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</si>
  <si>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</si>
  <si>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</si>
  <si>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</si>
  <si>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</si>
  <si>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</si>
  <si>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</si>
  <si>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</si>
  <si>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</si>
  <si>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</si>
  <si>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</si>
  <si>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</si>
  <si>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</si>
  <si>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</si>
  <si>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</si>
  <si>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</si>
  <si>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</si>
  <si>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</si>
  <si>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</si>
  <si>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</si>
  <si>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</si>
  <si>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</si>
  <si>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</si>
  <si>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</si>
  <si>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</si>
  <si>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</si>
  <si>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</si>
  <si>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</si>
  <si>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</si>
  <si>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</si>
  <si>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</si>
  <si>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</si>
  <si>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</si>
  <si>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</si>
  <si>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</si>
  <si>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</si>
  <si>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</si>
  <si>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</si>
  <si>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</si>
  <si>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</si>
  <si>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</si>
  <si>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</si>
  <si>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</si>
  <si>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</si>
  <si>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</si>
  <si>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</si>
  <si>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</si>
  <si>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</si>
  <si>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</si>
  <si>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</si>
  <si>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</si>
  <si>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</si>
  <si>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</si>
  <si>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</si>
  <si>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</si>
  <si>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</si>
  <si>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</si>
  <si>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</si>
  <si>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</si>
  <si>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</si>
  <si>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</si>
  <si>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</si>
  <si>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</si>
  <si>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</si>
  <si>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</si>
  <si>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</si>
  <si>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</si>
  <si>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</si>
  <si>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</si>
  <si>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</si>
  <si>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</si>
  <si>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</si>
  <si>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</si>
  <si>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</si>
  <si>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</si>
  <si>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</si>
  <si>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</si>
  <si>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4493</t>
  </si>
  <si>
    <t xml:space="preserve">449300004880        </t>
  </si>
  <si>
    <t>1661 - Panama City, Panama</t>
  </si>
  <si>
    <t>3330B00000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</si>
  <si>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</si>
  <si>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</si>
  <si>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</si>
  <si>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</si>
  <si>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</si>
  <si>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</si>
  <si>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</si>
  <si>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</si>
  <si>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</si>
  <si>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</si>
  <si>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</si>
  <si>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</si>
  <si>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</si>
  <si>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</si>
  <si>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</si>
  <si>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</si>
  <si>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3360</t>
  </si>
  <si>
    <t xml:space="preserve">336000001595        </t>
  </si>
  <si>
    <t>2103 - Paraguay</t>
  </si>
  <si>
    <t>3360A00000</t>
  </si>
  <si>
    <t>3660</t>
  </si>
  <si>
    <t xml:space="preserve">366000002103        </t>
  </si>
  <si>
    <t>2011 - Congo</t>
  </si>
  <si>
    <t>3380A00000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</si>
  <si>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</si>
  <si>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</si>
  <si>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</si>
  <si>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</si>
  <si>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</si>
  <si>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</si>
  <si>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</si>
  <si>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</si>
  <si>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</si>
  <si>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</si>
  <si>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</si>
  <si>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</si>
  <si>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</si>
  <si>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</si>
  <si>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</si>
  <si>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</si>
  <si>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</si>
  <si>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</si>
  <si>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</si>
  <si>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</si>
  <si>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</si>
  <si>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</si>
  <si>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</si>
  <si>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</si>
  <si>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</si>
  <si>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</si>
  <si>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</si>
  <si>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</si>
  <si>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</si>
  <si>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</si>
  <si>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</si>
  <si>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</si>
  <si>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</si>
  <si>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</si>
  <si>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</si>
  <si>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</si>
  <si>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</si>
  <si>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</si>
  <si>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</si>
  <si>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</si>
  <si>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</si>
  <si>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</si>
  <si>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</si>
  <si>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</si>
  <si>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</si>
  <si>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</si>
  <si>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</si>
  <si>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</si>
  <si>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</si>
  <si>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</si>
  <si>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</si>
  <si>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</si>
  <si>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</si>
  <si>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</si>
  <si>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</si>
  <si>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</si>
  <si>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</si>
  <si>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</si>
  <si>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</si>
  <si>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</si>
  <si>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</si>
  <si>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</si>
  <si>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</si>
  <si>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</si>
  <si>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</si>
  <si>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2430</t>
  </si>
  <si>
    <t xml:space="preserve">243000007016        </t>
  </si>
  <si>
    <t>7017 - Bahrain, Gulf Area</t>
  </si>
  <si>
    <t>3780D00000</t>
  </si>
  <si>
    <t>6041</t>
  </si>
  <si>
    <t xml:space="preserve">604100007017        </t>
  </si>
  <si>
    <t>7018 - Qatar, Gulf Area</t>
  </si>
  <si>
    <t>3780G00000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</si>
  <si>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</si>
  <si>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</si>
  <si>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</si>
  <si>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</si>
  <si>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</si>
  <si>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</si>
  <si>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</si>
  <si>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</si>
  <si>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</si>
  <si>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</si>
  <si>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</si>
  <si>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</si>
  <si>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</si>
  <si>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</si>
  <si>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</si>
  <si>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</si>
  <si>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</si>
  <si>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</si>
  <si>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</si>
  <si>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</si>
  <si>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</si>
  <si>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</si>
  <si>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</si>
  <si>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</si>
  <si>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</si>
  <si>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</si>
  <si>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</si>
  <si>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</si>
  <si>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</si>
  <si>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</si>
  <si>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</si>
  <si>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</si>
  <si>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</si>
  <si>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</si>
  <si>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</si>
  <si>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</si>
  <si>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</si>
  <si>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</si>
  <si>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</si>
  <si>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</si>
  <si>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</si>
  <si>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</si>
  <si>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</si>
  <si>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</si>
  <si>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</si>
  <si>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</si>
  <si>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</si>
  <si>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</si>
  <si>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</si>
  <si>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</si>
  <si>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</si>
  <si>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</si>
  <si>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</si>
  <si>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</si>
  <si>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</si>
  <si>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</si>
  <si>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</si>
  <si>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</si>
  <si>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</si>
  <si>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</si>
  <si>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</si>
  <si>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</si>
  <si>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</si>
  <si>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</si>
  <si>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</si>
  <si>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</si>
  <si>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</si>
  <si>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</si>
  <si>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</si>
  <si>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</si>
  <si>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</si>
  <si>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</si>
  <si>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</si>
  <si>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</si>
  <si>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</si>
  <si>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</si>
  <si>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</si>
  <si>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</si>
  <si>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</si>
  <si>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</si>
  <si>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</si>
  <si>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</si>
  <si>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</si>
  <si>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</si>
  <si>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</si>
  <si>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</si>
  <si>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</si>
  <si>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</si>
  <si>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</si>
  <si>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</si>
  <si>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</si>
  <si>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</si>
  <si>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</si>
  <si>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</si>
  <si>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</si>
  <si>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</si>
  <si>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</si>
  <si>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</si>
  <si>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</si>
  <si>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</si>
  <si>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</si>
  <si>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</si>
  <si>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</si>
  <si>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</si>
  <si>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</si>
  <si>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</si>
  <si>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</si>
  <si>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</si>
  <si>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</si>
  <si>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</si>
  <si>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</si>
  <si>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</si>
  <si>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</si>
  <si>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</si>
  <si>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</si>
  <si>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</si>
  <si>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</si>
  <si>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</si>
  <si>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</si>
  <si>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</si>
  <si>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</si>
  <si>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</si>
  <si>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</si>
  <si>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</si>
  <si>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</si>
  <si>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</si>
  <si>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</si>
  <si>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</si>
  <si>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Eswatini</t>
  </si>
  <si>
    <t>4030B00000</t>
  </si>
  <si>
    <t>4030</t>
  </si>
  <si>
    <t xml:space="preserve">403000001517        </t>
  </si>
  <si>
    <t>2039 - Eswatini</t>
  </si>
  <si>
    <t>4030A00000</t>
  </si>
  <si>
    <t xml:space="preserve">403000002039        </t>
  </si>
  <si>
    <t>1687 - Juba, South Sudan</t>
  </si>
  <si>
    <t>4040B00000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</si>
  <si>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</si>
  <si>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</si>
  <si>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</si>
  <si>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</si>
  <si>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</si>
  <si>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</si>
  <si>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</si>
  <si>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</si>
  <si>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</si>
  <si>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</si>
  <si>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</si>
  <si>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</si>
  <si>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</si>
  <si>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</si>
  <si>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</si>
  <si>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</si>
  <si>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</si>
  <si>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</si>
  <si>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</si>
  <si>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</si>
  <si>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</si>
  <si>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</si>
  <si>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</si>
  <si>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</si>
  <si>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</si>
  <si>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</si>
  <si>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</si>
  <si>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</si>
  <si>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</si>
  <si>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</si>
  <si>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</si>
  <si>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</si>
  <si>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</si>
  <si>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</si>
  <si>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</si>
  <si>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</si>
  <si>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</si>
  <si>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</si>
  <si>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</si>
  <si>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</si>
  <si>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</si>
  <si>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</si>
  <si>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</si>
  <si>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</si>
  <si>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</si>
  <si>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</si>
  <si>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</si>
  <si>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</si>
  <si>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</si>
  <si>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</si>
  <si>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</si>
  <si>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</si>
  <si>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</si>
  <si>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</si>
  <si>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</si>
  <si>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</si>
  <si>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</si>
  <si>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</si>
  <si>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</si>
  <si>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</si>
  <si>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</si>
  <si>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</si>
  <si>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</si>
  <si>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</si>
  <si>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</si>
  <si>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</si>
  <si>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</si>
  <si>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</si>
  <si>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</si>
  <si>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</si>
  <si>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</si>
  <si>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</si>
  <si>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</si>
  <si>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</si>
  <si>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</si>
  <si>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</si>
  <si>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</si>
  <si>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</si>
  <si>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</si>
  <si>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</si>
  <si>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</si>
  <si>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</si>
  <si>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</si>
  <si>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</si>
  <si>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</si>
  <si>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</si>
  <si>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</si>
  <si>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</si>
  <si>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</si>
  <si>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</si>
  <si>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</si>
  <si>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</si>
  <si>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</si>
  <si>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</si>
  <si>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</si>
  <si>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</si>
  <si>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</si>
  <si>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</si>
  <si>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</si>
  <si>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</si>
  <si>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</si>
  <si>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</si>
  <si>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</si>
  <si>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</si>
  <si>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</si>
  <si>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</si>
  <si>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</si>
  <si>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</si>
  <si>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</si>
  <si>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</si>
  <si>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</si>
  <si>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</si>
  <si>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</si>
  <si>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</si>
  <si>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</si>
  <si>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</si>
  <si>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</si>
  <si>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</si>
  <si>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</si>
  <si>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</si>
  <si>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</si>
  <si>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</si>
  <si>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</si>
  <si>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</si>
  <si>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</si>
  <si>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</si>
  <si>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</si>
  <si>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</si>
  <si>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</si>
  <si>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</si>
  <si>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</si>
  <si>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</si>
  <si>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</si>
  <si>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</si>
  <si>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</si>
  <si>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</si>
  <si>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</si>
  <si>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</si>
  <si>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</si>
  <si>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</si>
  <si>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</si>
  <si>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</si>
  <si>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</si>
  <si>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</si>
  <si>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</si>
  <si>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</si>
  <si>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</si>
  <si>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</si>
  <si>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</si>
  <si>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</si>
  <si>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</si>
  <si>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</si>
  <si>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</si>
  <si>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</si>
  <si>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</si>
  <si>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</si>
  <si>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</si>
  <si>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</si>
  <si>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</si>
  <si>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</si>
  <si>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</si>
  <si>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</si>
  <si>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</si>
  <si>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</si>
  <si>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</si>
  <si>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</si>
  <si>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</si>
  <si>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</si>
  <si>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</si>
  <si>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</si>
  <si>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</si>
  <si>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</si>
  <si>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</si>
  <si>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</si>
  <si>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</si>
  <si>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</si>
  <si>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</si>
  <si>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</si>
  <si>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</si>
  <si>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</si>
  <si>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</si>
  <si>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</si>
  <si>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</si>
  <si>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</si>
  <si>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</si>
  <si>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</si>
  <si>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</si>
  <si>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</si>
  <si>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</si>
  <si>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</si>
  <si>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</si>
  <si>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</si>
  <si>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</si>
  <si>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</si>
  <si>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</si>
  <si>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</si>
  <si>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</si>
  <si>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</si>
  <si>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</si>
  <si>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</si>
  <si>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</si>
  <si>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</si>
  <si>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</si>
  <si>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</si>
  <si>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</si>
  <si>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</si>
  <si>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</si>
  <si>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</si>
  <si>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</si>
  <si>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</si>
  <si>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</si>
  <si>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</si>
  <si>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</si>
  <si>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</si>
  <si>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</si>
  <si>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</si>
  <si>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</si>
  <si>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</si>
  <si>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</si>
  <si>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</si>
  <si>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</si>
  <si>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</si>
  <si>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</si>
  <si>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</si>
  <si>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</si>
  <si>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</si>
  <si>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</si>
  <si>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</si>
  <si>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</si>
  <si>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</si>
  <si>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</si>
  <si>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</si>
  <si>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</si>
  <si>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</si>
  <si>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</si>
  <si>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</si>
  <si>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</si>
  <si>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</si>
  <si>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</si>
  <si>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</si>
  <si>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</si>
  <si>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</si>
  <si>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</si>
  <si>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</si>
  <si>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</si>
  <si>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</si>
  <si>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</si>
  <si>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</si>
  <si>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</si>
  <si>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</si>
  <si>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</si>
  <si>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</si>
  <si>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</si>
  <si>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</si>
  <si>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</si>
  <si>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</si>
  <si>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</si>
  <si>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</si>
  <si>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</si>
  <si>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</si>
  <si>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</si>
  <si>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</si>
  <si>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</si>
  <si>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</si>
  <si>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</si>
  <si>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</si>
  <si>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</si>
  <si>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</si>
  <si>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</si>
  <si>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</si>
  <si>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</si>
  <si>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</si>
  <si>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</si>
  <si>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</si>
  <si>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</si>
  <si>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</si>
  <si>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</si>
  <si>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</si>
  <si>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</si>
  <si>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</si>
  <si>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</si>
  <si>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</si>
  <si>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</si>
  <si>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</si>
  <si>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</si>
  <si>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</si>
  <si>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</si>
  <si>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</si>
  <si>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</si>
  <si>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</si>
  <si>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</si>
  <si>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</si>
  <si>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</si>
  <si>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</si>
  <si>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</si>
  <si>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</si>
  <si>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</si>
  <si>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</si>
  <si>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</si>
  <si>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</si>
  <si>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</si>
  <si>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</si>
  <si>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</si>
  <si>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</si>
  <si>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</si>
  <si>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</si>
  <si>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</si>
  <si>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</si>
  <si>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</si>
  <si>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</si>
  <si>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</si>
  <si>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</si>
  <si>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</si>
  <si>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</si>
  <si>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</si>
  <si>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</si>
  <si>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</si>
  <si>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</si>
  <si>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</si>
  <si>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</si>
  <si>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</si>
  <si>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</si>
  <si>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</si>
  <si>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</si>
  <si>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</si>
  <si>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</si>
  <si>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</si>
  <si>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</si>
  <si>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</si>
  <si>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</si>
  <si>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</si>
  <si>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</si>
  <si>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</si>
  <si>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</si>
  <si>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</si>
  <si>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</si>
  <si>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</si>
  <si>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</si>
  <si>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</si>
  <si>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</si>
  <si>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</si>
  <si>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</si>
  <si>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</si>
  <si>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</si>
  <si>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</si>
  <si>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</si>
  <si>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</si>
  <si>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</si>
  <si>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</si>
  <si>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</si>
  <si>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</si>
  <si>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</si>
  <si>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</si>
  <si>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</si>
  <si>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</si>
  <si>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</si>
  <si>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</si>
  <si>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</si>
  <si>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</si>
  <si>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</si>
  <si>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</si>
  <si>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</si>
  <si>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</si>
  <si>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</si>
  <si>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</si>
  <si>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</si>
  <si>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</si>
  <si>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</si>
  <si>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</si>
  <si>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</si>
  <si>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</si>
  <si>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</si>
  <si>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</si>
  <si>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</si>
  <si>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</si>
  <si>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</si>
  <si>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</si>
  <si>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</si>
  <si>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</si>
  <si>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</si>
  <si>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</si>
  <si>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</si>
  <si>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</si>
  <si>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</si>
  <si>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</si>
  <si>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</si>
  <si>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</si>
  <si>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</si>
  <si>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</si>
  <si>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</si>
  <si>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</si>
  <si>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</si>
  <si>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</si>
  <si>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</si>
  <si>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</si>
  <si>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</si>
  <si>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</si>
  <si>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</si>
  <si>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</si>
  <si>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</si>
  <si>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</si>
  <si>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</si>
  <si>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</si>
  <si>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</si>
  <si>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</si>
  <si>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</si>
  <si>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</si>
  <si>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</si>
  <si>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</si>
  <si>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</si>
  <si>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</si>
  <si>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</si>
  <si>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</si>
  <si>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</si>
  <si>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</si>
  <si>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</si>
  <si>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</si>
  <si>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</si>
  <si>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</si>
  <si>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</si>
  <si>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</si>
  <si>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</si>
  <si>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</si>
  <si>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</si>
  <si>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</si>
  <si>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</si>
  <si>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</si>
  <si>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</si>
  <si>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</si>
  <si>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</si>
  <si>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</si>
  <si>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</si>
  <si>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</si>
  <si>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</si>
  <si>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</si>
  <si>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</si>
  <si>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</si>
  <si>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</si>
  <si>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</si>
  <si>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</si>
  <si>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</si>
  <si>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</si>
  <si>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</si>
  <si>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</si>
  <si>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</si>
  <si>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</si>
  <si>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</si>
  <si>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</si>
  <si>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</si>
  <si>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</si>
  <si>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</si>
  <si>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</si>
  <si>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</si>
  <si>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</si>
  <si>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</si>
  <si>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</si>
  <si>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</si>
  <si>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</si>
  <si>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</si>
  <si>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</si>
  <si>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</si>
  <si>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</si>
  <si>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</si>
  <si>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</si>
  <si>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</si>
  <si>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</si>
  <si>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</si>
  <si>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</si>
  <si>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</si>
  <si>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</si>
  <si>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</si>
  <si>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</si>
  <si>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</si>
  <si>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</si>
  <si>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</si>
  <si>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</si>
  <si>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</si>
  <si>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</si>
  <si>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</si>
  <si>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</si>
  <si>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</si>
  <si>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</si>
  <si>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</si>
  <si>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</si>
  <si>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</si>
  <si>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</si>
  <si>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</si>
  <si>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</si>
  <si>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</si>
  <si>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</si>
  <si>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</si>
  <si>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</si>
  <si>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</si>
  <si>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</si>
  <si>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</si>
  <si>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</si>
  <si>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</si>
  <si>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</si>
  <si>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</si>
  <si>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</si>
  <si>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</si>
  <si>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</si>
  <si>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</si>
  <si>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</si>
  <si>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</si>
  <si>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</si>
  <si>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</si>
  <si>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</si>
  <si>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</si>
  <si>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</si>
  <si>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</si>
  <si>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</si>
  <si>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</si>
  <si>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</si>
  <si>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</si>
  <si>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</si>
  <si>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</si>
  <si>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</si>
  <si>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</si>
  <si>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</si>
  <si>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</si>
  <si>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</si>
  <si>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</si>
  <si>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</si>
  <si>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</si>
  <si>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</si>
  <si>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</si>
  <si>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</si>
  <si>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</si>
  <si>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</si>
  <si>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</si>
  <si>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</si>
  <si>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</si>
  <si>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</si>
  <si>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</si>
  <si>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</si>
  <si>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</si>
  <si>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</si>
  <si>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</si>
  <si>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</si>
  <si>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</si>
  <si>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</si>
  <si>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</si>
  <si>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</si>
  <si>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</si>
  <si>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</si>
  <si>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</si>
  <si>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</si>
  <si>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</si>
  <si>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</si>
  <si>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</si>
  <si>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</si>
  <si>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</si>
  <si>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</si>
  <si>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</si>
  <si>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</si>
  <si>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</si>
  <si>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</si>
  <si>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</si>
  <si>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</si>
  <si>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</si>
  <si>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</si>
  <si>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</si>
  <si>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</si>
  <si>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</si>
  <si>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</si>
  <si>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</si>
  <si>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</si>
  <si>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</si>
  <si>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</si>
  <si>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</si>
  <si>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</si>
  <si>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</si>
  <si>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</si>
  <si>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</si>
  <si>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</si>
  <si>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</si>
  <si>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</si>
  <si>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</si>
  <si>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</si>
  <si>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</si>
  <si>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</si>
  <si>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</si>
  <si>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</si>
  <si>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</si>
  <si>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</si>
  <si>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</si>
  <si>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</si>
  <si>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</si>
  <si>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</si>
  <si>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</si>
  <si>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</si>
  <si>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</si>
  <si>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</si>
  <si>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</si>
  <si>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</si>
  <si>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</si>
  <si>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</si>
  <si>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</si>
  <si>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</si>
  <si>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</si>
  <si>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</si>
  <si>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</si>
  <si>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</si>
  <si>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</si>
  <si>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</si>
  <si>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</si>
  <si>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</si>
  <si>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</si>
  <si>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</si>
  <si>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</si>
  <si>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</si>
  <si>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</si>
  <si>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</si>
  <si>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</si>
  <si>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</si>
  <si>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</si>
  <si>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</si>
  <si>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</si>
  <si>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</si>
  <si>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</si>
  <si>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</si>
  <si>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</si>
  <si>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</si>
  <si>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</si>
  <si>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</si>
  <si>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</si>
  <si>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</si>
  <si>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</si>
  <si>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</si>
  <si>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</si>
  <si>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</si>
  <si>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</si>
  <si>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</si>
  <si>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</si>
  <si>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</si>
  <si>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</si>
  <si>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</si>
  <si>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</si>
  <si>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</si>
  <si>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</si>
  <si>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</si>
  <si>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</si>
  <si>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</si>
  <si>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</si>
  <si>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</si>
  <si>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</si>
  <si>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</si>
  <si>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</si>
  <si>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</si>
  <si>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</si>
  <si>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</si>
  <si>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</si>
  <si>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</si>
  <si>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</si>
  <si>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</si>
  <si>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</si>
  <si>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</si>
  <si>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</si>
  <si>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</si>
  <si>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</si>
  <si>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</si>
  <si>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</si>
  <si>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</si>
  <si>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</si>
  <si>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</si>
  <si>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</si>
  <si>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</si>
  <si>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</si>
  <si>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</si>
  <si>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</si>
  <si>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</si>
  <si>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</si>
  <si>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</si>
  <si>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</si>
  <si>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</si>
  <si>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</si>
  <si>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</si>
  <si>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</si>
  <si>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</si>
  <si>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</si>
  <si>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</si>
  <si>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</si>
  <si>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</si>
  <si>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</si>
  <si>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</si>
  <si>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</si>
  <si>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</si>
  <si>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</si>
  <si>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</si>
  <si>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</si>
  <si>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</si>
  <si>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</si>
  <si>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</si>
  <si>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</si>
  <si>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</si>
  <si>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</si>
  <si>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</si>
  <si>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</si>
  <si>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</si>
  <si>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</si>
  <si>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</si>
  <si>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</si>
  <si>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</si>
  <si>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</si>
  <si>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</si>
  <si>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</si>
  <si>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</si>
  <si>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</si>
  <si>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</si>
  <si>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</si>
  <si>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</si>
  <si>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</si>
  <si>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</si>
  <si>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</si>
  <si>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</si>
  <si>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</si>
  <si>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</si>
  <si>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</si>
  <si>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</si>
  <si>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</si>
  <si>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</si>
  <si>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</si>
  <si>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</si>
  <si>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</si>
  <si>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</si>
  <si>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</si>
  <si>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</si>
  <si>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</si>
  <si>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</si>
  <si>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</si>
  <si>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</si>
  <si>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</si>
  <si>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</si>
  <si>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</si>
  <si>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</si>
  <si>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</si>
  <si>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</si>
  <si>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</si>
  <si>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</si>
  <si>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</si>
  <si>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</si>
  <si>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</si>
  <si>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</si>
  <si>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</si>
  <si>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</si>
  <si>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</si>
  <si>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</si>
  <si>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</si>
  <si>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</si>
  <si>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</si>
  <si>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</si>
  <si>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</si>
  <si>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</si>
  <si>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</si>
  <si>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</si>
  <si>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</si>
  <si>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</si>
  <si>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</si>
  <si>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</si>
  <si>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</si>
  <si>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</si>
  <si>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</si>
  <si>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</si>
  <si>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</si>
  <si>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</si>
  <si>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</si>
  <si>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</si>
  <si>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</si>
  <si>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</si>
  <si>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</si>
  <si>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</si>
  <si>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</si>
  <si>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</si>
  <si>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</si>
  <si>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</si>
  <si>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</si>
  <si>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</si>
  <si>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</si>
  <si>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</si>
  <si>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</si>
  <si>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</si>
  <si>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</si>
  <si>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</si>
  <si>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</si>
  <si>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</si>
  <si>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</si>
  <si>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</si>
  <si>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</si>
  <si>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</si>
  <si>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</si>
  <si>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</si>
  <si>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</si>
  <si>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</si>
  <si>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</si>
  <si>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</si>
  <si>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</si>
  <si>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</si>
  <si>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</si>
  <si>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</si>
  <si>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</si>
  <si>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</si>
  <si>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</si>
  <si>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</si>
  <si>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</si>
  <si>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</si>
  <si>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</si>
  <si>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</si>
  <si>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</si>
  <si>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</si>
  <si>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</si>
  <si>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</si>
  <si>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</si>
  <si>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</si>
  <si>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</si>
  <si>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</si>
  <si>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</si>
  <si>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</si>
  <si>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</si>
  <si>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</si>
  <si>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</si>
  <si>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</si>
  <si>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</si>
  <si>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</si>
  <si>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</si>
  <si>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</si>
  <si>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</si>
  <si>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6110</t>
  </si>
  <si>
    <t xml:space="preserve">611000008401        </t>
  </si>
  <si>
    <t>2031 - Zimbabwe</t>
  </si>
  <si>
    <t>6260A00000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</si>
  <si>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</si>
  <si>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</si>
  <si>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</si>
  <si>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</si>
  <si>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</si>
  <si>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</si>
  <si>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</si>
  <si>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</si>
  <si>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</si>
  <si>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</si>
  <si>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</si>
  <si>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</si>
  <si>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</si>
  <si>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</si>
  <si>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</si>
  <si>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</si>
  <si>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</si>
  <si>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</si>
  <si>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</si>
  <si>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</si>
  <si>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</si>
  <si>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</si>
  <si>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</si>
  <si>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</si>
  <si>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</si>
  <si>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</si>
  <si>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</si>
  <si>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</si>
  <si>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</si>
  <si>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</si>
  <si>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</si>
  <si>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</si>
  <si>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</si>
  <si>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</si>
  <si>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</si>
  <si>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</si>
  <si>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</si>
  <si>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</si>
  <si>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</si>
  <si>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</si>
  <si>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</si>
  <si>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</si>
  <si>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</si>
  <si>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</si>
  <si>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</si>
  <si>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</si>
  <si>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</si>
  <si>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</si>
  <si>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</si>
  <si>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</si>
  <si>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</si>
  <si>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</si>
  <si>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</si>
  <si>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</si>
  <si>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</si>
  <si>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</si>
  <si>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</si>
  <si>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</si>
  <si>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</si>
  <si>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</si>
  <si>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1609 - Praia, Republic of Cabo Verde</t>
  </si>
  <si>
    <t>6820B00000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</si>
  <si>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</si>
  <si>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</si>
  <si>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</si>
  <si>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</si>
  <si>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</si>
  <si>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</si>
  <si>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</si>
  <si>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</si>
  <si>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</si>
  <si>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</si>
  <si>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</si>
  <si>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</si>
  <si>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</si>
  <si>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</si>
  <si>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</si>
  <si>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</si>
  <si>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</si>
  <si>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</si>
  <si>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</si>
  <si>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</si>
  <si>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</si>
  <si>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</si>
  <si>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</si>
  <si>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</si>
  <si>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</si>
  <si>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</si>
  <si>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</si>
  <si>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</si>
  <si>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</si>
  <si>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</si>
  <si>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</si>
  <si>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</si>
  <si>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</si>
  <si>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</si>
  <si>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</si>
  <si>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</si>
  <si>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</si>
  <si>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</si>
  <si>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</si>
  <si>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</si>
  <si>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</si>
  <si>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</si>
  <si>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</si>
  <si>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</si>
  <si>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</si>
  <si>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</si>
  <si>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</si>
  <si>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</si>
  <si>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</si>
  <si>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</si>
  <si>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</si>
  <si>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</si>
  <si>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</si>
  <si>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</si>
  <si>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</si>
  <si>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</si>
  <si>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</si>
  <si>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</si>
  <si>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</si>
  <si>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</si>
  <si>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</si>
  <si>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</si>
  <si>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</si>
  <si>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</si>
  <si>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</si>
  <si>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</si>
  <si>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</si>
  <si>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</si>
  <si>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</si>
  <si>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</si>
  <si>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</si>
  <si>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</si>
  <si>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</si>
  <si>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</si>
  <si>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</si>
  <si>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</si>
  <si>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</si>
  <si>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</si>
  <si>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</si>
  <si>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</si>
  <si>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</si>
  <si>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</si>
  <si>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</si>
  <si>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</si>
  <si>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</si>
  <si>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</si>
  <si>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</si>
  <si>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</si>
  <si>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</si>
  <si>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</si>
  <si>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</si>
  <si>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</si>
  <si>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</si>
  <si>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</si>
  <si>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Intenational NGO</t>
  </si>
  <si>
    <t>Not Required</t>
  </si>
  <si>
    <t>0060 Afghanistan</t>
  </si>
  <si>
    <t>0 TR - Outbound Payment No Output</t>
  </si>
  <si>
    <t>Low</t>
  </si>
  <si>
    <t>ADP Peseta-DO NOT USE</t>
  </si>
  <si>
    <t>0090 Albania</t>
  </si>
  <si>
    <t>1 TR - Urgent Payment (URGP)</t>
  </si>
  <si>
    <t>Government</t>
  </si>
  <si>
    <t>Negative Audit Results</t>
  </si>
  <si>
    <t>Medium</t>
  </si>
  <si>
    <t>0120 Algeria</t>
  </si>
  <si>
    <t>2 TR - EUR ACH (SEPA)</t>
  </si>
  <si>
    <t>UN Agency</t>
  </si>
  <si>
    <t>Simplified checklist</t>
  </si>
  <si>
    <t>Significant</t>
  </si>
  <si>
    <t>AFA Afghani-DO NOT USE</t>
  </si>
  <si>
    <t>0240 Argentina</t>
  </si>
  <si>
    <t>3 TR - Non Urgent Payment (NURG)</t>
  </si>
  <si>
    <t>High</t>
  </si>
  <si>
    <t>AFA01 Afghani-DO NOT USE</t>
  </si>
  <si>
    <t>0260 Armenia</t>
  </si>
  <si>
    <t>4 TR - Book Transfer (BKTR)</t>
  </si>
  <si>
    <t>0310 Azerbaijan</t>
  </si>
  <si>
    <t>5 Domestic Bank Transfer Letter</t>
  </si>
  <si>
    <t>0420 Barbados</t>
  </si>
  <si>
    <t>7 Check</t>
  </si>
  <si>
    <t>0490 Bhutan</t>
  </si>
  <si>
    <t>0510 Bolivia</t>
  </si>
  <si>
    <t>0520 Botswana</t>
  </si>
  <si>
    <t>AOR Kwanza Reajustado-DO NOT USE</t>
  </si>
  <si>
    <t>0530 Bosnia and Herzegovina</t>
  </si>
  <si>
    <t>D Elec. Banking DMT/GMT - NY</t>
  </si>
  <si>
    <t>AOR01 Angolan Kwanza-DO NOT USE</t>
  </si>
  <si>
    <t>0540 Brazil</t>
  </si>
  <si>
    <t>F AP - DFT Tax Payment</t>
  </si>
  <si>
    <t>0570 Bulgaria</t>
  </si>
  <si>
    <t>G HR - Non Urgent Payment (NURG)</t>
  </si>
  <si>
    <t>ATS Austrian Schilling-DO NOT USE</t>
  </si>
  <si>
    <t>0600 Myanmar</t>
  </si>
  <si>
    <t>K AP - Managers Check</t>
  </si>
  <si>
    <t>0610 Burundi</t>
  </si>
  <si>
    <t>0630 Belarus</t>
  </si>
  <si>
    <t>AZM Azerbaijan Manat-DO NOT USE</t>
  </si>
  <si>
    <t>0660 Cambodia</t>
  </si>
  <si>
    <t>S AP - EUR ACH (SEPA)</t>
  </si>
  <si>
    <t>0690 Republic of Cameroon</t>
  </si>
  <si>
    <t>BAD Bosnia-Herzogovinian Dinar-DO NOT USE</t>
  </si>
  <si>
    <t>0750 Central African Republic</t>
  </si>
  <si>
    <t>0780 Sri Lanka</t>
  </si>
  <si>
    <t>X PMW XML Outbound Bank Transfer</t>
  </si>
  <si>
    <t>0810 Chad</t>
  </si>
  <si>
    <t>0840 Chile</t>
  </si>
  <si>
    <t>ACDT</t>
  </si>
  <si>
    <t>BEF Belgian Franc-DO NOT USE</t>
  </si>
  <si>
    <t>0860 China</t>
  </si>
  <si>
    <t>BGL Bulgarian Lev(a)-DO NOT USE</t>
  </si>
  <si>
    <t>0930 Colombia</t>
  </si>
  <si>
    <t>0990 Democratic Republic of Congo</t>
  </si>
  <si>
    <t>1020 Costa Rica</t>
  </si>
  <si>
    <t>1030 Croatia</t>
  </si>
  <si>
    <t>1050 Cuba</t>
  </si>
  <si>
    <t>1170 Benin</t>
  </si>
  <si>
    <t>1200 Denmark</t>
  </si>
  <si>
    <t>120X Procurement Services</t>
  </si>
  <si>
    <t>1260 Dominican Republic</t>
  </si>
  <si>
    <t>1350 Ecuador</t>
  </si>
  <si>
    <t>1380 El Salvador</t>
  </si>
  <si>
    <t>BYB Belarus Ruble-DO NOT USE</t>
  </si>
  <si>
    <t>1390 Equatorial Guinea</t>
  </si>
  <si>
    <t>BYR Belarusian Ruble-USE BYR01</t>
  </si>
  <si>
    <t>1410 Ethiopia</t>
  </si>
  <si>
    <t>BYR01 Belarusian Ruble</t>
  </si>
  <si>
    <t>1420 Eritrea</t>
  </si>
  <si>
    <t>1430 Fiji (Pacific Islands)</t>
  </si>
  <si>
    <t>1530 Gabon</t>
  </si>
  <si>
    <t>1560 Gambia</t>
  </si>
  <si>
    <t>1600 Georgia</t>
  </si>
  <si>
    <t>1620 Ghana</t>
  </si>
  <si>
    <t>1680 Guatemala</t>
  </si>
  <si>
    <t>1770 Guinea</t>
  </si>
  <si>
    <t>1800 Guyana</t>
  </si>
  <si>
    <t>CSD Serbia Dinar-DO NOT USE</t>
  </si>
  <si>
    <t>1830 Haiti</t>
  </si>
  <si>
    <t>CUC Cuban Peso</t>
  </si>
  <si>
    <t>1860 Honduras</t>
  </si>
  <si>
    <t>1950 Global Shared Service Center</t>
  </si>
  <si>
    <t>CUP1 Cuban Peso (non convertible)</t>
  </si>
  <si>
    <t>2040 India</t>
  </si>
  <si>
    <t>2070 Indonesia</t>
  </si>
  <si>
    <t>CYP Cyprus Pound-DO NOT USE</t>
  </si>
  <si>
    <t>2100 Iran</t>
  </si>
  <si>
    <t>2130 Iraq</t>
  </si>
  <si>
    <t>DEM Deutsche Mark-DO NOT USE</t>
  </si>
  <si>
    <t>2220 Office of Research, Italy</t>
  </si>
  <si>
    <t>2250 Cote D'Ivoire</t>
  </si>
  <si>
    <t>2280 Jamaica</t>
  </si>
  <si>
    <t>2340 Jordan</t>
  </si>
  <si>
    <t>234R MENA, Jordan</t>
  </si>
  <si>
    <t>ECS Ecuador Sucre-DO NOT USE</t>
  </si>
  <si>
    <t>2390 Kazakhstan</t>
  </si>
  <si>
    <t>EEK Estonian Kroon(i)-DO NOT USE</t>
  </si>
  <si>
    <t>2400 Kenya</t>
  </si>
  <si>
    <t>240B Innovation Center</t>
  </si>
  <si>
    <t>240R ESARO, Kenya</t>
  </si>
  <si>
    <t>ESP Spanish Peseta-DO NOT USE</t>
  </si>
  <si>
    <t>2450 Republic of Kyrgyzstan</t>
  </si>
  <si>
    <t>2460 Lao People's Dem Rep.</t>
  </si>
  <si>
    <t>2490 Lebanon</t>
  </si>
  <si>
    <t>FIM Finnish Markka-DO NOT USE</t>
  </si>
  <si>
    <t>2520 Lesotho</t>
  </si>
  <si>
    <t>2550 Liberia</t>
  </si>
  <si>
    <t>FRF French Franc-DO NOT USE</t>
  </si>
  <si>
    <t>2580 Libya</t>
  </si>
  <si>
    <t>2660 Macedonia</t>
  </si>
  <si>
    <t>GEK Georgian Kupon-DO NOT USE</t>
  </si>
  <si>
    <t>2670 Madagascar</t>
  </si>
  <si>
    <t>2690 Malawi</t>
  </si>
  <si>
    <t>GHC Ghanian Cedi-DO NOT USE</t>
  </si>
  <si>
    <t>2700 Malaysia</t>
  </si>
  <si>
    <t>2740 Maldives</t>
  </si>
  <si>
    <t>2760 Mali</t>
  </si>
  <si>
    <t>2820 Mauritania</t>
  </si>
  <si>
    <t>2850 Mexico</t>
  </si>
  <si>
    <t>GRD Greek Drachma-DO NOT USE</t>
  </si>
  <si>
    <t>2880 Mongolia</t>
  </si>
  <si>
    <t>2910 Morocco</t>
  </si>
  <si>
    <t>GWP Guinea Peso-DO NOT USE</t>
  </si>
  <si>
    <t>2970 Nepal</t>
  </si>
  <si>
    <t>297R ROSA, Nepal</t>
  </si>
  <si>
    <t>3120 Nicaragua</t>
  </si>
  <si>
    <t>3180 Niger</t>
  </si>
  <si>
    <t>3210 Nigeria</t>
  </si>
  <si>
    <t>3300 Pakistan</t>
  </si>
  <si>
    <t>3330 Panama</t>
  </si>
  <si>
    <t>333R LACRO, Panama</t>
  </si>
  <si>
    <t>IEP Irish Pound-DO NOT USE</t>
  </si>
  <si>
    <t>3360 Paraguay</t>
  </si>
  <si>
    <t>3380 Congo</t>
  </si>
  <si>
    <t>266 Macedonia, TFYR</t>
  </si>
  <si>
    <t>3390 Peru</t>
  </si>
  <si>
    <t>3420 Philippines</t>
  </si>
  <si>
    <t>3660 Romania</t>
  </si>
  <si>
    <t>3700 Russia</t>
  </si>
  <si>
    <t>ITL Italian Lira-DO NOT USE</t>
  </si>
  <si>
    <t>3750 Rwanda</t>
  </si>
  <si>
    <t>3780 Saudi Arabia</t>
  </si>
  <si>
    <t>3810 Senegal</t>
  </si>
  <si>
    <t>381R WCARO, Senegal</t>
  </si>
  <si>
    <t>3900 Sierra Leone</t>
  </si>
  <si>
    <t>3920 Somalia</t>
  </si>
  <si>
    <t>3930 South Africa</t>
  </si>
  <si>
    <t>4020 Sudan</t>
  </si>
  <si>
    <t>KPW North Korean Won-USE KPW01</t>
  </si>
  <si>
    <t>4030 Swaziland</t>
  </si>
  <si>
    <t>4040 South Sudan</t>
  </si>
  <si>
    <t>4140 Syria</t>
  </si>
  <si>
    <t>4150 Tajikistan</t>
  </si>
  <si>
    <t>4200 Thailand</t>
  </si>
  <si>
    <t>420R EAPRO, Thailand</t>
  </si>
  <si>
    <t>4230 Togo</t>
  </si>
  <si>
    <t>4320 Tunisia</t>
  </si>
  <si>
    <t>4350 Turkey</t>
  </si>
  <si>
    <t>4360 Rep. of Turkmenistan</t>
  </si>
  <si>
    <t>4380 Uganda</t>
  </si>
  <si>
    <t>4410 Ukraine</t>
  </si>
  <si>
    <t>LUF Luxembourgian Franc-DO NOT USE</t>
  </si>
  <si>
    <t>4500 Egypt</t>
  </si>
  <si>
    <t>4550 United Rep. of Tanzania</t>
  </si>
  <si>
    <t>456B Executive Director's Office</t>
  </si>
  <si>
    <t>456C Data, Research and Policy</t>
  </si>
  <si>
    <t>456D Programme Division</t>
  </si>
  <si>
    <t>456E Research Division</t>
  </si>
  <si>
    <t>MGF Malagasy Franc-DO NOT USE</t>
  </si>
  <si>
    <t>456F Office of Emergency Prog.</t>
  </si>
  <si>
    <t>456G Division of Communication</t>
  </si>
  <si>
    <t>456H Gov. &amp; Multilateral  Affairs</t>
  </si>
  <si>
    <t>MMK1 Myanmar Kyat - Special Rate-DO NOT USE</t>
  </si>
  <si>
    <t>456I Public Partnerships Division</t>
  </si>
  <si>
    <t>456J Div. of Finance &amp; Admin Mgmt</t>
  </si>
  <si>
    <t>456K Division of Human Resources</t>
  </si>
  <si>
    <t>MRO Mauritanian Ouguiya</t>
  </si>
  <si>
    <t>456L InfoTech Solutions &amp; Services</t>
  </si>
  <si>
    <t>MTL Maltese Lira-DO NOT USE</t>
  </si>
  <si>
    <t>456N Int. Audit &amp; Invest (OIAI)</t>
  </si>
  <si>
    <t>456O Evaluation Office</t>
  </si>
  <si>
    <t>456P Field Sup &amp; Coordination Off</t>
  </si>
  <si>
    <t>456Q GSSC Project</t>
  </si>
  <si>
    <t>456R Field Results Group Office</t>
  </si>
  <si>
    <t>456S OSEB</t>
  </si>
  <si>
    <t>MZM Mozambique Metical-DO NOT USE</t>
  </si>
  <si>
    <t>4590 Burkina Faso</t>
  </si>
  <si>
    <t>MZM01 Mozambique Metical-DO NOT USE</t>
  </si>
  <si>
    <t>4620 Uruguay</t>
  </si>
  <si>
    <t>4630 Rep of Uzbekistan</t>
  </si>
  <si>
    <t>4710 Venezuela</t>
  </si>
  <si>
    <t>4920 Yemen</t>
  </si>
  <si>
    <t>4980 Zambia</t>
  </si>
  <si>
    <t>NLG Dutch Guilder-DO NOT USE</t>
  </si>
  <si>
    <t>5070 Bangladesh</t>
  </si>
  <si>
    <t>5150 DP Republic of Korea</t>
  </si>
  <si>
    <t>5200 Vietnam</t>
  </si>
  <si>
    <t>5640 Moldova</t>
  </si>
  <si>
    <t>5750 Switzerland</t>
  </si>
  <si>
    <t>575R CEE/CIS</t>
  </si>
  <si>
    <t>6110 Belize</t>
  </si>
  <si>
    <t>6260 Zimbabwe</t>
  </si>
  <si>
    <t>6350 Oman</t>
  </si>
  <si>
    <t>6490 Papua New Guinea</t>
  </si>
  <si>
    <t>6620 Comoros</t>
  </si>
  <si>
    <t>PLZ Polish Zloty-DO NOT USE</t>
  </si>
  <si>
    <t>6690 Djibouti</t>
  </si>
  <si>
    <t>PTE Portuguese Escudo-DO NOT USE</t>
  </si>
  <si>
    <t>6810 Angola</t>
  </si>
  <si>
    <t>6820 Cabo Verde</t>
  </si>
  <si>
    <t>6830 Sao Tome &amp; Principe</t>
  </si>
  <si>
    <t>ROL Roumanian Leu-DO NOT USE</t>
  </si>
  <si>
    <t>6850 Guinea Bissau</t>
  </si>
  <si>
    <t>6890 Republic of Mozambique</t>
  </si>
  <si>
    <t>6980 Namibia</t>
  </si>
  <si>
    <t>7050 Palestine, State of</t>
  </si>
  <si>
    <t>RUR Russian Ruble-DO NOT USE</t>
  </si>
  <si>
    <t>7060 Timor-Leste</t>
  </si>
  <si>
    <t>8950 Republic of Montenegro</t>
  </si>
  <si>
    <t>8970 Serbia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</si>
  <si>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</si>
  <si>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</si>
  <si>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</si>
  <si>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</si>
  <si>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</si>
  <si>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STD Sao Tome / Principe Dobra-DO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</si>
  <si>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</si>
  <si>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</si>
  <si>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</si>
  <si>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</si>
  <si>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</si>
  <si>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VEF Venezuelan Bolivar</t>
  </si>
  <si>
    <t>VEF01 Bolivar Fuerte (pref. rate)</t>
  </si>
  <si>
    <t>VEF02 Venezuela Bolivar Fuerte – SIMADI</t>
  </si>
  <si>
    <t>XEU European Currency Unit</t>
  </si>
  <si>
    <t>XXX Unknown currency</t>
  </si>
  <si>
    <t>YER1 Yemeni Rial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</si>
  <si>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</si>
  <si>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</si>
  <si>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</si>
  <si>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</si>
  <si>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</si>
  <si>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</si>
  <si>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</si>
  <si>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</si>
  <si>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</si>
  <si>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</si>
  <si>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</si>
  <si>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</si>
  <si>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</si>
  <si>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</si>
  <si>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</si>
  <si>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</si>
  <si>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</si>
  <si>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</si>
  <si>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</si>
  <si>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</si>
  <si>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</si>
  <si>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</si>
  <si>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</si>
  <si>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</si>
  <si>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</si>
  <si>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</si>
  <si>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</si>
  <si>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</si>
  <si>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</si>
  <si>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</si>
  <si>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</si>
  <si>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</si>
  <si>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</si>
  <si>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</si>
  <si>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</si>
  <si>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</si>
  <si>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</si>
  <si>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</si>
  <si>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</si>
  <si>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</si>
  <si>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</si>
  <si>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</si>
  <si>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</si>
  <si>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</si>
  <si>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</si>
  <si>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</si>
  <si>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</si>
  <si>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</si>
  <si>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</si>
  <si>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</si>
  <si>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</si>
  <si>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</si>
  <si>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</si>
  <si>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</si>
  <si>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</si>
  <si>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</si>
  <si>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</si>
  <si>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</si>
  <si>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</si>
  <si>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</si>
  <si>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</si>
  <si>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</si>
  <si>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</si>
  <si>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</si>
  <si>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</si>
  <si>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</si>
  <si>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</si>
  <si>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</si>
  <si>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</si>
  <si>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</si>
  <si>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</si>
  <si>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</si>
  <si>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</si>
  <si>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</si>
  <si>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</si>
  <si>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</si>
  <si>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</si>
  <si>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</si>
  <si>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</si>
  <si>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</si>
  <si>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</si>
  <si>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</si>
  <si>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</si>
  <si>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</si>
  <si>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</si>
  <si>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</si>
  <si>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</si>
  <si>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</si>
  <si>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MDM_Processor_User_Ids</t>
  </si>
  <si>
    <t>Z000</t>
  </si>
  <si>
    <t>Up-front payment</t>
  </si>
  <si>
    <t>(4) equal quarterly payments</t>
  </si>
  <si>
    <t>dhabib</t>
  </si>
  <si>
    <t>Z003</t>
  </si>
  <si>
    <t>Reimbursement of expenses</t>
  </si>
  <si>
    <t>idedinszky</t>
  </si>
  <si>
    <t>Z004</t>
  </si>
  <si>
    <t>(2) six-months payment</t>
  </si>
  <si>
    <t>ipapp</t>
  </si>
  <si>
    <t>Z005</t>
  </si>
  <si>
    <t>ECHO: (2) instalments</t>
  </si>
  <si>
    <t>osolimanbona</t>
  </si>
  <si>
    <t>Z006</t>
  </si>
  <si>
    <t>ECHO (80% advance)</t>
  </si>
  <si>
    <t>ssipos</t>
  </si>
  <si>
    <t>Z010</t>
  </si>
  <si>
    <t>Automatic payment block;pay immediately - NY</t>
  </si>
  <si>
    <t>ssleigh</t>
  </si>
  <si>
    <t>Z020</t>
  </si>
  <si>
    <t>Within 30 days Due net - NY</t>
  </si>
  <si>
    <t>zbankovic</t>
  </si>
  <si>
    <t>Z110</t>
  </si>
  <si>
    <t>Automatic payment block;pay immediately - CPH</t>
  </si>
  <si>
    <t>znagy</t>
  </si>
  <si>
    <t>Z120</t>
  </si>
  <si>
    <t>Within 30 days Due net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</si>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</sst>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0.0000"/>
  </numFmts>
  <fonts count="5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  <font>
      <sz val="12"/>
      <color rgb="FF000000"/>
      <name val="Times New Roman"/>
      <family val="2"/>
    </font>
    <font>
      <sz val="10"/>
      <color rgb="FFFF0000"/>
      <name val="Calibri"/>
      <family val="2"/>
      <charset val="238"/>
      <scheme val="minor"/>
    </font>
    <font>
      <sz val="12"/>
      <color rgb="FFFF0000"/>
      <name val="Times New Roman"/>
      <family val="2"/>
    </font>
    <font>
      <b/>
      <sz val="10"/>
      <color theme="0" tint="-0.14999847407452621"/>
      <name val="Calibri"/>
      <family val="2"/>
      <scheme val="minor"/>
    </font>
    <font>
      <i/>
      <sz val="10"/>
      <color theme="6" tint="0.59999389629810485"/>
      <name val="Calibri"/>
      <family val="2"/>
      <scheme val="minor"/>
    </font>
    <font>
      <b/>
      <i/>
      <sz val="10"/>
      <color theme="6" tint="0.59999389629810485"/>
      <name val="Calibri"/>
      <family val="2"/>
      <scheme val="minor"/>
    </font>
    <font>
      <i/>
      <sz val="12"/>
      <color theme="1"/>
      <name val="Times New Roman"/>
      <family val="1"/>
    </font>
    <font>
      <sz val="12"/>
      <name val="Times New Roman"/>
      <family val="2"/>
    </font>
    <font>
      <sz val="10"/>
      <color theme="0" tint="-0.14999847407452621"/>
      <name val="Calibri"/>
      <family val="2"/>
      <scheme val="minor"/>
    </font>
    <font>
      <sz val="10"/>
      <color theme="2"/>
      <name val="Calibri"/>
      <family val="2"/>
      <scheme val="minor"/>
    </font>
    <font>
      <sz val="10"/>
      <color theme="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47">
    <xf numFmtId="0" fontId="0" fillId="0" borderId="0" xfId="0"/>
    <xf numFmtId="0" fontId="7" fillId="0" borderId="0" xfId="0" applyFont="1" applyAlignment="1">
      <alignment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0" xfId="0" applyNumberFormat="1" applyFont="1" applyFill="1" applyAlignment="1" applyProtection="1">
      <alignment horizontal="right" vertical="center" wrapText="1"/>
      <protection hidden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/>
    </xf>
    <xf numFmtId="0" fontId="9" fillId="11" borderId="17" xfId="0" applyFont="1" applyFill="1" applyBorder="1" applyAlignment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167" fontId="24" fillId="12" borderId="1" xfId="0" applyNumberFormat="1" applyFont="1" applyFill="1" applyBorder="1" applyAlignment="1">
      <alignment horizontal="left" vertical="center" wrapText="1"/>
    </xf>
    <xf numFmtId="0" fontId="37" fillId="15" borderId="0" xfId="3"/>
    <xf numFmtId="49" fontId="2" fillId="0" borderId="0" xfId="7" applyNumberFormat="1"/>
    <xf numFmtId="49" fontId="0" fillId="0" borderId="0" xfId="0" applyNumberFormat="1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0" fontId="15" fillId="0" borderId="0" xfId="0" applyFont="1"/>
    <xf numFmtId="0" fontId="14" fillId="0" borderId="0" xfId="2" applyAlignment="1" applyProtection="1"/>
    <xf numFmtId="14" fontId="0" fillId="0" borderId="0" xfId="0" applyNumberFormat="1"/>
    <xf numFmtId="0" fontId="0" fillId="6" borderId="0" xfId="0" applyFill="1"/>
    <xf numFmtId="49" fontId="38" fillId="0" borderId="0" xfId="4" applyNumberFormat="1"/>
    <xf numFmtId="0" fontId="5" fillId="4" borderId="0" xfId="0" applyFont="1" applyFill="1" applyAlignment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7" fillId="0" borderId="0" xfId="0" applyFont="1"/>
    <xf numFmtId="0" fontId="0" fillId="4" borderId="0" xfId="0" applyFill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>
      <alignment horizontal="left" vertical="top" wrapText="1"/>
    </xf>
    <xf numFmtId="49" fontId="10" fillId="9" borderId="1" xfId="0" applyNumberFormat="1" applyFont="1" applyFill="1" applyBorder="1" applyAlignment="1">
      <alignment horizontal="right" vertical="center" wrapText="1"/>
    </xf>
    <xf numFmtId="49" fontId="6" fillId="9" borderId="1" xfId="0" applyNumberFormat="1" applyFont="1" applyFill="1" applyBorder="1" applyAlignment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0" fontId="28" fillId="12" borderId="1" xfId="0" applyFont="1" applyFill="1" applyBorder="1" applyAlignment="1" applyProtection="1">
      <alignment horizontal="left" vertical="center" wrapText="1"/>
      <protection locked="0"/>
    </xf>
    <xf numFmtId="164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/>
      <protection locked="0"/>
    </xf>
    <xf numFmtId="0" fontId="4" fillId="11" borderId="17" xfId="0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0" fontId="39" fillId="0" borderId="0" xfId="0" applyFo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0" fillId="12" borderId="1" xfId="0" applyFont="1" applyFill="1" applyBorder="1" applyAlignment="1">
      <alignment horizontal="left" vertical="center" wrapText="1"/>
    </xf>
    <xf numFmtId="0" fontId="14" fillId="11" borderId="17" xfId="2" applyFill="1" applyBorder="1" applyAlignment="1" applyProtection="1">
      <alignment horizontal="left" vertical="center" wrapText="1"/>
      <protection locked="0"/>
    </xf>
    <xf numFmtId="0" fontId="25" fillId="10" borderId="1" xfId="0" applyFont="1" applyFill="1" applyBorder="1" applyAlignment="1" applyProtection="1">
      <alignment horizontal="right" vertical="center" wrapText="1"/>
      <protection hidden="1"/>
    </xf>
    <xf numFmtId="49" fontId="8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right" vertical="center" wrapText="1"/>
    </xf>
    <xf numFmtId="49" fontId="25" fillId="10" borderId="31" xfId="0" applyNumberFormat="1" applyFont="1" applyFill="1" applyBorder="1" applyAlignment="1" applyProtection="1">
      <alignment horizontal="right" vertical="center" wrapText="1"/>
      <protection hidden="1"/>
    </xf>
    <xf numFmtId="49" fontId="42" fillId="10" borderId="17" xfId="0" applyNumberFormat="1" applyFont="1" applyFill="1" applyBorder="1" applyAlignment="1" applyProtection="1">
      <alignment horizontal="right" vertical="center" wrapText="1"/>
      <protection hidden="1"/>
    </xf>
    <xf numFmtId="0" fontId="43" fillId="12" borderId="1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68" fontId="0" fillId="0" borderId="0" xfId="0" applyNumberFormat="1"/>
    <xf numFmtId="0" fontId="47" fillId="12" borderId="1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/>
    <xf numFmtId="166" fontId="15" fillId="0" borderId="0" xfId="0" applyNumberFormat="1" applyFont="1"/>
    <xf numFmtId="166" fontId="45" fillId="0" borderId="0" xfId="0" applyNumberFormat="1" applyFont="1"/>
    <xf numFmtId="166" fontId="22" fillId="0" borderId="0" xfId="0" applyNumberFormat="1" applyFont="1"/>
    <xf numFmtId="166" fontId="46" fillId="0" borderId="0" xfId="0" applyNumberFormat="1" applyFont="1"/>
    <xf numFmtId="166" fontId="41" fillId="0" borderId="0" xfId="0" applyNumberFormat="1" applyFont="1"/>
    <xf numFmtId="0" fontId="48" fillId="12" borderId="0" xfId="0" applyFont="1" applyFill="1" applyAlignment="1">
      <alignment horizontal="center" vertical="center"/>
    </xf>
    <xf numFmtId="0" fontId="49" fillId="12" borderId="1" xfId="0" applyFont="1" applyFill="1" applyBorder="1" applyAlignment="1" applyProtection="1">
      <alignment horizontal="left" vertical="center" wrapText="1"/>
      <protection locked="0"/>
    </xf>
    <xf numFmtId="49" fontId="1" fillId="0" borderId="0" xfId="7" applyNumberFormat="1" applyFont="1"/>
    <xf numFmtId="0" fontId="0" fillId="16" borderId="28" xfId="0" applyFill="1" applyBorder="1"/>
    <xf numFmtId="0" fontId="1" fillId="0" borderId="0" xfId="7" applyFont="1"/>
    <xf numFmtId="166" fontId="18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4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rgb="FF0066FF"/>
      </font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DDEBF7"/>
      <color rgb="FFFF0000"/>
      <color rgb="FF0066FF"/>
      <color rgb="FFF25454"/>
      <color rgb="FF808080"/>
      <color rgb="FFF68686"/>
      <color rgb="FFF46666"/>
      <color rgb="FFBDD7EE"/>
      <color rgb="FFD3E6F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:x:/r/sites/DOC/_layouts/15/Doc.aspx?sourcedoc=%7B9B926C07-CF31-46FB-B920-52A2EA6710DB%7D&amp;file=Parent%20org%20for%20intranet.xlsx&amp;action=default&amp;mobileredirect=true&amp;cid=bd92994d-e64f-41c8-9002-09e2a3cc1bbe" TargetMode="External"/><Relationship Id="rId1" Type="http://schemas.openxmlformats.org/officeDocument/2006/relationships/hyperlink" Target="../../../../../:x:/r/sites/DOC/_layouts/15/Doc.aspx?sourcedoc=%7B9B926C07-CF31-46FB-B920-52A2EA6710DB%7D&amp;file=Parent%20org%20for%20intranet.xlsx&amp;action=default&amp;mobileredirect=true&amp;cid=bd92994d-e64f-41c8-9002-09e2a3cc1bb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../..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1"/>
  <sheetViews>
    <sheetView tabSelected="1" topLeftCell="A43" zoomScale="85" zoomScaleNormal="85" workbookViewId="0">
      <selection activeCell="C9" sqref="C9"/>
    </sheetView>
  </sheetViews>
  <sheetFormatPr defaultColWidth="9"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7" max="16" width="10.625" style="41" hidden="1" customWidth="1"/>
    <col min="17" max="26" width="10.625" style="41" customWidth="1"/>
    <col min="27" max="27" width="10.625" customWidth="1"/>
  </cols>
  <sheetData>
    <row r="1" spans="1:9" ht="16.5" customHeight="1" x14ac:dyDescent="0.25">
      <c r="A1" s="57"/>
      <c r="B1" s="58"/>
      <c r="C1" s="58"/>
      <c r="D1" s="58"/>
      <c r="E1" s="59"/>
      <c r="F1" s="57"/>
    </row>
    <row r="2" spans="1:9" ht="57.6" customHeight="1" x14ac:dyDescent="0.25">
      <c r="A2" s="60"/>
      <c r="B2" s="108" t="s">
        <v>0</v>
      </c>
      <c r="C2" s="108"/>
      <c r="D2" s="108"/>
      <c r="E2" s="109"/>
      <c r="F2" s="60"/>
    </row>
    <row r="3" spans="1:9" ht="61.5" customHeight="1" x14ac:dyDescent="0.25">
      <c r="A3" s="60"/>
      <c r="B3" s="55"/>
      <c r="C3" s="107" t="str">
        <f>VLOOKUP(C7,Request_Type,2,0)</f>
        <v>There are mandatory fields missing for the creation request.
Complete the fields in red background before submission!</v>
      </c>
      <c r="D3" s="107"/>
      <c r="E3" s="61"/>
      <c r="F3" s="60"/>
    </row>
    <row r="4" spans="1:9" ht="24" customHeight="1" x14ac:dyDescent="0.3">
      <c r="A4" s="110" t="s">
        <v>1</v>
      </c>
      <c r="B4" s="110"/>
      <c r="C4" s="110"/>
      <c r="D4" s="110"/>
      <c r="E4" s="111"/>
      <c r="F4" s="60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</row>
    <row r="6" spans="1:9" ht="15.75" customHeight="1" x14ac:dyDescent="0.25">
      <c r="A6" s="60"/>
      <c r="B6" s="70" t="s">
        <v>4</v>
      </c>
      <c r="C6" s="68" t="s">
        <v>5</v>
      </c>
      <c r="D6" s="71" t="s">
        <v>6</v>
      </c>
      <c r="E6" s="68"/>
      <c r="F6" s="64"/>
    </row>
    <row r="7" spans="1:9" ht="15.75" customHeight="1" x14ac:dyDescent="0.25">
      <c r="A7" s="60"/>
      <c r="B7" s="70" t="s">
        <v>7</v>
      </c>
      <c r="C7" s="68" t="s">
        <v>8</v>
      </c>
      <c r="D7" s="71" t="s">
        <v>9</v>
      </c>
      <c r="E7" s="68"/>
      <c r="F7" s="64"/>
    </row>
    <row r="8" spans="1:9" ht="15.75" customHeight="1" x14ac:dyDescent="0.25">
      <c r="A8" s="60"/>
      <c r="B8" s="70" t="s">
        <v>10</v>
      </c>
      <c r="C8" s="68"/>
      <c r="D8" s="71" t="s">
        <v>11</v>
      </c>
      <c r="E8" s="68"/>
      <c r="F8" s="64"/>
      <c r="I8" s="97"/>
    </row>
    <row r="9" spans="1:9" ht="15.75" customHeight="1" x14ac:dyDescent="0.25">
      <c r="A9" s="60"/>
      <c r="B9" s="70" t="s">
        <v>12</v>
      </c>
      <c r="C9" s="68" t="s">
        <v>152</v>
      </c>
      <c r="D9" s="71" t="s">
        <v>14</v>
      </c>
      <c r="E9" s="68"/>
      <c r="F9" s="64"/>
    </row>
    <row r="10" spans="1:9" ht="15.75" customHeight="1" x14ac:dyDescent="0.25">
      <c r="A10" s="60"/>
      <c r="B10" s="71" t="s">
        <v>15</v>
      </c>
      <c r="C10" s="68" t="s">
        <v>5</v>
      </c>
      <c r="D10" s="71" t="s">
        <v>16</v>
      </c>
      <c r="E10" s="68"/>
      <c r="F10" s="64"/>
    </row>
    <row r="11" spans="1:9" ht="15.75" customHeight="1" x14ac:dyDescent="0.25">
      <c r="A11" s="60"/>
      <c r="B11" s="71" t="s">
        <v>17</v>
      </c>
      <c r="C11" s="39"/>
      <c r="D11" s="71" t="s">
        <v>18</v>
      </c>
      <c r="E11" s="68"/>
      <c r="F11" s="64"/>
    </row>
    <row r="12" spans="1:9" ht="15.75" customHeight="1" x14ac:dyDescent="0.25">
      <c r="A12" s="60"/>
      <c r="B12" s="121" t="s">
        <v>19</v>
      </c>
      <c r="C12" s="118" t="s">
        <v>5</v>
      </c>
      <c r="D12" s="71" t="s">
        <v>20</v>
      </c>
      <c r="E12" s="68" t="s">
        <v>5</v>
      </c>
      <c r="F12" s="64"/>
      <c r="G12" s="41" t="str">
        <f>IF(E12="… Select","…_Select",SUBSTITUTE(RIGHT(E12,LEN(E12)-4)," ","_")&amp;"_Regions")</f>
        <v>…_Select</v>
      </c>
      <c r="I12" s="97"/>
    </row>
    <row r="13" spans="1:9" ht="15.75" customHeight="1" x14ac:dyDescent="0.25">
      <c r="A13" s="60"/>
      <c r="B13" s="122"/>
      <c r="C13" s="119"/>
      <c r="D13" s="71" t="s">
        <v>21</v>
      </c>
      <c r="E13" s="68" t="s">
        <v>5</v>
      </c>
      <c r="F13" s="64"/>
      <c r="G13" s="41" t="b">
        <f>IFERROR(AND(VLOOKUP(E12,Region_Required_Table,2,0)="Yes",C7="Create ",OR(E13="",E13="… Select")),FALSE)</f>
        <v>0</v>
      </c>
      <c r="H13" s="98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</row>
    <row r="15" spans="1:9" ht="15.75" customHeight="1" x14ac:dyDescent="0.25">
      <c r="A15" s="60"/>
      <c r="B15" s="71" t="s">
        <v>23</v>
      </c>
      <c r="C15" s="39"/>
      <c r="D15" s="71"/>
      <c r="E15" s="30"/>
      <c r="F15" s="64"/>
    </row>
    <row r="16" spans="1:9" ht="15.75" customHeight="1" x14ac:dyDescent="0.25">
      <c r="A16" s="60"/>
      <c r="B16" s="71" t="s">
        <v>24</v>
      </c>
      <c r="C16" s="39"/>
      <c r="D16" s="71"/>
      <c r="E16" s="30"/>
      <c r="F16" s="64"/>
    </row>
    <row r="17" spans="1:9" ht="15.75" customHeight="1" x14ac:dyDescent="0.25">
      <c r="A17" s="60"/>
      <c r="B17" s="71" t="s">
        <v>25</v>
      </c>
      <c r="C17" s="39"/>
      <c r="D17" s="71"/>
      <c r="E17" s="30"/>
      <c r="F17" s="64"/>
    </row>
    <row r="18" spans="1:9" ht="15.75" customHeight="1" x14ac:dyDescent="0.25">
      <c r="A18" s="60"/>
      <c r="B18" s="71" t="s">
        <v>26</v>
      </c>
      <c r="C18" s="68"/>
      <c r="D18" s="71"/>
      <c r="E18" s="30"/>
      <c r="F18" s="64"/>
    </row>
    <row r="19" spans="1:9" ht="15.75" customHeight="1" x14ac:dyDescent="0.25">
      <c r="A19" s="60"/>
      <c r="B19" s="70" t="s">
        <v>27</v>
      </c>
      <c r="C19" s="86"/>
      <c r="D19" s="71"/>
      <c r="E19" s="30"/>
      <c r="F19" s="64"/>
    </row>
    <row r="20" spans="1:9" ht="15.75" customHeight="1" x14ac:dyDescent="0.25">
      <c r="A20" s="60"/>
      <c r="B20" s="88" t="s">
        <v>28</v>
      </c>
      <c r="C20" s="86"/>
      <c r="D20" s="71"/>
      <c r="E20" s="30"/>
      <c r="F20" s="64"/>
    </row>
    <row r="21" spans="1:9" ht="15.75" customHeight="1" x14ac:dyDescent="0.25">
      <c r="A21" s="60"/>
      <c r="B21" s="71" t="s">
        <v>29</v>
      </c>
      <c r="C21" s="68"/>
      <c r="D21" s="71" t="s">
        <v>30</v>
      </c>
      <c r="E21" s="39"/>
      <c r="F21" s="64"/>
      <c r="G21" s="41" t="b">
        <f>AND(C7="Create ",E21="",NOT(ISERROR(VLOOKUP(C35,Mandatory_Tax_countries,1,0)="Yes")))</f>
        <v>0</v>
      </c>
      <c r="H21" s="98"/>
    </row>
    <row r="22" spans="1:9" ht="15.75" customHeight="1" x14ac:dyDescent="0.25">
      <c r="A22" s="60"/>
      <c r="B22" s="71"/>
      <c r="C22" s="30"/>
      <c r="D22" s="71"/>
      <c r="E22" s="30"/>
      <c r="F22" s="64"/>
    </row>
    <row r="23" spans="1:9" ht="15.75" customHeight="1" x14ac:dyDescent="0.3">
      <c r="A23" s="110" t="s">
        <v>31</v>
      </c>
      <c r="B23" s="110"/>
      <c r="C23" s="110"/>
      <c r="D23" s="110"/>
      <c r="E23" s="111"/>
      <c r="F23" s="60"/>
    </row>
    <row r="24" spans="1:9" ht="15.75" customHeight="1" x14ac:dyDescent="0.25">
      <c r="A24" s="60"/>
      <c r="B24" s="112" t="s">
        <v>32</v>
      </c>
      <c r="C24" s="113"/>
      <c r="D24" s="113"/>
      <c r="E24" s="114"/>
      <c r="F24" s="64"/>
      <c r="G24" s="99"/>
    </row>
    <row r="25" spans="1:9" ht="15.75" customHeight="1" x14ac:dyDescent="0.25">
      <c r="A25" s="60"/>
      <c r="B25" s="115"/>
      <c r="C25" s="116"/>
      <c r="D25" s="116"/>
      <c r="E25" s="117"/>
      <c r="F25" s="64"/>
    </row>
    <row r="26" spans="1:9" ht="15.75" customHeight="1" x14ac:dyDescent="0.25">
      <c r="A26" s="60"/>
      <c r="B26" s="69" t="s">
        <v>33</v>
      </c>
      <c r="C26" s="30"/>
      <c r="D26" s="69"/>
      <c r="E26" s="30"/>
      <c r="F26" s="64"/>
    </row>
    <row r="27" spans="1:9" ht="15.75" customHeight="1" x14ac:dyDescent="0.25">
      <c r="A27" s="60"/>
      <c r="B27" s="71" t="s">
        <v>34</v>
      </c>
      <c r="C27" s="68" t="s">
        <v>5</v>
      </c>
      <c r="D27" s="71"/>
      <c r="E27" s="30"/>
      <c r="F27" s="64"/>
    </row>
    <row r="28" spans="1:9" ht="15.75" customHeight="1" x14ac:dyDescent="0.25">
      <c r="A28" s="60"/>
      <c r="B28" s="71" t="s">
        <v>35</v>
      </c>
      <c r="C28" s="39"/>
      <c r="D28" s="71"/>
      <c r="E28" s="30"/>
      <c r="F28" s="64"/>
    </row>
    <row r="29" spans="1:9" ht="15.75" customHeight="1" x14ac:dyDescent="0.25">
      <c r="A29" s="60"/>
      <c r="B29" s="71" t="s">
        <v>36</v>
      </c>
      <c r="C29" s="68"/>
      <c r="D29" s="71"/>
      <c r="E29" s="30"/>
      <c r="F29" s="64"/>
    </row>
    <row r="30" spans="1:9" ht="15.75" customHeight="1" x14ac:dyDescent="0.25">
      <c r="A30" s="60"/>
      <c r="B30" s="71" t="s">
        <v>37</v>
      </c>
      <c r="C30" s="68"/>
      <c r="D30" s="71"/>
      <c r="E30" s="30"/>
      <c r="F30" s="64"/>
      <c r="I30" s="41" t="b">
        <f>IF(AND(C7="Create ",C30="",VLOOKUP(C35,IBAN_requirments!A2:B236,2,0)="YES*"),TRUE,FALSE)</f>
        <v>0</v>
      </c>
    </row>
    <row r="31" spans="1:9" x14ac:dyDescent="0.25">
      <c r="A31" s="60"/>
      <c r="B31" s="71" t="s">
        <v>38</v>
      </c>
      <c r="C31" s="68" t="s">
        <v>5</v>
      </c>
      <c r="D31" s="71"/>
      <c r="E31" s="30"/>
      <c r="F31" s="64"/>
    </row>
    <row r="32" spans="1:9" x14ac:dyDescent="0.25">
      <c r="A32" s="60"/>
      <c r="B32" s="69" t="s">
        <v>39</v>
      </c>
      <c r="C32" s="30"/>
      <c r="D32" s="71"/>
      <c r="E32" s="30"/>
      <c r="F32" s="64"/>
    </row>
    <row r="33" spans="1:16" x14ac:dyDescent="0.25">
      <c r="A33" s="60"/>
      <c r="B33" s="71" t="s">
        <v>40</v>
      </c>
      <c r="C33" s="68"/>
      <c r="D33" s="71"/>
      <c r="E33" s="30"/>
      <c r="F33" s="64"/>
      <c r="I33" s="97"/>
    </row>
    <row r="34" spans="1:16" ht="18" customHeight="1" x14ac:dyDescent="0.25">
      <c r="A34" s="60"/>
      <c r="B34" s="89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39"/>
      <c r="D34" s="71"/>
      <c r="E34" s="30"/>
      <c r="F34" s="64"/>
    </row>
    <row r="35" spans="1:16" x14ac:dyDescent="0.25">
      <c r="A35" s="60"/>
      <c r="B35" s="71" t="s">
        <v>41</v>
      </c>
      <c r="C35" s="68" t="s">
        <v>5</v>
      </c>
      <c r="D35" s="71"/>
      <c r="E35" s="30"/>
      <c r="F35" s="64"/>
    </row>
    <row r="36" spans="1:16" x14ac:dyDescent="0.25">
      <c r="A36" s="60"/>
      <c r="B36" s="71" t="s">
        <v>42</v>
      </c>
      <c r="C36" s="68" t="s">
        <v>5</v>
      </c>
      <c r="D36" s="71"/>
      <c r="E36" s="30"/>
      <c r="F36" s="64"/>
    </row>
    <row r="37" spans="1:16" ht="18.75" customHeight="1" x14ac:dyDescent="0.3">
      <c r="A37" s="60"/>
      <c r="B37" s="110" t="s">
        <v>43</v>
      </c>
      <c r="C37" s="110"/>
      <c r="D37" s="110"/>
      <c r="E37" s="110"/>
      <c r="F37" s="64"/>
    </row>
    <row r="38" spans="1:16" x14ac:dyDescent="0.25">
      <c r="A38" s="60"/>
      <c r="B38" s="20" t="s">
        <v>44</v>
      </c>
      <c r="C38" s="73" t="s">
        <v>5</v>
      </c>
      <c r="D38" s="20" t="s">
        <v>45</v>
      </c>
      <c r="E38" s="39"/>
      <c r="F38" s="64"/>
      <c r="H38" s="41" t="b">
        <f>AND(C7="Create ",C9="PRG2 Implementing Partners",OR(C38="",C38="… Select"))</f>
        <v>0</v>
      </c>
      <c r="I38" s="97" t="b">
        <f>IF(AND(C7="Create ",C9="PRG2 Implementing Partners",OR(C38="CSO - Civil Society Organisations",C38="GOVT - Government"),E38=""),TRUE,FALSE)</f>
        <v>0</v>
      </c>
    </row>
    <row r="39" spans="1:16" ht="25.5" x14ac:dyDescent="0.25">
      <c r="A39" s="60"/>
      <c r="B39" s="20" t="s">
        <v>46</v>
      </c>
      <c r="C39" s="73" t="s">
        <v>5</v>
      </c>
      <c r="D39" s="20" t="s">
        <v>47</v>
      </c>
      <c r="E39" s="75"/>
      <c r="F39" s="64"/>
      <c r="H39" s="41" t="b">
        <f>AND(C7="Create ",C9="PRG2 Implementing Partners",C38="CSO - Civil Society Organisations",OR(C39="",C39="… Select"))</f>
        <v>0</v>
      </c>
      <c r="I39" s="41" t="b">
        <f>IF(AND(C7="Create ",C9="PRG2 Implementing Partners",C38="CSO - Civil Society Organisations",E39="",C39&lt;&gt;"International NGO"),TRUE,FALSE)</f>
        <v>0</v>
      </c>
    </row>
    <row r="40" spans="1:16" ht="25.5" x14ac:dyDescent="0.25">
      <c r="A40" s="60"/>
      <c r="B40" s="20"/>
      <c r="C40" s="92" t="s">
        <v>48</v>
      </c>
      <c r="D40" s="20" t="s">
        <v>49</v>
      </c>
      <c r="E40" s="77" t="s">
        <v>5</v>
      </c>
      <c r="F40" s="64"/>
      <c r="I40" s="41" t="b">
        <f>IF(AND(C7="Create ",C9="PRG2 Implementing Partners",OR(C38="CSO - Civil Society Organisations",C38="GOVT - Government"),OR(E40="",E40="… Select")),TRUE,FALSE)</f>
        <v>0</v>
      </c>
    </row>
    <row r="41" spans="1:16" ht="25.5" x14ac:dyDescent="0.25">
      <c r="A41" s="60"/>
      <c r="B41" s="20"/>
      <c r="C41" s="92" t="s">
        <v>50</v>
      </c>
      <c r="D41" s="20" t="s">
        <v>51</v>
      </c>
      <c r="E41" s="73" t="s">
        <v>5</v>
      </c>
      <c r="F41" s="64"/>
      <c r="I41" s="41" t="b">
        <f>IF(AND(C7="Create ",C9="PRG2 Implementing Partners",OR(C38="CSO - Civil Society Organisations",C38="GOVT - Government"),OR(E41="",E41="… Select")),TRUE,FALSE)</f>
        <v>0</v>
      </c>
    </row>
    <row r="42" spans="1:16" ht="51" x14ac:dyDescent="0.25">
      <c r="A42" s="60"/>
      <c r="B42" s="91" t="s">
        <v>52</v>
      </c>
      <c r="C42" s="74"/>
      <c r="D42" s="20" t="s">
        <v>53</v>
      </c>
      <c r="E42" s="76"/>
      <c r="F42" s="64"/>
      <c r="I42" s="41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</row>
    <row r="43" spans="1:16" ht="63.75" x14ac:dyDescent="0.25">
      <c r="A43" s="60"/>
      <c r="B43" s="20" t="s">
        <v>54</v>
      </c>
      <c r="C43" s="74"/>
      <c r="D43" s="90"/>
      <c r="E43" s="73"/>
      <c r="F43" s="64"/>
      <c r="H43" s="41" t="b">
        <f>IF(AND(C7="Create ",C9="PRG2 Implementing Partners",OR(AND(C38="CSO - Civil Society Organisations",C39="International NGO"),C38="UN - UN Agency",C38="Bilateral/Multilateral"),C43=""),TRUE,FALSE)</f>
        <v>0</v>
      </c>
    </row>
    <row r="44" spans="1:16" x14ac:dyDescent="0.25">
      <c r="A44" s="60"/>
      <c r="B44" s="20" t="s">
        <v>55</v>
      </c>
      <c r="C44" s="73" t="s">
        <v>5</v>
      </c>
      <c r="D44" s="90" t="s">
        <v>56</v>
      </c>
      <c r="E44" s="73"/>
      <c r="F44" s="64"/>
      <c r="H44" s="100" t="b">
        <f>IF(AND(C7="Create ",C9="PRG2 Implementing Partners",C38="CSO - Civil Society Organisations",C44=""),TRUE,FALSE)</f>
        <v>0</v>
      </c>
      <c r="O44" s="101" t="s">
        <v>57</v>
      </c>
      <c r="P44" s="101" t="str">
        <f>SUBSTITUTE(MID(C44,4,2)&amp;"."&amp;LEFT(C44,2)&amp;RIGHT(C44,5),".","/")</f>
        <v>el/… elect</v>
      </c>
    </row>
    <row r="45" spans="1:16" ht="34.5" customHeight="1" x14ac:dyDescent="0.25">
      <c r="A45" s="60"/>
      <c r="B45" s="20" t="s">
        <v>58</v>
      </c>
      <c r="C45" s="103" t="s">
        <v>5</v>
      </c>
      <c r="D45" s="20" t="s">
        <v>59</v>
      </c>
      <c r="E45" s="73" t="s">
        <v>5</v>
      </c>
      <c r="F45" s="64"/>
      <c r="H45" s="100" t="b">
        <f>IF(AND(C7="Create ",C9="PRG2 Implementing Partners",C38="CSO - Civil Society Organisations",OR(C45="",C45="… Select")),TRUE,FALSE)</f>
        <v>0</v>
      </c>
    </row>
    <row r="46" spans="1:16" ht="18.75" customHeight="1" x14ac:dyDescent="0.3">
      <c r="A46" s="60"/>
      <c r="B46" s="110" t="s">
        <v>60</v>
      </c>
      <c r="C46" s="110"/>
      <c r="D46" s="110"/>
      <c r="E46" s="110"/>
      <c r="F46" s="64"/>
    </row>
    <row r="47" spans="1:16" ht="16.5" thickBot="1" x14ac:dyDescent="0.3">
      <c r="A47" s="62"/>
      <c r="B47" s="20" t="s">
        <v>61</v>
      </c>
      <c r="C47" s="27" t="str">
        <f>C7</f>
        <v xml:space="preserve">Create </v>
      </c>
      <c r="D47" s="20" t="s">
        <v>62</v>
      </c>
      <c r="E47" s="73" t="s">
        <v>5</v>
      </c>
      <c r="F47" s="64"/>
    </row>
    <row r="48" spans="1:16" ht="19.5" thickBot="1" x14ac:dyDescent="0.35">
      <c r="A48" s="62"/>
      <c r="B48" s="110"/>
      <c r="C48" s="110"/>
      <c r="D48" s="110"/>
      <c r="E48" s="110"/>
      <c r="F48" s="64"/>
    </row>
    <row r="49" spans="1:8" x14ac:dyDescent="0.25">
      <c r="A49" s="60"/>
      <c r="B49" s="126" t="s">
        <v>63</v>
      </c>
      <c r="C49" s="125"/>
      <c r="D49" s="125"/>
      <c r="E49" s="125"/>
      <c r="F49" s="64"/>
      <c r="H49" s="41" t="b">
        <f>AND(C7="Block",C49="",AND(E47&lt;&gt;"",E47&lt;&gt;"Inactive, vendor won't be used anymore.",E47&lt;&gt;"… Select"))</f>
        <v>0</v>
      </c>
    </row>
    <row r="50" spans="1:8" ht="16.5" thickBot="1" x14ac:dyDescent="0.3">
      <c r="A50" s="62"/>
      <c r="B50" s="126"/>
      <c r="C50" s="125"/>
      <c r="D50" s="125"/>
      <c r="E50" s="125"/>
      <c r="F50" s="64"/>
    </row>
    <row r="51" spans="1:8" ht="21" customHeight="1" thickBot="1" x14ac:dyDescent="0.35">
      <c r="A51" s="62"/>
      <c r="B51" s="110"/>
      <c r="C51" s="110"/>
      <c r="D51" s="110"/>
      <c r="E51" s="120"/>
      <c r="F51" s="60"/>
    </row>
    <row r="52" spans="1:8" ht="11.45" customHeight="1" thickBot="1" x14ac:dyDescent="0.3">
      <c r="B52" s="63"/>
    </row>
    <row r="53" spans="1:8" ht="16.5" thickBot="1" x14ac:dyDescent="0.3">
      <c r="B53" s="56" t="s">
        <v>64</v>
      </c>
      <c r="C53" s="123"/>
      <c r="D53" s="123"/>
      <c r="E53" s="124"/>
    </row>
    <row r="54" spans="1:8" ht="18" customHeight="1" thickBot="1" x14ac:dyDescent="0.3">
      <c r="B54" s="56" t="s">
        <v>65</v>
      </c>
      <c r="C54" s="123"/>
      <c r="D54" s="123"/>
      <c r="E54" s="124"/>
    </row>
    <row r="56" spans="1:8" ht="18.75" x14ac:dyDescent="0.3">
      <c r="A56" s="60"/>
      <c r="B56" s="110" t="s">
        <v>66</v>
      </c>
      <c r="C56" s="110"/>
      <c r="D56" s="110"/>
      <c r="E56" s="110"/>
      <c r="F56" s="60"/>
    </row>
    <row r="57" spans="1:8" x14ac:dyDescent="0.25">
      <c r="A57" s="60"/>
      <c r="B57" s="17" t="s">
        <v>67</v>
      </c>
      <c r="C57" s="65"/>
      <c r="D57" s="65"/>
      <c r="E57" s="65"/>
      <c r="F57" s="60"/>
    </row>
    <row r="58" spans="1:8" x14ac:dyDescent="0.25">
      <c r="A58" s="60"/>
      <c r="B58" s="18" t="s">
        <v>68</v>
      </c>
      <c r="C58" s="65"/>
      <c r="D58" s="66"/>
      <c r="E58" s="66"/>
      <c r="F58" s="60"/>
    </row>
    <row r="59" spans="1:8" x14ac:dyDescent="0.25">
      <c r="A59" s="60"/>
      <c r="B59" s="17" t="s">
        <v>69</v>
      </c>
      <c r="C59" s="65" t="s">
        <v>70</v>
      </c>
      <c r="D59" s="65"/>
      <c r="E59" s="65"/>
      <c r="F59" s="60"/>
    </row>
    <row r="60" spans="1:8" x14ac:dyDescent="0.25">
      <c r="A60" s="60"/>
      <c r="B60" s="18" t="s">
        <v>71</v>
      </c>
      <c r="C60" s="66" t="s">
        <v>72</v>
      </c>
      <c r="D60" s="19" t="s">
        <v>73</v>
      </c>
      <c r="E60" s="67">
        <f ca="1">TODAY()</f>
        <v>45294</v>
      </c>
      <c r="F60" s="60"/>
    </row>
    <row r="61" spans="1:8" ht="14.25" customHeight="1" x14ac:dyDescent="0.3">
      <c r="A61" s="60"/>
      <c r="B61" s="110"/>
      <c r="C61" s="110"/>
      <c r="D61" s="110"/>
      <c r="E61" s="110"/>
      <c r="F61" s="60"/>
    </row>
  </sheetData>
  <sheetProtection algorithmName="SHA-512" hashValue="Vszgy4MoY+gJVjl8brPDeGrG7pRV11d/9fi6KRNlxGt5tx5Y7Vsc+gGwJ0FtAro7CbHkG/lqBDX0QR4dqyI0zg==" saltValue="VyQSbOksw5wZRiSodibIhQ==" spinCount="100000" sheet="1" selectLockedCells="1"/>
  <protectedRanges>
    <protectedRange sqref="C49:E50 C53:E54 E47:E48 C47:C48 C59:C60 E21 E57:E59 C29 C13:C22 E5:E19 C6:C11 C35 C44:C45 E45 E38" name="Range1"/>
    <protectedRange sqref="E46 C46" name="Range1_1"/>
    <protectedRange sqref="C38:C39 E39:E41 C42:C43 E43:E44" name="Range2"/>
    <protectedRange sqref="C12 C26:C27 C30:C31 C33:C34 E26:E36 E20 E22 C36" name="Range1_3"/>
    <protectedRange sqref="C24:C25 E24:E25" name="Range1_3_1_1"/>
    <protectedRange sqref="C57:C58" name="Range2_1"/>
    <protectedRange sqref="E60" name="Range1_1_1"/>
  </protectedRanges>
  <dataConsolidate/>
  <mergeCells count="17"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  <mergeCell ref="C3:D3"/>
    <mergeCell ref="B2:E2"/>
    <mergeCell ref="A4:E4"/>
    <mergeCell ref="A23:E23"/>
    <mergeCell ref="B24:E25"/>
    <mergeCell ref="C12:C13"/>
  </mergeCells>
  <conditionalFormatting sqref="B38:B45">
    <cfRule type="expression" dxfId="139" priority="9">
      <formula>$C$9="PRG2 Implementing Partners"</formula>
    </cfRule>
  </conditionalFormatting>
  <conditionalFormatting sqref="B44">
    <cfRule type="containsText" dxfId="138" priority="6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vendor",B44)))</formula>
    </cfRule>
    <cfRule type="containsText" dxfId="137" priority="7" operator="containsText" text="PLEASE ATTACH A NOTE FOR THE RECORD FOR THIS PSEA RATING!">
      <formula>NOT(ISERROR(SEARCH("PLEASE ATTACH A NOTE FOR THE RECORD FOR THIS PSEA RATING!",B44)))</formula>
    </cfRule>
  </conditionalFormatting>
  <conditionalFormatting sqref="B47 D47">
    <cfRule type="expression" dxfId="136" priority="145">
      <formula>$C$7= "Mark for Deletion"</formula>
    </cfRule>
    <cfRule type="expression" dxfId="135" priority="143">
      <formula>$C$7= "Block"</formula>
    </cfRule>
  </conditionalFormatting>
  <conditionalFormatting sqref="C6">
    <cfRule type="expression" dxfId="134" priority="114">
      <formula>AND(C7="Create ",OR(C6="",C6="… Select"))</formula>
    </cfRule>
  </conditionalFormatting>
  <conditionalFormatting sqref="C8">
    <cfRule type="expression" dxfId="133" priority="94">
      <formula>AND(C7="Update",C8="")</formula>
    </cfRule>
    <cfRule type="expression" dxfId="132" priority="92">
      <formula>AND(C7="Block",C8="")</formula>
    </cfRule>
    <cfRule type="expression" dxfId="131" priority="91">
      <formula>AND(C7="Unblock",C8="")</formula>
    </cfRule>
  </conditionalFormatting>
  <conditionalFormatting sqref="C9">
    <cfRule type="expression" dxfId="130" priority="113">
      <formula>AND(C7="Create ",OR(C9="",C9="… Select"))</formula>
    </cfRule>
  </conditionalFormatting>
  <conditionalFormatting sqref="C15">
    <cfRule type="expression" dxfId="129" priority="116">
      <formula>AND(C7="Create ",C15="")</formula>
    </cfRule>
  </conditionalFormatting>
  <conditionalFormatting sqref="C19">
    <cfRule type="expression" dxfId="128" priority="80">
      <formula>AND(C7="Create ",C19="")</formula>
    </cfRule>
  </conditionalFormatting>
  <conditionalFormatting sqref="C28">
    <cfRule type="expression" dxfId="127" priority="107">
      <formula>AND(C7="Create ",C28="")</formula>
    </cfRule>
  </conditionalFormatting>
  <conditionalFormatting sqref="C29">
    <cfRule type="expression" dxfId="126" priority="108">
      <formula>AND(C7="Create ",C29="")</formula>
    </cfRule>
  </conditionalFormatting>
  <conditionalFormatting sqref="C31">
    <cfRule type="expression" dxfId="125" priority="106">
      <formula>AND(C7="Create ",OR(C31="",C31="… Select"))</formula>
    </cfRule>
  </conditionalFormatting>
  <conditionalFormatting sqref="C34">
    <cfRule type="expression" dxfId="124" priority="109">
      <formula>AND(C7="Create ",C34="")</formula>
    </cfRule>
  </conditionalFormatting>
  <conditionalFormatting sqref="C35">
    <cfRule type="expression" dxfId="123" priority="105">
      <formula>AND(C7="Create ",OR(C35="",C35="… Select"))</formula>
    </cfRule>
  </conditionalFormatting>
  <conditionalFormatting sqref="C38">
    <cfRule type="expression" dxfId="122" priority="104">
      <formula>AND(C7="Create ",C9="PRG2 Implementing Partners",OR(C38="",C38="… Select"))</formula>
    </cfRule>
  </conditionalFormatting>
  <conditionalFormatting sqref="C38:C39 C43 C45">
    <cfRule type="expression" dxfId="121" priority="136">
      <formula>$C$9="PRG2 Implementing Partners"</formula>
    </cfRule>
  </conditionalFormatting>
  <conditionalFormatting sqref="C39">
    <cfRule type="expression" dxfId="120" priority="103">
      <formula>AND(C7="Create ",C9="PRG2 Implementing Partners",C38="CSO - Civil Society Organisations",OR(C39="",C39="… Select"))</formula>
    </cfRule>
  </conditionalFormatting>
  <conditionalFormatting sqref="C40:C41">
    <cfRule type="expression" dxfId="119" priority="14">
      <formula>AND(C6="Create ",C8="PRG2 Implementing Partners",OR(AND(C37="CSO - Civil Society Organisations",C38="International NGO")))</formula>
    </cfRule>
  </conditionalFormatting>
  <conditionalFormatting sqref="C40:C43">
    <cfRule type="expression" dxfId="118" priority="15">
      <formula>AND(C4="Create ",C6="PRG2 Implementing Partners",OR(AND(C35="CSO - Civil Society Organisations",C36="International NGO"),C35="UN - UN Agency",C35="Bilateral/Multilateral"),C40="")</formula>
    </cfRule>
  </conditionalFormatting>
  <conditionalFormatting sqref="C41">
    <cfRule type="expression" dxfId="117" priority="10">
      <formula>AND(C6="Create ",C8="PRG2 Implementing Partners",OR(C37="UN - UN Agency",C37="Bilateral/Multilateral"))</formula>
    </cfRule>
  </conditionalFormatting>
  <conditionalFormatting sqref="C41:C42">
    <cfRule type="expression" dxfId="116" priority="11">
      <formula>AND(C5="Create ",C7="PRG2 Implementing Partners",OR(AND(C36="CSO - Civil Society Organisations",C37="International NGO"),C36="UN - UN Agency",C36="Bilateral/Multilateral"),C41="")</formula>
    </cfRule>
  </conditionalFormatting>
  <conditionalFormatting sqref="C42">
    <cfRule type="expression" dxfId="115" priority="13">
      <formula>$C$9="PRG2 Implementing Partners"</formula>
    </cfRule>
    <cfRule type="expression" dxfId="114" priority="69">
      <formula>AND(C7="Create ",C9="PRG2 Implementing Partners",OR(C38="UN - UN Agency",C38="Bilateral/Multilateral"))</formula>
    </cfRule>
  </conditionalFormatting>
  <conditionalFormatting sqref="C44">
    <cfRule type="expression" dxfId="113" priority="8">
      <formula>$C$9="PRG2 Implementing Partners"</formula>
    </cfRule>
  </conditionalFormatting>
  <conditionalFormatting sqref="C45">
    <cfRule type="expression" dxfId="112" priority="83">
      <formula>AND(C7="Create ",C9="PRG2 Implementing Partners",C38="CSO - Civil Society Organisations",OR(C45="",C45="… Select",C45="5 - Not Assessed"),C39&lt;&gt;"International NGO")</formula>
    </cfRule>
  </conditionalFormatting>
  <conditionalFormatting sqref="C47 E47">
    <cfRule type="expression" dxfId="111" priority="141">
      <formula>$C$7= "Mark for Deletion"</formula>
    </cfRule>
    <cfRule type="expression" dxfId="110" priority="139">
      <formula>$C$7= "Block"</formula>
    </cfRule>
  </conditionalFormatting>
  <conditionalFormatting sqref="C3:D3">
    <cfRule type="expression" dxfId="109" priority="95">
      <formula>AND(C7="Update",C8="")</formula>
    </cfRule>
    <cfRule type="expression" dxfId="108" priority="112">
      <formula>C7="Create "</formula>
    </cfRule>
    <cfRule type="expression" dxfId="107" priority="111">
      <formula>AND(C7="Create ",E6&lt;&gt;"",E9&lt;&gt;"",E11&lt;&gt;"",C15&lt;&gt;"",C19&lt;&gt;"",AND(C9&lt;&gt;"…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Select",C35&lt;&gt;""),G13=FALSE,H38=FALSE,H39=FALSE,I38=FALSE,G21=FALSE,I39=FALSE,I40=FALSE,I41=FALSE,H43=FALSE,H44=FALSE,H45=FALSE)</formula>
    </cfRule>
    <cfRule type="expression" dxfId="106" priority="90">
      <formula>AND(C7="Unblock",C8="")</formula>
    </cfRule>
    <cfRule type="expression" dxfId="105" priority="85">
      <formula>$C$7=""</formula>
    </cfRule>
    <cfRule type="expression" dxfId="104" priority="93">
      <formula>AND(C7="Block",OR(C8="",OR(E47="",E47="… Select"),C49=""))</formula>
    </cfRule>
  </conditionalFormatting>
  <conditionalFormatting sqref="C49:E50">
    <cfRule type="expression" dxfId="103" priority="88">
      <formula>AND(C7="Block",C49="",AND(E47&lt;&gt;"",E47&lt;&gt;"Inactive, vendor won't be used anymore."))</formula>
    </cfRule>
  </conditionalFormatting>
  <conditionalFormatting sqref="D38:D45">
    <cfRule type="expression" dxfId="102" priority="23">
      <formula>$C$9="PRG2 Implementing Partners"</formula>
    </cfRule>
  </conditionalFormatting>
  <conditionalFormatting sqref="D44:D45">
    <cfRule type="containsText" dxfId="101" priority="3" operator="containsText" text="PLEASE ATTACH A NOTE FOR THE RECORD FOR THIS PSEA RATING!">
      <formula>NOT(ISERROR(SEARCH("PLEASE ATTACH A NOTE FOR THE RECORD FOR THIS PSEA RATING!",D44)))</formula>
    </cfRule>
    <cfRule type="containsText" dxfId="100" priority="2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vendor",D44)))</formula>
    </cfRule>
  </conditionalFormatting>
  <conditionalFormatting sqref="E6">
    <cfRule type="expression" dxfId="99" priority="120">
      <formula>AND(C7="Create ",E6="")</formula>
    </cfRule>
  </conditionalFormatting>
  <conditionalFormatting sqref="E9">
    <cfRule type="expression" dxfId="98" priority="119">
      <formula>AND(C7="Create ",E9="")</formula>
    </cfRule>
  </conditionalFormatting>
  <conditionalFormatting sqref="E11">
    <cfRule type="expression" dxfId="97" priority="118">
      <formula>AND(C7="Create ",E11="")</formula>
    </cfRule>
  </conditionalFormatting>
  <conditionalFormatting sqref="E12">
    <cfRule type="expression" dxfId="96" priority="117">
      <formula>AND(C7="Create ",OR(E12="",E12="… Select"))</formula>
    </cfRule>
  </conditionalFormatting>
  <conditionalFormatting sqref="E13">
    <cfRule type="expression" dxfId="95" priority="87">
      <formula>AND(VLOOKUP(E12,Region_Required_Table,2,0)="Yes",C7="Create ",OR(E13="",E13="… Select"))</formula>
    </cfRule>
  </conditionalFormatting>
  <conditionalFormatting sqref="E21">
    <cfRule type="expression" dxfId="94" priority="86">
      <formula>AND(C7="Create ",E21="",NOT(ISERROR(VLOOKUP(C35,Mandatory_Tax_countries,1,0)="Yes")))</formula>
    </cfRule>
  </conditionalFormatting>
  <conditionalFormatting sqref="E39">
    <cfRule type="expression" dxfId="93" priority="37">
      <formula>AND(C8="Create ",C10="PRG2 Implementing Partners",OR(C39="CSO - Civil Society Organisations",C39="GOVT - Government"),E39="")</formula>
    </cfRule>
  </conditionalFormatting>
  <conditionalFormatting sqref="E39:E40">
    <cfRule type="expression" dxfId="92" priority="124">
      <formula>$C$9="PRG2 Implementing Partners"</formula>
    </cfRule>
  </conditionalFormatting>
  <conditionalFormatting sqref="E39">
    <cfRule type="expression" dxfId="91" priority="101">
      <formula>AND(C7="Create ",C9="PRG2 Implementing Partners",C38="CSO - Civil Society Organisations",E39="",C39&lt;&gt;"International NGO")</formula>
    </cfRule>
    <cfRule type="expression" dxfId="90" priority="53">
      <formula>AND(C6="Create ",C8="PRG2 Implementing Partners",OR(C37="CSO - Civil Society Organisations",C37="GOVT - Government"),OR(E39="",E39="… Select"))</formula>
    </cfRule>
  </conditionalFormatting>
  <conditionalFormatting sqref="E39:E40">
    <cfRule type="expression" dxfId="89" priority="54">
      <formula>$C$9="PRG2 Implementing Partners"</formula>
    </cfRule>
  </conditionalFormatting>
  <conditionalFormatting sqref="E39:E41">
    <cfRule type="expression" dxfId="88" priority="39">
      <formula>$C$9="PRG2 Implementing Partners"</formula>
    </cfRule>
  </conditionalFormatting>
  <conditionalFormatting sqref="E40">
    <cfRule type="expression" dxfId="87" priority="27">
      <formula>AND(C7="Create ",C9="PRG2 Implementing Partners",OR(C38="CSO - Civil Society Organisations",C38="GOVT - Government"),OR(E40="",E40="… Select"))</formula>
    </cfRule>
    <cfRule type="expression" dxfId="86" priority="38">
      <formula>AND(C8="Create ",C10="PRG2 Implementing Partners",C39="CSO - Civil Society Organisations",E40="",C40&lt;&gt;"International NGO")</formula>
    </cfRule>
    <cfRule type="expression" dxfId="85" priority="98">
      <formula>AND(C7="Create ",C9="PRG2 Implementing Partners",OR(C38="CSO - Civil Society Organisations",C38="GOVT - Government"),OR(E40="",E40="… Select"))</formula>
    </cfRule>
    <cfRule type="expression" dxfId="84" priority="52">
      <formula>AND(C6="Create ",C8="PRG2 Implementing Partners",OR(C37="CSO - Civil Society Organisations",C37="GOVT - Government"),OR(E40="",E40="… Select"))</formula>
    </cfRule>
  </conditionalFormatting>
  <conditionalFormatting sqref="E40:E41">
    <cfRule type="expression" dxfId="83" priority="28">
      <formula>$C$9="PRG2 Implementing Partners"</formula>
    </cfRule>
  </conditionalFormatting>
  <conditionalFormatting sqref="E41">
    <cfRule type="expression" dxfId="82" priority="47">
      <formula>AND(C9="Create ",C11="PRG2 Implementing Partners",C40="CSO - Civil Society Organisations",E41="",C41&lt;&gt;"International NGO")</formula>
    </cfRule>
    <cfRule type="expression" dxfId="81" priority="26">
      <formula>AND(C7="Create ",C9="PRG2 Implementing Partners",OR(C38="CSO - Civil Society Organisations",C38="GOVT - Government"),OR(E41="",E41="… Select"))</formula>
    </cfRule>
    <cfRule type="expression" dxfId="80" priority="36">
      <formula>AND(C8="Create ",C10="PRG2 Implementing Partners",OR(C39="CSO - Civil Society Organisations",C39="GOVT - Government"),OR(E41="",E41="… Select"))</formula>
    </cfRule>
  </conditionalFormatting>
  <conditionalFormatting sqref="E41:E45">
    <cfRule type="expression" dxfId="79" priority="48">
      <formula>$C$9="PRG2 Implementing Partners"</formula>
    </cfRule>
  </conditionalFormatting>
  <conditionalFormatting sqref="E42">
    <cfRule type="expression" dxfId="78" priority="22">
      <formula>$C$9="PRG2 Implementing Partners"</formula>
    </cfRule>
    <cfRule type="expression" dxfId="77" priority="21">
      <formula>AND(C10="Create ",C12="PRG2 Implementing Partners",C41="CSO - Civil Society Organisations",E42="",C42&lt;&gt;"International NGO")</formula>
    </cfRule>
  </conditionalFormatting>
  <conditionalFormatting sqref="E43:E45">
    <cfRule type="expression" dxfId="76" priority="1">
      <formula>$C$9="PRG2 Implementing Partners"</formula>
    </cfRule>
  </conditionalFormatting>
  <conditionalFormatting sqref="E47">
    <cfRule type="expression" dxfId="75" priority="89">
      <formula>AND(C7="Block",E47="")</formula>
    </cfRule>
  </conditionalFormatting>
  <dataValidations xWindow="523" yWindow="767" count="8">
    <dataValidation allowBlank="1" showInputMessage="1" sqref="B58 D38:D42 B43 B45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42" xr:uid="{4B745FD0-4732-4263-B8C0-89E1E787BC1C}">
      <formula1>AND(DATEVALUE(SUBSTITUTE(MID(E42,4,2)&amp;"."&amp;LEFT(E42,2)&amp;RIGHT(E42,5),".","/"))&gt;DATE(YEAR(TODAY())-5,MONTH(TODAY()),DAY(TODAY())),DATEVALUE(SUBSTITUTE(MID(E42,4,2)&amp;"."&amp;LEFT(E42,2)&amp;RIGHT(E42,5),".","/"))&lt;=TODAY())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FA5ECB16-5415-464B-912B-905B841EC54E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The parent organization must already be registered in VISION!" sqref="C42:C43" xr:uid="{8A9F4F27-289E-46B9-8426-09DCEE23E644}"/>
    <dataValidation allowBlank="1" showInputMessage="1" showErrorMessage="1" prompt="Payment notification will be sent to this address after each payment, the notification must reach the vendor. Invalid addresses will result in investigations. May contain multiple addresses. _x000a__x000a_Invalid addresses will result in investigations. " sqref="C19" xr:uid="{27969C09-57B2-478E-AEC3-B07B3594FAD7}"/>
  </dataValidations>
  <hyperlinks>
    <hyperlink ref="C40" r:id="rId1" display="INGO Parent List" xr:uid="{4828B564-C10D-484B-89AE-C68400C9A613}"/>
    <hyperlink ref="C41" r:id="rId2" display="INGO Parent List" xr:uid="{F284956D-3D63-4779-A9CE-4FD94734CD52}"/>
  </hyperlinks>
  <pageMargins left="0.25" right="0.25" top="0.5" bottom="0.5" header="0" footer="0"/>
  <pageSetup paperSize="9" scale="59" fitToHeight="0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0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23" yWindow="767" count="20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DD!$A$49:$A$57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DD!$D$2:$D$232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xr:uid="{BCCB87DD-340E-441A-B5C7-F918051E96AE}">
          <x14:formula1>
            <xm:f>DD!$A$25:$A$28</xm:f>
          </x14:formula1>
          <xm:sqref>C7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DD!$S$2:$S$7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Only if Partner type is CSO" xr:uid="{75E05C2E-26AD-46CF-A745-0EFA26E353E5}">
          <x14:formula1>
            <xm:f>DD!$T$2:$T$7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95A3387-A6B0-47F7-8224-207283C5B233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E4840CA-49D0-4A54-A504-386399969253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DD!$G$3:$G$157</xm:f>
          </x14:formula1>
          <xm:sqref>C31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17750E54-962F-48AD-BF7A-FB81E306E267}">
          <x14:formula1>
            <xm:f>DD!$N$2:$N$9</xm:f>
          </x14:formula1>
          <xm:sqref>E45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DD!$K$3:$K$162</xm:f>
          </x14:formula1>
          <xm:sqref>C6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901918F8-6779-4973-A833-674B0A5ABBDB}">
          <x14:formula1>
            <xm:f>DD!$AY$2:$AY$5</xm:f>
          </x14:formula1>
          <xm:sqref>C44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75" x14ac:dyDescent="0.25"/>
  <cols>
    <col min="1" max="1" width="30.875" customWidth="1"/>
    <col min="2" max="2" width="21.125" customWidth="1"/>
    <col min="3" max="3" width="38.125" customWidth="1"/>
    <col min="4" max="4" width="22.625" customWidth="1"/>
  </cols>
  <sheetData>
    <row r="1" spans="1:4" ht="19.5" thickBot="1" x14ac:dyDescent="0.3">
      <c r="A1" s="133" t="s">
        <v>5261</v>
      </c>
      <c r="B1" s="134"/>
      <c r="C1" s="134"/>
      <c r="D1" s="135"/>
    </row>
    <row r="2" spans="1:4" ht="27.75" customHeight="1" x14ac:dyDescent="0.25">
      <c r="A2" s="3" t="s">
        <v>5262</v>
      </c>
      <c r="B2" s="4" t="s">
        <v>5263</v>
      </c>
      <c r="C2" s="5" t="s">
        <v>5264</v>
      </c>
      <c r="D2" s="6" t="s">
        <v>5265</v>
      </c>
    </row>
    <row r="3" spans="1:4" ht="25.5" customHeight="1" x14ac:dyDescent="0.25">
      <c r="A3" s="3" t="s">
        <v>5266</v>
      </c>
      <c r="B3" s="4" t="s">
        <v>5267</v>
      </c>
      <c r="C3" s="5" t="s">
        <v>5268</v>
      </c>
      <c r="D3" s="7"/>
    </row>
    <row r="4" spans="1:4" ht="36" customHeight="1" x14ac:dyDescent="0.25">
      <c r="A4" s="3" t="s">
        <v>5269</v>
      </c>
      <c r="B4" s="4"/>
      <c r="C4" s="3" t="s">
        <v>5270</v>
      </c>
      <c r="D4" s="8"/>
    </row>
    <row r="5" spans="1:4" ht="36.75" customHeight="1" x14ac:dyDescent="0.25">
      <c r="A5" s="3" t="s">
        <v>5271</v>
      </c>
      <c r="B5" s="4" t="s">
        <v>5272</v>
      </c>
      <c r="C5" s="3" t="s">
        <v>5273</v>
      </c>
      <c r="D5" s="6" t="s">
        <v>5274</v>
      </c>
    </row>
    <row r="6" spans="1:4" ht="34.5" customHeight="1" x14ac:dyDescent="0.25">
      <c r="A6" s="3" t="s">
        <v>5275</v>
      </c>
      <c r="B6" s="4" t="s">
        <v>5276</v>
      </c>
      <c r="C6" s="3" t="s">
        <v>5277</v>
      </c>
      <c r="D6" s="7" t="s">
        <v>5278</v>
      </c>
    </row>
    <row r="7" spans="1:4" x14ac:dyDescent="0.25">
      <c r="A7" s="3" t="s">
        <v>5279</v>
      </c>
      <c r="B7" s="4" t="s">
        <v>5280</v>
      </c>
      <c r="C7" s="3" t="s">
        <v>5281</v>
      </c>
      <c r="D7" s="7" t="s">
        <v>5282</v>
      </c>
    </row>
    <row r="8" spans="1:4" ht="18" customHeight="1" x14ac:dyDescent="0.25">
      <c r="A8" s="3" t="s">
        <v>5283</v>
      </c>
      <c r="B8" s="4" t="s">
        <v>5280</v>
      </c>
      <c r="C8" s="3" t="s">
        <v>5284</v>
      </c>
      <c r="D8" s="9" t="s">
        <v>5285</v>
      </c>
    </row>
    <row r="9" spans="1:4" ht="31.5" customHeight="1" x14ac:dyDescent="0.25">
      <c r="A9" s="3" t="s">
        <v>5286</v>
      </c>
      <c r="B9" s="4" t="s">
        <v>5280</v>
      </c>
      <c r="C9" s="3" t="s">
        <v>5287</v>
      </c>
      <c r="D9" s="6" t="s">
        <v>5288</v>
      </c>
    </row>
    <row r="10" spans="1:4" ht="39.75" customHeight="1" x14ac:dyDescent="0.25">
      <c r="A10" s="3" t="s">
        <v>5289</v>
      </c>
      <c r="B10" s="4" t="s">
        <v>5290</v>
      </c>
      <c r="C10" s="3" t="s">
        <v>5291</v>
      </c>
      <c r="D10" s="6" t="s">
        <v>1779</v>
      </c>
    </row>
    <row r="11" spans="1:4" ht="21" customHeight="1" x14ac:dyDescent="0.25">
      <c r="A11" s="3" t="s">
        <v>5292</v>
      </c>
      <c r="B11" s="4">
        <v>2128114</v>
      </c>
      <c r="C11" s="10" t="s">
        <v>5293</v>
      </c>
      <c r="D11" s="6" t="s">
        <v>1779</v>
      </c>
    </row>
    <row r="12" spans="1:4" ht="30" customHeight="1" x14ac:dyDescent="0.25">
      <c r="A12" s="3" t="s">
        <v>5294</v>
      </c>
      <c r="B12" s="4">
        <v>2150501</v>
      </c>
      <c r="C12" s="3" t="s">
        <v>5295</v>
      </c>
      <c r="D12" s="6"/>
    </row>
    <row r="13" spans="1:4" x14ac:dyDescent="0.25">
      <c r="A13" s="3" t="s">
        <v>5296</v>
      </c>
      <c r="B13" s="4"/>
      <c r="C13" s="3" t="s">
        <v>5286</v>
      </c>
      <c r="D13" s="6" t="s">
        <v>1779</v>
      </c>
    </row>
    <row r="14" spans="1:4" ht="37.5" customHeight="1" x14ac:dyDescent="0.25">
      <c r="A14" s="3" t="s">
        <v>5297</v>
      </c>
      <c r="B14" s="4" t="s">
        <v>5267</v>
      </c>
      <c r="C14" s="3" t="s">
        <v>5298</v>
      </c>
      <c r="D14" s="6" t="s">
        <v>5299</v>
      </c>
    </row>
    <row r="15" spans="1:4" ht="34.5" customHeight="1" x14ac:dyDescent="0.25">
      <c r="A15" s="3" t="s">
        <v>5300</v>
      </c>
      <c r="B15" s="11"/>
      <c r="C15" s="3"/>
      <c r="D15" s="6"/>
    </row>
    <row r="16" spans="1:4" ht="47.25" customHeight="1" x14ac:dyDescent="0.25">
      <c r="A16" s="3" t="s">
        <v>5301</v>
      </c>
      <c r="B16" s="11"/>
      <c r="C16" s="5" t="s">
        <v>5302</v>
      </c>
      <c r="D16" s="6"/>
    </row>
    <row r="17" spans="1:4" ht="24.75" customHeight="1" x14ac:dyDescent="0.25">
      <c r="A17" s="3" t="s">
        <v>5303</v>
      </c>
      <c r="B17" s="4"/>
      <c r="C17" s="5"/>
      <c r="D17" s="6"/>
    </row>
    <row r="18" spans="1:4" ht="16.5" thickBot="1" x14ac:dyDescent="0.3">
      <c r="A18" s="3" t="s">
        <v>5304</v>
      </c>
      <c r="B18" s="4"/>
      <c r="C18" s="136" t="s">
        <v>5305</v>
      </c>
      <c r="D18" s="137"/>
    </row>
    <row r="19" spans="1:4" ht="51.75" customHeight="1" thickBot="1" x14ac:dyDescent="0.3">
      <c r="A19" s="56" t="s">
        <v>5306</v>
      </c>
      <c r="B19" s="138" t="s">
        <v>5307</v>
      </c>
      <c r="C19" s="138"/>
      <c r="D19" s="139"/>
    </row>
    <row r="20" spans="1:4" x14ac:dyDescent="0.25">
      <c r="A20" s="140" t="s">
        <v>5308</v>
      </c>
      <c r="B20" s="142"/>
      <c r="C20" s="142"/>
      <c r="D20" s="143"/>
    </row>
    <row r="21" spans="1:4" ht="16.5" thickBot="1" x14ac:dyDescent="0.3">
      <c r="A21" s="141"/>
      <c r="B21" s="144"/>
      <c r="C21" s="144"/>
      <c r="D21" s="145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topLeftCell="L77" workbookViewId="0">
      <selection activeCell="M91" sqref="M91"/>
    </sheetView>
  </sheetViews>
  <sheetFormatPr defaultRowHeight="15.75" x14ac:dyDescent="0.25"/>
  <cols>
    <col min="1" max="1" width="31" style="2" bestFit="1" customWidth="1"/>
    <col min="2" max="2" width="47" style="2" bestFit="1" customWidth="1"/>
    <col min="3" max="6" width="22.125" style="2" customWidth="1"/>
    <col min="7" max="7" width="20.125" style="2" customWidth="1"/>
    <col min="11" max="11" width="15.5" bestFit="1" customWidth="1"/>
    <col min="12" max="12" width="39.875" bestFit="1" customWidth="1"/>
    <col min="13" max="13" width="31" style="2" bestFit="1" customWidth="1"/>
  </cols>
  <sheetData>
    <row r="1" spans="1:13" x14ac:dyDescent="0.25">
      <c r="A1" s="2" t="s">
        <v>5309</v>
      </c>
      <c r="B1" s="2" t="s">
        <v>5310</v>
      </c>
      <c r="M1" s="2" t="s">
        <v>5309</v>
      </c>
    </row>
    <row r="2" spans="1:13" x14ac:dyDescent="0.25">
      <c r="A2" s="2" t="s">
        <v>5</v>
      </c>
      <c r="B2" s="2" t="s">
        <v>5</v>
      </c>
      <c r="K2" t="s">
        <v>272</v>
      </c>
      <c r="L2" t="s">
        <v>5311</v>
      </c>
      <c r="M2" s="2" t="s">
        <v>5</v>
      </c>
    </row>
    <row r="3" spans="1:13" x14ac:dyDescent="0.25">
      <c r="A3" s="2" t="s">
        <v>171</v>
      </c>
      <c r="B3" s="2" t="s">
        <v>5312</v>
      </c>
      <c r="C3" s="2" t="s">
        <v>5313</v>
      </c>
      <c r="D3" s="2" t="s">
        <v>1352</v>
      </c>
      <c r="E3" s="2" t="s">
        <v>5314</v>
      </c>
      <c r="F3" s="2" t="s">
        <v>5315</v>
      </c>
      <c r="L3" s="146"/>
      <c r="M3" s="2" t="s">
        <v>171</v>
      </c>
    </row>
    <row r="4" spans="1:13" x14ac:dyDescent="0.25">
      <c r="A4" s="2" t="s">
        <v>171</v>
      </c>
      <c r="B4" s="2" t="s">
        <v>5316</v>
      </c>
      <c r="C4" s="2" t="s">
        <v>5317</v>
      </c>
      <c r="D4" s="2" t="s">
        <v>1352</v>
      </c>
      <c r="E4" s="2" t="s">
        <v>5318</v>
      </c>
      <c r="F4" s="2" t="s">
        <v>5319</v>
      </c>
      <c r="L4" s="146"/>
      <c r="M4" s="2" t="s">
        <v>190</v>
      </c>
    </row>
    <row r="5" spans="1:13" x14ac:dyDescent="0.25">
      <c r="A5" s="2" t="s">
        <v>171</v>
      </c>
      <c r="B5" s="2" t="s">
        <v>5320</v>
      </c>
      <c r="C5" s="2" t="s">
        <v>5321</v>
      </c>
      <c r="D5" s="2" t="s">
        <v>1352</v>
      </c>
      <c r="E5" s="2" t="s">
        <v>5322</v>
      </c>
      <c r="F5" s="2" t="s">
        <v>5323</v>
      </c>
      <c r="M5" s="2" t="s">
        <v>205</v>
      </c>
    </row>
    <row r="6" spans="1:13" x14ac:dyDescent="0.25">
      <c r="A6" s="2" t="s">
        <v>171</v>
      </c>
      <c r="B6" s="2" t="s">
        <v>5324</v>
      </c>
      <c r="C6" s="2" t="s">
        <v>5325</v>
      </c>
      <c r="D6" s="2" t="s">
        <v>1352</v>
      </c>
      <c r="E6" s="2" t="s">
        <v>5326</v>
      </c>
      <c r="F6" s="2" t="s">
        <v>5327</v>
      </c>
      <c r="M6" s="2" t="s">
        <v>219</v>
      </c>
    </row>
    <row r="7" spans="1:13" x14ac:dyDescent="0.25">
      <c r="A7" s="2" t="s">
        <v>171</v>
      </c>
      <c r="B7" s="2" t="s">
        <v>5328</v>
      </c>
      <c r="C7" s="2" t="s">
        <v>5329</v>
      </c>
      <c r="D7" s="2" t="s">
        <v>1352</v>
      </c>
      <c r="E7" s="2" t="s">
        <v>5330</v>
      </c>
      <c r="F7" s="2" t="s">
        <v>5331</v>
      </c>
      <c r="M7" s="2" t="s">
        <v>236</v>
      </c>
    </row>
    <row r="8" spans="1:13" x14ac:dyDescent="0.25">
      <c r="A8" s="2" t="s">
        <v>171</v>
      </c>
      <c r="B8" s="2" t="s">
        <v>5332</v>
      </c>
      <c r="C8" s="2" t="s">
        <v>5333</v>
      </c>
      <c r="D8" s="2" t="s">
        <v>1352</v>
      </c>
      <c r="E8" s="2" t="s">
        <v>5334</v>
      </c>
      <c r="F8" s="2" t="s">
        <v>5335</v>
      </c>
      <c r="M8" s="2" t="s">
        <v>246</v>
      </c>
    </row>
    <row r="9" spans="1:13" x14ac:dyDescent="0.25">
      <c r="A9" s="2" t="s">
        <v>171</v>
      </c>
      <c r="B9" s="2" t="s">
        <v>5336</v>
      </c>
      <c r="C9" s="2" t="s">
        <v>5337</v>
      </c>
      <c r="D9" s="2" t="s">
        <v>1352</v>
      </c>
      <c r="E9" s="2" t="s">
        <v>5334</v>
      </c>
      <c r="F9" s="2" t="s">
        <v>5338</v>
      </c>
      <c r="M9" s="2" t="s">
        <v>253</v>
      </c>
    </row>
    <row r="10" spans="1:13" x14ac:dyDescent="0.25">
      <c r="A10" s="2" t="s">
        <v>171</v>
      </c>
      <c r="B10" s="2" t="s">
        <v>5339</v>
      </c>
      <c r="C10" s="2" t="s">
        <v>5340</v>
      </c>
      <c r="D10" s="2" t="s">
        <v>1352</v>
      </c>
      <c r="E10" s="2" t="s">
        <v>5341</v>
      </c>
      <c r="F10" s="2" t="s">
        <v>5342</v>
      </c>
      <c r="M10" s="2" t="s">
        <v>260</v>
      </c>
    </row>
    <row r="11" spans="1:13" x14ac:dyDescent="0.25">
      <c r="A11" s="2" t="s">
        <v>171</v>
      </c>
      <c r="B11" s="2" t="s">
        <v>5343</v>
      </c>
      <c r="C11" s="2" t="s">
        <v>5344</v>
      </c>
      <c r="D11" s="2" t="s">
        <v>1352</v>
      </c>
      <c r="E11" s="2" t="s">
        <v>5345</v>
      </c>
      <c r="F11" s="2" t="s">
        <v>5346</v>
      </c>
      <c r="M11" s="2" t="s">
        <v>266</v>
      </c>
    </row>
    <row r="12" spans="1:13" x14ac:dyDescent="0.25">
      <c r="A12" s="2" t="s">
        <v>171</v>
      </c>
      <c r="B12" s="2" t="s">
        <v>5347</v>
      </c>
      <c r="C12" s="2" t="s">
        <v>5348</v>
      </c>
      <c r="D12" s="2" t="s">
        <v>1352</v>
      </c>
      <c r="E12" s="2" t="s">
        <v>5349</v>
      </c>
      <c r="F12" s="2" t="s">
        <v>5350</v>
      </c>
      <c r="M12" s="2" t="s">
        <v>272</v>
      </c>
    </row>
    <row r="13" spans="1:13" x14ac:dyDescent="0.25">
      <c r="A13" s="2" t="s">
        <v>171</v>
      </c>
      <c r="B13" s="2" t="s">
        <v>5351</v>
      </c>
      <c r="C13" s="2" t="s">
        <v>5352</v>
      </c>
      <c r="D13" s="2" t="s">
        <v>1352</v>
      </c>
      <c r="E13" s="2" t="s">
        <v>5353</v>
      </c>
      <c r="F13" s="2" t="s">
        <v>5354</v>
      </c>
      <c r="M13" s="2" t="s">
        <v>276</v>
      </c>
    </row>
    <row r="14" spans="1:13" x14ac:dyDescent="0.25">
      <c r="A14" s="2" t="s">
        <v>171</v>
      </c>
      <c r="B14" s="2" t="s">
        <v>5355</v>
      </c>
      <c r="C14" s="2" t="s">
        <v>5356</v>
      </c>
      <c r="D14" s="2" t="s">
        <v>1352</v>
      </c>
      <c r="E14" s="2" t="s">
        <v>5334</v>
      </c>
      <c r="F14" s="2" t="s">
        <v>5357</v>
      </c>
      <c r="M14" s="2" t="s">
        <v>280</v>
      </c>
    </row>
    <row r="15" spans="1:13" x14ac:dyDescent="0.25">
      <c r="A15" s="2" t="s">
        <v>171</v>
      </c>
      <c r="B15" s="2" t="s">
        <v>5358</v>
      </c>
      <c r="C15" s="2" t="s">
        <v>5359</v>
      </c>
      <c r="D15" s="2" t="s">
        <v>1352</v>
      </c>
      <c r="E15" s="2" t="s">
        <v>5360</v>
      </c>
      <c r="F15" s="2" t="s">
        <v>5361</v>
      </c>
      <c r="M15" s="2" t="s">
        <v>285</v>
      </c>
    </row>
    <row r="16" spans="1:13" x14ac:dyDescent="0.25">
      <c r="A16" s="2" t="s">
        <v>171</v>
      </c>
      <c r="B16" s="2" t="s">
        <v>5362</v>
      </c>
      <c r="C16" s="2" t="s">
        <v>5363</v>
      </c>
      <c r="D16" s="2" t="s">
        <v>1352</v>
      </c>
      <c r="E16" s="2" t="s">
        <v>5364</v>
      </c>
      <c r="F16" s="2" t="s">
        <v>5365</v>
      </c>
      <c r="M16" s="2" t="s">
        <v>290</v>
      </c>
    </row>
    <row r="17" spans="1:13" x14ac:dyDescent="0.25">
      <c r="A17" s="2" t="s">
        <v>171</v>
      </c>
      <c r="B17" s="2" t="s">
        <v>5366</v>
      </c>
      <c r="C17" s="2" t="s">
        <v>5367</v>
      </c>
      <c r="D17" s="2" t="s">
        <v>1352</v>
      </c>
      <c r="E17" s="2" t="s">
        <v>5368</v>
      </c>
      <c r="F17" s="2" t="s">
        <v>5369</v>
      </c>
      <c r="M17" s="2" t="s">
        <v>296</v>
      </c>
    </row>
    <row r="18" spans="1:13" x14ac:dyDescent="0.25">
      <c r="A18" s="2" t="s">
        <v>171</v>
      </c>
      <c r="B18" s="2" t="s">
        <v>5370</v>
      </c>
      <c r="C18" s="2" t="s">
        <v>5371</v>
      </c>
      <c r="D18" s="2" t="s">
        <v>1352</v>
      </c>
      <c r="E18" s="2" t="s">
        <v>5372</v>
      </c>
      <c r="F18" s="2" t="s">
        <v>5373</v>
      </c>
      <c r="M18" s="2" t="s">
        <v>301</v>
      </c>
    </row>
    <row r="19" spans="1:13" x14ac:dyDescent="0.25">
      <c r="A19" s="2" t="s">
        <v>190</v>
      </c>
      <c r="B19" s="2" t="s">
        <v>5374</v>
      </c>
      <c r="C19" s="2" t="s">
        <v>5375</v>
      </c>
      <c r="D19" s="2" t="s">
        <v>1356</v>
      </c>
      <c r="E19" s="2" t="s">
        <v>5376</v>
      </c>
      <c r="F19" s="2" t="s">
        <v>5377</v>
      </c>
      <c r="M19" s="2" t="s">
        <v>307</v>
      </c>
    </row>
    <row r="20" spans="1:13" x14ac:dyDescent="0.25">
      <c r="A20" s="2" t="s">
        <v>190</v>
      </c>
      <c r="B20" s="2" t="s">
        <v>5378</v>
      </c>
      <c r="C20" s="2" t="s">
        <v>5379</v>
      </c>
      <c r="D20" s="2" t="s">
        <v>1356</v>
      </c>
      <c r="E20" s="2" t="s">
        <v>5376</v>
      </c>
      <c r="F20" s="2" t="s">
        <v>5380</v>
      </c>
      <c r="M20" s="2" t="s">
        <v>312</v>
      </c>
    </row>
    <row r="21" spans="1:13" x14ac:dyDescent="0.25">
      <c r="A21" s="2" t="s">
        <v>205</v>
      </c>
      <c r="B21" s="2" t="s">
        <v>5381</v>
      </c>
      <c r="C21" s="2" t="s">
        <v>5382</v>
      </c>
      <c r="D21" s="2" t="s">
        <v>1360</v>
      </c>
      <c r="E21" s="2" t="s">
        <v>5383</v>
      </c>
      <c r="F21" s="2" t="s">
        <v>5384</v>
      </c>
      <c r="M21" s="2" t="s">
        <v>318</v>
      </c>
    </row>
    <row r="22" spans="1:13" x14ac:dyDescent="0.25">
      <c r="A22" s="2" t="s">
        <v>205</v>
      </c>
      <c r="B22" s="2" t="s">
        <v>5385</v>
      </c>
      <c r="C22" s="2" t="s">
        <v>5386</v>
      </c>
      <c r="D22" s="2" t="s">
        <v>1360</v>
      </c>
      <c r="E22" s="2" t="s">
        <v>5383</v>
      </c>
      <c r="F22" s="2" t="s">
        <v>5387</v>
      </c>
      <c r="M22" s="2" t="s">
        <v>324</v>
      </c>
    </row>
    <row r="23" spans="1:13" x14ac:dyDescent="0.25">
      <c r="A23" s="2" t="s">
        <v>219</v>
      </c>
      <c r="B23" s="2" t="s">
        <v>5388</v>
      </c>
      <c r="C23" s="2" t="s">
        <v>5389</v>
      </c>
      <c r="D23" s="2" t="s">
        <v>1379</v>
      </c>
      <c r="E23" s="2" t="s">
        <v>5390</v>
      </c>
      <c r="F23" s="2" t="s">
        <v>5391</v>
      </c>
      <c r="M23" s="2" t="s">
        <v>331</v>
      </c>
    </row>
    <row r="24" spans="1:13" x14ac:dyDescent="0.25">
      <c r="A24" s="2" t="s">
        <v>219</v>
      </c>
      <c r="B24" s="2" t="s">
        <v>5392</v>
      </c>
      <c r="C24" s="2" t="s">
        <v>5393</v>
      </c>
      <c r="D24" s="2" t="s">
        <v>1379</v>
      </c>
      <c r="E24" s="2" t="s">
        <v>5390</v>
      </c>
      <c r="F24" s="2" t="s">
        <v>5394</v>
      </c>
      <c r="M24" s="2" t="s">
        <v>338</v>
      </c>
    </row>
    <row r="25" spans="1:13" x14ac:dyDescent="0.25">
      <c r="A25" s="2" t="s">
        <v>219</v>
      </c>
      <c r="B25" s="2" t="s">
        <v>5395</v>
      </c>
      <c r="C25" s="2" t="s">
        <v>5396</v>
      </c>
      <c r="D25" s="2" t="s">
        <v>1379</v>
      </c>
      <c r="E25" s="2" t="s">
        <v>5390</v>
      </c>
      <c r="F25" s="2" t="s">
        <v>5397</v>
      </c>
      <c r="M25" s="2" t="s">
        <v>346</v>
      </c>
    </row>
    <row r="26" spans="1:13" x14ac:dyDescent="0.25">
      <c r="A26" s="2" t="s">
        <v>236</v>
      </c>
      <c r="B26" s="2" t="s">
        <v>5398</v>
      </c>
      <c r="C26" s="2" t="s">
        <v>5399</v>
      </c>
      <c r="D26" s="2" t="s">
        <v>1383</v>
      </c>
      <c r="E26" s="2" t="s">
        <v>5400</v>
      </c>
      <c r="F26" s="2" t="s">
        <v>5401</v>
      </c>
      <c r="M26" s="2" t="s">
        <v>353</v>
      </c>
    </row>
    <row r="27" spans="1:13" x14ac:dyDescent="0.25">
      <c r="A27" s="2" t="s">
        <v>236</v>
      </c>
      <c r="B27" s="2" t="s">
        <v>5402</v>
      </c>
      <c r="C27" s="2" t="s">
        <v>5403</v>
      </c>
      <c r="D27" s="2" t="s">
        <v>1383</v>
      </c>
      <c r="E27" s="2" t="s">
        <v>5400</v>
      </c>
      <c r="F27" s="2" t="s">
        <v>5404</v>
      </c>
      <c r="M27" s="2" t="s">
        <v>364</v>
      </c>
    </row>
    <row r="28" spans="1:13" x14ac:dyDescent="0.25">
      <c r="A28" s="2" t="s">
        <v>246</v>
      </c>
      <c r="B28" s="2" t="s">
        <v>5405</v>
      </c>
      <c r="C28" s="2" t="s">
        <v>5406</v>
      </c>
      <c r="D28" s="2" t="s">
        <v>1399</v>
      </c>
      <c r="E28" s="2" t="s">
        <v>5407</v>
      </c>
      <c r="F28" s="2" t="s">
        <v>5408</v>
      </c>
      <c r="M28" s="2" t="s">
        <v>375</v>
      </c>
    </row>
    <row r="29" spans="1:13" x14ac:dyDescent="0.25">
      <c r="A29" s="2" t="s">
        <v>246</v>
      </c>
      <c r="B29" s="2" t="s">
        <v>5409</v>
      </c>
      <c r="C29" s="2" t="s">
        <v>5410</v>
      </c>
      <c r="D29" s="2" t="s">
        <v>1399</v>
      </c>
      <c r="E29" s="2" t="s">
        <v>5407</v>
      </c>
      <c r="F29" s="2" t="s">
        <v>5411</v>
      </c>
      <c r="M29" s="2" t="s">
        <v>386</v>
      </c>
    </row>
    <row r="30" spans="1:13" x14ac:dyDescent="0.25">
      <c r="A30" s="2" t="s">
        <v>253</v>
      </c>
      <c r="B30" s="2" t="s">
        <v>5412</v>
      </c>
      <c r="C30" s="2" t="s">
        <v>5413</v>
      </c>
      <c r="D30" s="2" t="s">
        <v>1412</v>
      </c>
      <c r="E30" s="2" t="s">
        <v>5414</v>
      </c>
      <c r="F30" s="2" t="s">
        <v>5415</v>
      </c>
      <c r="M30" s="2" t="s">
        <v>396</v>
      </c>
    </row>
    <row r="31" spans="1:13" x14ac:dyDescent="0.25">
      <c r="A31" s="2" t="s">
        <v>253</v>
      </c>
      <c r="B31" s="2" t="s">
        <v>5416</v>
      </c>
      <c r="C31" s="2" t="s">
        <v>5417</v>
      </c>
      <c r="D31" s="2" t="s">
        <v>1412</v>
      </c>
      <c r="E31" s="2" t="s">
        <v>5414</v>
      </c>
      <c r="F31" s="2" t="s">
        <v>5418</v>
      </c>
      <c r="M31" s="2" t="s">
        <v>406</v>
      </c>
    </row>
    <row r="32" spans="1:13" x14ac:dyDescent="0.25">
      <c r="A32" s="2" t="s">
        <v>253</v>
      </c>
      <c r="B32" s="2" t="s">
        <v>5419</v>
      </c>
      <c r="C32" s="2" t="s">
        <v>5420</v>
      </c>
      <c r="D32" s="2" t="s">
        <v>2725</v>
      </c>
      <c r="E32" s="2" t="s">
        <v>5421</v>
      </c>
      <c r="F32" s="2" t="s">
        <v>5422</v>
      </c>
      <c r="M32" s="2" t="s">
        <v>414</v>
      </c>
    </row>
    <row r="33" spans="1:13" x14ac:dyDescent="0.25">
      <c r="A33" s="2" t="s">
        <v>260</v>
      </c>
      <c r="B33" s="2" t="s">
        <v>5423</v>
      </c>
      <c r="C33" s="2" t="s">
        <v>5424</v>
      </c>
      <c r="D33" s="2" t="s">
        <v>1433</v>
      </c>
      <c r="E33" s="2" t="s">
        <v>5425</v>
      </c>
      <c r="F33" s="2" t="s">
        <v>5426</v>
      </c>
      <c r="M33" s="2" t="s">
        <v>422</v>
      </c>
    </row>
    <row r="34" spans="1:13" x14ac:dyDescent="0.25">
      <c r="A34" s="2" t="s">
        <v>260</v>
      </c>
      <c r="B34" s="2" t="s">
        <v>5427</v>
      </c>
      <c r="C34" s="2" t="s">
        <v>5428</v>
      </c>
      <c r="D34" s="2" t="s">
        <v>1433</v>
      </c>
      <c r="E34" s="2" t="s">
        <v>5425</v>
      </c>
      <c r="F34" s="2" t="s">
        <v>5429</v>
      </c>
      <c r="M34" s="2" t="s">
        <v>431</v>
      </c>
    </row>
    <row r="35" spans="1:13" x14ac:dyDescent="0.25">
      <c r="A35" s="2" t="s">
        <v>266</v>
      </c>
      <c r="B35" s="2" t="s">
        <v>5430</v>
      </c>
      <c r="C35" s="2" t="s">
        <v>5431</v>
      </c>
      <c r="D35" s="2" t="s">
        <v>1437</v>
      </c>
      <c r="E35" s="2" t="s">
        <v>5432</v>
      </c>
      <c r="F35" s="2" t="s">
        <v>5433</v>
      </c>
      <c r="M35" s="2" t="s">
        <v>441</v>
      </c>
    </row>
    <row r="36" spans="1:13" x14ac:dyDescent="0.25">
      <c r="A36" s="2" t="s">
        <v>266</v>
      </c>
      <c r="B36" s="2" t="s">
        <v>5434</v>
      </c>
      <c r="C36" s="2" t="s">
        <v>5435</v>
      </c>
      <c r="D36" s="2" t="s">
        <v>1437</v>
      </c>
      <c r="E36" s="2" t="s">
        <v>5436</v>
      </c>
      <c r="F36" s="2" t="s">
        <v>5437</v>
      </c>
      <c r="M36" s="2" t="s">
        <v>453</v>
      </c>
    </row>
    <row r="37" spans="1:13" x14ac:dyDescent="0.25">
      <c r="A37" s="2" t="s">
        <v>266</v>
      </c>
      <c r="B37" s="2" t="s">
        <v>5438</v>
      </c>
      <c r="C37" s="2" t="s">
        <v>5439</v>
      </c>
      <c r="D37" s="2" t="s">
        <v>1437</v>
      </c>
      <c r="E37" s="2" t="s">
        <v>5440</v>
      </c>
      <c r="F37" s="2" t="s">
        <v>5441</v>
      </c>
      <c r="M37" s="2" t="s">
        <v>462</v>
      </c>
    </row>
    <row r="38" spans="1:13" x14ac:dyDescent="0.25">
      <c r="A38" s="2" t="s">
        <v>266</v>
      </c>
      <c r="B38" s="2" t="s">
        <v>5442</v>
      </c>
      <c r="C38" s="2" t="s">
        <v>5443</v>
      </c>
      <c r="D38" s="2" t="s">
        <v>1437</v>
      </c>
      <c r="E38" s="2" t="s">
        <v>5440</v>
      </c>
      <c r="F38" s="2" t="s">
        <v>5444</v>
      </c>
      <c r="M38" s="2" t="s">
        <v>472</v>
      </c>
    </row>
    <row r="39" spans="1:13" x14ac:dyDescent="0.25">
      <c r="A39" s="2" t="s">
        <v>266</v>
      </c>
      <c r="B39" s="2" t="s">
        <v>5445</v>
      </c>
      <c r="C39" s="2" t="s">
        <v>5446</v>
      </c>
      <c r="D39" s="2" t="s">
        <v>1437</v>
      </c>
      <c r="E39" s="2" t="s">
        <v>5436</v>
      </c>
      <c r="F39" s="2" t="s">
        <v>5447</v>
      </c>
      <c r="M39" s="2" t="s">
        <v>482</v>
      </c>
    </row>
    <row r="40" spans="1:13" x14ac:dyDescent="0.25">
      <c r="A40" s="2" t="s">
        <v>272</v>
      </c>
      <c r="B40" s="2" t="s">
        <v>5448</v>
      </c>
      <c r="C40" s="2" t="s">
        <v>5449</v>
      </c>
      <c r="D40" s="2" t="s">
        <v>1445</v>
      </c>
      <c r="E40" s="2" t="s">
        <v>5450</v>
      </c>
      <c r="F40" s="2" t="s">
        <v>5451</v>
      </c>
      <c r="M40" s="2" t="s">
        <v>492</v>
      </c>
    </row>
    <row r="41" spans="1:13" x14ac:dyDescent="0.25">
      <c r="A41" s="2" t="s">
        <v>272</v>
      </c>
      <c r="B41" s="2" t="s">
        <v>5452</v>
      </c>
      <c r="C41" s="2" t="s">
        <v>5453</v>
      </c>
      <c r="D41" s="2" t="s">
        <v>1445</v>
      </c>
      <c r="E41" s="2" t="s">
        <v>5450</v>
      </c>
      <c r="F41" s="2" t="s">
        <v>5454</v>
      </c>
      <c r="M41" s="2" t="s">
        <v>502</v>
      </c>
    </row>
    <row r="42" spans="1:13" x14ac:dyDescent="0.25">
      <c r="A42" s="2" t="s">
        <v>276</v>
      </c>
      <c r="B42" s="2" t="s">
        <v>5455</v>
      </c>
      <c r="C42" s="2" t="s">
        <v>5456</v>
      </c>
      <c r="D42" s="2" t="s">
        <v>1441</v>
      </c>
      <c r="E42" s="2" t="s">
        <v>5457</v>
      </c>
      <c r="F42" s="2" t="s">
        <v>5458</v>
      </c>
      <c r="M42" s="2" t="s">
        <v>513</v>
      </c>
    </row>
    <row r="43" spans="1:13" x14ac:dyDescent="0.25">
      <c r="A43" s="2" t="s">
        <v>276</v>
      </c>
      <c r="B43" s="2" t="s">
        <v>5459</v>
      </c>
      <c r="C43" s="2" t="s">
        <v>5460</v>
      </c>
      <c r="D43" s="2" t="s">
        <v>1441</v>
      </c>
      <c r="E43" s="2" t="s">
        <v>5461</v>
      </c>
      <c r="F43" s="2" t="s">
        <v>5462</v>
      </c>
      <c r="M43" s="2" t="s">
        <v>523</v>
      </c>
    </row>
    <row r="44" spans="1:13" x14ac:dyDescent="0.25">
      <c r="A44" s="2" t="s">
        <v>276</v>
      </c>
      <c r="B44" s="2" t="s">
        <v>5463</v>
      </c>
      <c r="C44" s="2" t="s">
        <v>5464</v>
      </c>
      <c r="D44" s="2" t="s">
        <v>1441</v>
      </c>
      <c r="E44" s="2" t="s">
        <v>5461</v>
      </c>
      <c r="F44" s="2" t="s">
        <v>5465</v>
      </c>
      <c r="M44" s="2" t="s">
        <v>533</v>
      </c>
    </row>
    <row r="45" spans="1:13" x14ac:dyDescent="0.25">
      <c r="A45" s="2" t="s">
        <v>280</v>
      </c>
      <c r="B45" s="2" t="s">
        <v>5466</v>
      </c>
      <c r="C45" s="2" t="s">
        <v>5467</v>
      </c>
      <c r="D45" s="2" t="s">
        <v>1449</v>
      </c>
      <c r="E45" s="2" t="s">
        <v>5468</v>
      </c>
      <c r="F45" s="2" t="s">
        <v>5469</v>
      </c>
      <c r="M45" s="2" t="s">
        <v>543</v>
      </c>
    </row>
    <row r="46" spans="1:13" x14ac:dyDescent="0.25">
      <c r="A46" s="2" t="s">
        <v>280</v>
      </c>
      <c r="B46" s="2" t="s">
        <v>5470</v>
      </c>
      <c r="C46" s="2" t="s">
        <v>5471</v>
      </c>
      <c r="D46" s="2" t="s">
        <v>1449</v>
      </c>
      <c r="E46" s="2" t="s">
        <v>5472</v>
      </c>
      <c r="F46" s="2" t="s">
        <v>5473</v>
      </c>
      <c r="M46" s="2" t="s">
        <v>552</v>
      </c>
    </row>
    <row r="47" spans="1:13" x14ac:dyDescent="0.25">
      <c r="A47" s="2" t="s">
        <v>280</v>
      </c>
      <c r="B47" s="2" t="s">
        <v>5474</v>
      </c>
      <c r="C47" s="2" t="s">
        <v>5475</v>
      </c>
      <c r="D47" s="2" t="s">
        <v>1449</v>
      </c>
      <c r="E47" s="2" t="s">
        <v>5476</v>
      </c>
      <c r="F47" s="2" t="s">
        <v>5477</v>
      </c>
      <c r="M47" s="2" t="s">
        <v>560</v>
      </c>
    </row>
    <row r="48" spans="1:13" x14ac:dyDescent="0.25">
      <c r="A48" s="2" t="s">
        <v>280</v>
      </c>
      <c r="B48" s="2" t="s">
        <v>5478</v>
      </c>
      <c r="C48" s="2" t="s">
        <v>5479</v>
      </c>
      <c r="D48" s="2" t="s">
        <v>1449</v>
      </c>
      <c r="E48" s="2" t="s">
        <v>5480</v>
      </c>
      <c r="F48" s="2" t="s">
        <v>5481</v>
      </c>
      <c r="M48" s="2" t="s">
        <v>569</v>
      </c>
    </row>
    <row r="49" spans="1:13" x14ac:dyDescent="0.25">
      <c r="A49" s="2" t="s">
        <v>280</v>
      </c>
      <c r="B49" s="2" t="s">
        <v>5482</v>
      </c>
      <c r="C49" s="2" t="s">
        <v>5483</v>
      </c>
      <c r="D49" s="2" t="s">
        <v>1449</v>
      </c>
      <c r="E49" s="2" t="s">
        <v>5484</v>
      </c>
      <c r="F49" s="2" t="s">
        <v>5485</v>
      </c>
      <c r="M49" s="2" t="s">
        <v>5486</v>
      </c>
    </row>
    <row r="50" spans="1:13" x14ac:dyDescent="0.25">
      <c r="A50" s="2" t="s">
        <v>280</v>
      </c>
      <c r="B50" s="2" t="s">
        <v>5487</v>
      </c>
      <c r="C50" s="2" t="s">
        <v>5488</v>
      </c>
      <c r="D50" s="2" t="s">
        <v>1449</v>
      </c>
      <c r="E50" s="2" t="s">
        <v>5489</v>
      </c>
      <c r="F50" s="2" t="s">
        <v>5490</v>
      </c>
      <c r="M50" s="2" t="s">
        <v>588</v>
      </c>
    </row>
    <row r="51" spans="1:13" x14ac:dyDescent="0.25">
      <c r="A51" s="2" t="s">
        <v>280</v>
      </c>
      <c r="B51" s="2" t="s">
        <v>5491</v>
      </c>
      <c r="C51" s="2" t="s">
        <v>5492</v>
      </c>
      <c r="D51" s="2" t="s">
        <v>1449</v>
      </c>
      <c r="E51" s="2" t="s">
        <v>5493</v>
      </c>
      <c r="F51" s="2" t="s">
        <v>5494</v>
      </c>
      <c r="M51" s="2" t="s">
        <v>596</v>
      </c>
    </row>
    <row r="52" spans="1:13" x14ac:dyDescent="0.25">
      <c r="A52" s="2" t="s">
        <v>280</v>
      </c>
      <c r="B52" s="2" t="s">
        <v>5495</v>
      </c>
      <c r="C52" s="2" t="s">
        <v>5496</v>
      </c>
      <c r="D52" s="2" t="s">
        <v>1449</v>
      </c>
      <c r="E52" s="2" t="s">
        <v>5497</v>
      </c>
      <c r="F52" s="2" t="s">
        <v>5498</v>
      </c>
      <c r="M52" s="2" t="s">
        <v>605</v>
      </c>
    </row>
    <row r="53" spans="1:13" x14ac:dyDescent="0.25">
      <c r="A53" s="2" t="s">
        <v>280</v>
      </c>
      <c r="B53" s="2" t="s">
        <v>5499</v>
      </c>
      <c r="C53" s="2" t="s">
        <v>5500</v>
      </c>
      <c r="D53" s="2" t="s">
        <v>1449</v>
      </c>
      <c r="E53" s="2" t="s">
        <v>5497</v>
      </c>
      <c r="F53" s="2" t="s">
        <v>5501</v>
      </c>
      <c r="M53" s="2" t="s">
        <v>616</v>
      </c>
    </row>
    <row r="54" spans="1:13" x14ac:dyDescent="0.25">
      <c r="A54" s="2" t="s">
        <v>280</v>
      </c>
      <c r="B54" s="2" t="s">
        <v>5502</v>
      </c>
      <c r="C54" s="2" t="s">
        <v>5503</v>
      </c>
      <c r="D54" s="2" t="s">
        <v>1449</v>
      </c>
      <c r="E54" s="2" t="s">
        <v>5504</v>
      </c>
      <c r="F54" s="2" t="s">
        <v>5505</v>
      </c>
      <c r="M54" s="2" t="s">
        <v>625</v>
      </c>
    </row>
    <row r="55" spans="1:13" x14ac:dyDescent="0.25">
      <c r="A55" s="2" t="s">
        <v>285</v>
      </c>
      <c r="B55" s="2" t="s">
        <v>5506</v>
      </c>
      <c r="C55" s="2" t="s">
        <v>5507</v>
      </c>
      <c r="D55" s="2" t="s">
        <v>1459</v>
      </c>
      <c r="E55" s="2" t="s">
        <v>5508</v>
      </c>
      <c r="F55" s="2" t="s">
        <v>5509</v>
      </c>
      <c r="M55" s="2" t="s">
        <v>633</v>
      </c>
    </row>
    <row r="56" spans="1:13" x14ac:dyDescent="0.25">
      <c r="A56" s="2" t="s">
        <v>285</v>
      </c>
      <c r="B56" s="2" t="s">
        <v>5510</v>
      </c>
      <c r="C56" s="2" t="s">
        <v>5511</v>
      </c>
      <c r="D56" s="2" t="s">
        <v>1459</v>
      </c>
      <c r="E56" s="2" t="s">
        <v>5508</v>
      </c>
      <c r="F56" s="2" t="s">
        <v>5512</v>
      </c>
      <c r="M56" s="2" t="s">
        <v>642</v>
      </c>
    </row>
    <row r="57" spans="1:13" x14ac:dyDescent="0.25">
      <c r="A57" s="2" t="s">
        <v>290</v>
      </c>
      <c r="B57" s="2" t="s">
        <v>5513</v>
      </c>
      <c r="C57" s="2" t="s">
        <v>5514</v>
      </c>
      <c r="D57" s="2" t="s">
        <v>1739</v>
      </c>
      <c r="E57" s="2" t="s">
        <v>5515</v>
      </c>
      <c r="F57" s="2" t="s">
        <v>5516</v>
      </c>
      <c r="M57" s="2" t="s">
        <v>649</v>
      </c>
    </row>
    <row r="58" spans="1:13" x14ac:dyDescent="0.25">
      <c r="A58" s="2" t="s">
        <v>290</v>
      </c>
      <c r="B58" s="2" t="s">
        <v>5517</v>
      </c>
      <c r="C58" s="2" t="s">
        <v>5518</v>
      </c>
      <c r="D58" s="2" t="s">
        <v>1739</v>
      </c>
      <c r="E58" s="2" t="s">
        <v>5519</v>
      </c>
      <c r="F58" s="2" t="s">
        <v>5520</v>
      </c>
      <c r="M58" s="2" t="s">
        <v>658</v>
      </c>
    </row>
    <row r="59" spans="1:13" x14ac:dyDescent="0.25">
      <c r="A59" s="2" t="s">
        <v>290</v>
      </c>
      <c r="B59" s="2" t="s">
        <v>5521</v>
      </c>
      <c r="C59" s="2" t="s">
        <v>5522</v>
      </c>
      <c r="D59" s="2" t="s">
        <v>1739</v>
      </c>
      <c r="E59" s="2" t="s">
        <v>5523</v>
      </c>
      <c r="F59" s="2" t="s">
        <v>5524</v>
      </c>
      <c r="M59" s="2" t="s">
        <v>667</v>
      </c>
    </row>
    <row r="60" spans="1:13" x14ac:dyDescent="0.25">
      <c r="A60" s="2" t="s">
        <v>290</v>
      </c>
      <c r="B60" s="2" t="s">
        <v>5525</v>
      </c>
      <c r="C60" s="2" t="s">
        <v>5526</v>
      </c>
      <c r="D60" s="2" t="s">
        <v>1739</v>
      </c>
      <c r="E60" s="2" t="s">
        <v>5527</v>
      </c>
      <c r="F60" s="2" t="s">
        <v>5528</v>
      </c>
      <c r="M60" s="2" t="s">
        <v>676</v>
      </c>
    </row>
    <row r="61" spans="1:13" x14ac:dyDescent="0.25">
      <c r="A61" s="2" t="s">
        <v>290</v>
      </c>
      <c r="B61" s="2" t="s">
        <v>5529</v>
      </c>
      <c r="C61" s="2" t="s">
        <v>5530</v>
      </c>
      <c r="D61" s="2" t="s">
        <v>1739</v>
      </c>
      <c r="E61" s="2" t="s">
        <v>5531</v>
      </c>
      <c r="F61" s="2" t="s">
        <v>5532</v>
      </c>
      <c r="M61" s="2" t="s">
        <v>685</v>
      </c>
    </row>
    <row r="62" spans="1:13" x14ac:dyDescent="0.25">
      <c r="A62" s="2" t="s">
        <v>290</v>
      </c>
      <c r="B62" s="2" t="s">
        <v>5533</v>
      </c>
      <c r="C62" s="2" t="s">
        <v>5534</v>
      </c>
      <c r="D62" s="2" t="s">
        <v>1739</v>
      </c>
      <c r="E62" s="2" t="s">
        <v>5535</v>
      </c>
      <c r="F62" s="2" t="s">
        <v>5536</v>
      </c>
      <c r="M62" s="2" t="s">
        <v>693</v>
      </c>
    </row>
    <row r="63" spans="1:13" x14ac:dyDescent="0.25">
      <c r="A63" s="2" t="s">
        <v>290</v>
      </c>
      <c r="B63" s="2" t="s">
        <v>5537</v>
      </c>
      <c r="C63" s="2" t="s">
        <v>5538</v>
      </c>
      <c r="D63" s="2" t="s">
        <v>1739</v>
      </c>
      <c r="E63" s="2" t="s">
        <v>5539</v>
      </c>
      <c r="F63" s="2" t="s">
        <v>5540</v>
      </c>
      <c r="M63" s="2" t="s">
        <v>701</v>
      </c>
    </row>
    <row r="64" spans="1:13" x14ac:dyDescent="0.25">
      <c r="A64" s="2" t="s">
        <v>290</v>
      </c>
      <c r="B64" s="2" t="s">
        <v>5541</v>
      </c>
      <c r="C64" s="2" t="s">
        <v>5542</v>
      </c>
      <c r="D64" s="2" t="s">
        <v>1739</v>
      </c>
      <c r="E64" s="2" t="s">
        <v>5515</v>
      </c>
      <c r="F64" s="2" t="s">
        <v>5543</v>
      </c>
      <c r="M64" s="2" t="s">
        <v>707</v>
      </c>
    </row>
    <row r="65" spans="1:13" x14ac:dyDescent="0.25">
      <c r="A65" s="2" t="s">
        <v>290</v>
      </c>
      <c r="B65" s="2" t="s">
        <v>5544</v>
      </c>
      <c r="C65" s="2" t="s">
        <v>5545</v>
      </c>
      <c r="D65" s="2" t="s">
        <v>1739</v>
      </c>
      <c r="E65" s="2" t="s">
        <v>5546</v>
      </c>
      <c r="F65" s="2" t="s">
        <v>5547</v>
      </c>
      <c r="M65" s="2" t="s">
        <v>714</v>
      </c>
    </row>
    <row r="66" spans="1:13" x14ac:dyDescent="0.25">
      <c r="A66" s="2" t="s">
        <v>290</v>
      </c>
      <c r="B66" s="2" t="s">
        <v>5548</v>
      </c>
      <c r="C66" s="2" t="s">
        <v>5549</v>
      </c>
      <c r="D66" s="2" t="s">
        <v>1739</v>
      </c>
      <c r="E66" s="2" t="s">
        <v>5550</v>
      </c>
      <c r="F66" s="2" t="s">
        <v>5551</v>
      </c>
      <c r="M66" s="2" t="s">
        <v>721</v>
      </c>
    </row>
    <row r="67" spans="1:13" x14ac:dyDescent="0.25">
      <c r="A67" s="2" t="s">
        <v>290</v>
      </c>
      <c r="B67" s="2" t="s">
        <v>5552</v>
      </c>
      <c r="C67" s="2" t="s">
        <v>5553</v>
      </c>
      <c r="D67" s="2" t="s">
        <v>1739</v>
      </c>
      <c r="E67" s="2" t="s">
        <v>5554</v>
      </c>
      <c r="F67" s="2" t="s">
        <v>5555</v>
      </c>
      <c r="M67" s="2" t="s">
        <v>729</v>
      </c>
    </row>
    <row r="68" spans="1:13" x14ac:dyDescent="0.25">
      <c r="A68" s="2" t="s">
        <v>290</v>
      </c>
      <c r="B68" s="2" t="s">
        <v>5556</v>
      </c>
      <c r="C68" s="2" t="s">
        <v>5557</v>
      </c>
      <c r="D68" s="2" t="s">
        <v>1739</v>
      </c>
      <c r="E68" s="2" t="s">
        <v>5558</v>
      </c>
      <c r="F68" s="2" t="s">
        <v>5559</v>
      </c>
      <c r="M68" s="2" t="s">
        <v>736</v>
      </c>
    </row>
    <row r="69" spans="1:13" x14ac:dyDescent="0.25">
      <c r="A69" s="2" t="s">
        <v>290</v>
      </c>
      <c r="B69" s="2" t="s">
        <v>5560</v>
      </c>
      <c r="C69" s="2" t="s">
        <v>5561</v>
      </c>
      <c r="D69" s="2" t="s">
        <v>1739</v>
      </c>
      <c r="E69" s="2" t="s">
        <v>5562</v>
      </c>
      <c r="F69" s="2" t="s">
        <v>5563</v>
      </c>
      <c r="M69" s="2" t="s">
        <v>5564</v>
      </c>
    </row>
    <row r="70" spans="1:13" x14ac:dyDescent="0.25">
      <c r="A70" s="2" t="s">
        <v>296</v>
      </c>
      <c r="B70" s="2" t="s">
        <v>5565</v>
      </c>
      <c r="C70" s="2" t="s">
        <v>5566</v>
      </c>
      <c r="D70" s="2" t="s">
        <v>1466</v>
      </c>
      <c r="E70" s="2" t="s">
        <v>5567</v>
      </c>
      <c r="F70" s="2" t="s">
        <v>5568</v>
      </c>
      <c r="M70" s="2" t="s">
        <v>750</v>
      </c>
    </row>
    <row r="71" spans="1:13" x14ac:dyDescent="0.25">
      <c r="A71" s="2" t="s">
        <v>296</v>
      </c>
      <c r="B71" s="2" t="s">
        <v>5569</v>
      </c>
      <c r="C71" s="2" t="s">
        <v>5570</v>
      </c>
      <c r="D71" s="2" t="s">
        <v>1466</v>
      </c>
      <c r="E71" s="2" t="s">
        <v>5567</v>
      </c>
      <c r="F71" s="2" t="s">
        <v>5571</v>
      </c>
      <c r="M71" s="2" t="s">
        <v>758</v>
      </c>
    </row>
    <row r="72" spans="1:13" x14ac:dyDescent="0.25">
      <c r="A72" s="2" t="s">
        <v>296</v>
      </c>
      <c r="B72" s="2" t="s">
        <v>5572</v>
      </c>
      <c r="C72" s="2" t="s">
        <v>5573</v>
      </c>
      <c r="D72" s="2" t="s">
        <v>1466</v>
      </c>
      <c r="E72" s="2" t="s">
        <v>5574</v>
      </c>
      <c r="F72" s="2" t="s">
        <v>5575</v>
      </c>
      <c r="M72" s="2" t="s">
        <v>764</v>
      </c>
    </row>
    <row r="73" spans="1:13" x14ac:dyDescent="0.25">
      <c r="A73" s="2" t="s">
        <v>301</v>
      </c>
      <c r="B73" s="2" t="s">
        <v>5576</v>
      </c>
      <c r="C73" s="2" t="s">
        <v>5577</v>
      </c>
      <c r="D73" s="2" t="s">
        <v>1416</v>
      </c>
      <c r="E73" s="2" t="s">
        <v>5578</v>
      </c>
      <c r="F73" s="2" t="s">
        <v>5579</v>
      </c>
      <c r="M73" s="2" t="s">
        <v>770</v>
      </c>
    </row>
    <row r="74" spans="1:13" x14ac:dyDescent="0.25">
      <c r="A74" s="2" t="s">
        <v>301</v>
      </c>
      <c r="B74" s="2" t="s">
        <v>5580</v>
      </c>
      <c r="C74" s="2" t="s">
        <v>5581</v>
      </c>
      <c r="D74" s="2" t="s">
        <v>1416</v>
      </c>
      <c r="E74" s="2" t="s">
        <v>5578</v>
      </c>
      <c r="F74" s="2" t="s">
        <v>5582</v>
      </c>
      <c r="M74" s="2" t="s">
        <v>775</v>
      </c>
    </row>
    <row r="75" spans="1:13" x14ac:dyDescent="0.25">
      <c r="A75" s="2" t="s">
        <v>307</v>
      </c>
      <c r="B75" s="2" t="s">
        <v>5583</v>
      </c>
      <c r="C75" s="2" t="s">
        <v>5584</v>
      </c>
      <c r="D75" s="2" t="s">
        <v>1473</v>
      </c>
      <c r="E75" s="2" t="s">
        <v>5585</v>
      </c>
      <c r="F75" s="2" t="s">
        <v>5586</v>
      </c>
      <c r="M75" s="2" t="s">
        <v>781</v>
      </c>
    </row>
    <row r="76" spans="1:13" x14ac:dyDescent="0.25">
      <c r="A76" s="2" t="s">
        <v>307</v>
      </c>
      <c r="B76" s="2" t="s">
        <v>5587</v>
      </c>
      <c r="C76" s="2" t="s">
        <v>5588</v>
      </c>
      <c r="D76" s="2" t="s">
        <v>1473</v>
      </c>
      <c r="E76" s="2" t="s">
        <v>5589</v>
      </c>
      <c r="F76" s="2" t="s">
        <v>5590</v>
      </c>
      <c r="M76" s="2" t="s">
        <v>787</v>
      </c>
    </row>
    <row r="77" spans="1:13" x14ac:dyDescent="0.25">
      <c r="A77" s="2" t="s">
        <v>307</v>
      </c>
      <c r="B77" s="2" t="s">
        <v>5591</v>
      </c>
      <c r="C77" s="2" t="s">
        <v>5592</v>
      </c>
      <c r="D77" s="2" t="s">
        <v>1473</v>
      </c>
      <c r="E77" s="2" t="s">
        <v>5593</v>
      </c>
      <c r="F77" s="2" t="s">
        <v>5594</v>
      </c>
      <c r="M77" s="2" t="s">
        <v>793</v>
      </c>
    </row>
    <row r="78" spans="1:13" x14ac:dyDescent="0.25">
      <c r="A78" s="2" t="s">
        <v>307</v>
      </c>
      <c r="B78" s="2" t="s">
        <v>5595</v>
      </c>
      <c r="C78" s="2" t="s">
        <v>5596</v>
      </c>
      <c r="D78" s="2" t="s">
        <v>1473</v>
      </c>
      <c r="E78" s="2" t="s">
        <v>5597</v>
      </c>
      <c r="F78" s="2" t="s">
        <v>5598</v>
      </c>
      <c r="M78" s="2" t="s">
        <v>798</v>
      </c>
    </row>
    <row r="79" spans="1:13" x14ac:dyDescent="0.25">
      <c r="A79" s="2" t="s">
        <v>307</v>
      </c>
      <c r="B79" s="2" t="s">
        <v>5599</v>
      </c>
      <c r="C79" s="2" t="s">
        <v>5600</v>
      </c>
      <c r="D79" s="2" t="s">
        <v>1473</v>
      </c>
      <c r="E79" s="2" t="s">
        <v>5593</v>
      </c>
      <c r="F79" s="2" t="s">
        <v>5601</v>
      </c>
      <c r="M79" s="2" t="s">
        <v>804</v>
      </c>
    </row>
    <row r="80" spans="1:13" x14ac:dyDescent="0.25">
      <c r="A80" s="2" t="s">
        <v>307</v>
      </c>
      <c r="B80" s="2" t="s">
        <v>5602</v>
      </c>
      <c r="C80" s="2" t="s">
        <v>5603</v>
      </c>
      <c r="D80" s="2" t="s">
        <v>1473</v>
      </c>
      <c r="E80" s="2" t="s">
        <v>5589</v>
      </c>
      <c r="F80" s="2" t="s">
        <v>5604</v>
      </c>
      <c r="M80" s="2" t="s">
        <v>809</v>
      </c>
    </row>
    <row r="81" spans="1:13" x14ac:dyDescent="0.25">
      <c r="A81" s="2" t="s">
        <v>307</v>
      </c>
      <c r="B81" s="2" t="s">
        <v>5605</v>
      </c>
      <c r="C81" s="2" t="s">
        <v>5606</v>
      </c>
      <c r="D81" s="2" t="s">
        <v>1473</v>
      </c>
      <c r="E81" s="2" t="s">
        <v>5589</v>
      </c>
      <c r="F81" s="2" t="s">
        <v>5607</v>
      </c>
      <c r="M81" s="2" t="s">
        <v>816</v>
      </c>
    </row>
    <row r="82" spans="1:13" x14ac:dyDescent="0.25">
      <c r="A82" s="2" t="s">
        <v>312</v>
      </c>
      <c r="B82" s="2" t="s">
        <v>5608</v>
      </c>
      <c r="C82" s="2" t="s">
        <v>5609</v>
      </c>
      <c r="D82" s="2" t="s">
        <v>1477</v>
      </c>
      <c r="E82" s="2" t="s">
        <v>5610</v>
      </c>
      <c r="F82" s="2" t="s">
        <v>5611</v>
      </c>
      <c r="M82" s="2" t="s">
        <v>821</v>
      </c>
    </row>
    <row r="83" spans="1:13" x14ac:dyDescent="0.25">
      <c r="A83" s="2" t="s">
        <v>312</v>
      </c>
      <c r="B83" s="2" t="s">
        <v>5612</v>
      </c>
      <c r="C83" s="2" t="s">
        <v>5613</v>
      </c>
      <c r="D83" s="2" t="s">
        <v>1477</v>
      </c>
      <c r="E83" s="2" t="s">
        <v>5614</v>
      </c>
      <c r="F83" s="2" t="s">
        <v>5615</v>
      </c>
      <c r="M83" s="2" t="s">
        <v>827</v>
      </c>
    </row>
    <row r="84" spans="1:13" x14ac:dyDescent="0.25">
      <c r="A84" s="2" t="s">
        <v>312</v>
      </c>
      <c r="B84" s="2" t="s">
        <v>5616</v>
      </c>
      <c r="C84" s="2" t="s">
        <v>5617</v>
      </c>
      <c r="D84" s="2" t="s">
        <v>1477</v>
      </c>
      <c r="E84" s="2" t="s">
        <v>5610</v>
      </c>
      <c r="F84" s="2" t="s">
        <v>5618</v>
      </c>
      <c r="M84" s="2" t="s">
        <v>832</v>
      </c>
    </row>
    <row r="85" spans="1:13" x14ac:dyDescent="0.25">
      <c r="A85" s="2" t="s">
        <v>312</v>
      </c>
      <c r="B85" s="2" t="s">
        <v>5619</v>
      </c>
      <c r="C85" s="2" t="s">
        <v>5620</v>
      </c>
      <c r="D85" s="2" t="s">
        <v>1477</v>
      </c>
      <c r="E85" s="2" t="s">
        <v>5621</v>
      </c>
      <c r="F85" s="2" t="s">
        <v>5622</v>
      </c>
      <c r="M85" s="2" t="s">
        <v>837</v>
      </c>
    </row>
    <row r="86" spans="1:13" x14ac:dyDescent="0.25">
      <c r="A86" s="2" t="s">
        <v>312</v>
      </c>
      <c r="B86" s="2" t="s">
        <v>5623</v>
      </c>
      <c r="C86" s="2" t="s">
        <v>5624</v>
      </c>
      <c r="D86" s="2" t="s">
        <v>1477</v>
      </c>
      <c r="E86" s="2" t="s">
        <v>5625</v>
      </c>
      <c r="F86" s="2" t="s">
        <v>5626</v>
      </c>
      <c r="M86" s="2" t="s">
        <v>843</v>
      </c>
    </row>
    <row r="87" spans="1:13" x14ac:dyDescent="0.25">
      <c r="A87" s="2" t="s">
        <v>318</v>
      </c>
      <c r="B87" s="2" t="s">
        <v>5627</v>
      </c>
      <c r="C87" s="2" t="s">
        <v>5628</v>
      </c>
      <c r="D87" s="2" t="s">
        <v>1492</v>
      </c>
      <c r="E87" s="2" t="s">
        <v>5629</v>
      </c>
      <c r="F87" s="2" t="s">
        <v>5630</v>
      </c>
      <c r="M87" s="2" t="s">
        <v>849</v>
      </c>
    </row>
    <row r="88" spans="1:13" x14ac:dyDescent="0.25">
      <c r="A88" s="2" t="s">
        <v>318</v>
      </c>
      <c r="B88" s="2" t="s">
        <v>5631</v>
      </c>
      <c r="C88" s="2" t="s">
        <v>5632</v>
      </c>
      <c r="D88" s="2" t="s">
        <v>1492</v>
      </c>
      <c r="E88" s="2" t="s">
        <v>5633</v>
      </c>
      <c r="F88" s="2" t="s">
        <v>5634</v>
      </c>
      <c r="M88" s="2" t="s">
        <v>854</v>
      </c>
    </row>
    <row r="89" spans="1:13" x14ac:dyDescent="0.25">
      <c r="A89" s="2" t="s">
        <v>318</v>
      </c>
      <c r="B89" s="2" t="s">
        <v>5635</v>
      </c>
      <c r="C89" s="2" t="s">
        <v>5636</v>
      </c>
      <c r="D89" s="2" t="s">
        <v>1492</v>
      </c>
      <c r="E89" s="2" t="s">
        <v>5637</v>
      </c>
      <c r="F89" s="2" t="s">
        <v>5638</v>
      </c>
      <c r="M89" s="2" t="s">
        <v>859</v>
      </c>
    </row>
    <row r="90" spans="1:13" x14ac:dyDescent="0.25">
      <c r="A90" s="2" t="s">
        <v>318</v>
      </c>
      <c r="B90" s="2" t="s">
        <v>5639</v>
      </c>
      <c r="C90" s="2" t="s">
        <v>5640</v>
      </c>
      <c r="D90" s="2" t="s">
        <v>1492</v>
      </c>
      <c r="E90" s="2" t="s">
        <v>5641</v>
      </c>
      <c r="F90" s="2" t="s">
        <v>5642</v>
      </c>
      <c r="M90" s="2" t="s">
        <v>864</v>
      </c>
    </row>
    <row r="91" spans="1:13" x14ac:dyDescent="0.25">
      <c r="A91" s="2" t="s">
        <v>318</v>
      </c>
      <c r="B91" s="2" t="s">
        <v>5643</v>
      </c>
      <c r="C91" s="2" t="s">
        <v>5644</v>
      </c>
      <c r="D91" s="2" t="s">
        <v>1492</v>
      </c>
      <c r="E91" s="2" t="s">
        <v>5645</v>
      </c>
      <c r="F91" s="2" t="s">
        <v>5646</v>
      </c>
      <c r="M91" s="2" t="s">
        <v>869</v>
      </c>
    </row>
    <row r="92" spans="1:13" x14ac:dyDescent="0.25">
      <c r="A92" s="2" t="s">
        <v>318</v>
      </c>
      <c r="B92" s="2" t="s">
        <v>5647</v>
      </c>
      <c r="C92" s="2" t="s">
        <v>5648</v>
      </c>
      <c r="D92" s="2" t="s">
        <v>1492</v>
      </c>
      <c r="E92" s="2" t="s">
        <v>5649</v>
      </c>
      <c r="F92" s="2" t="s">
        <v>5650</v>
      </c>
      <c r="M92" s="2" t="s">
        <v>876</v>
      </c>
    </row>
    <row r="93" spans="1:13" x14ac:dyDescent="0.25">
      <c r="A93" s="2" t="s">
        <v>318</v>
      </c>
      <c r="B93" s="2" t="s">
        <v>5651</v>
      </c>
      <c r="C93" s="2" t="s">
        <v>5652</v>
      </c>
      <c r="D93" s="2" t="s">
        <v>1492</v>
      </c>
      <c r="E93" s="2" t="s">
        <v>5633</v>
      </c>
      <c r="F93" s="2" t="s">
        <v>5653</v>
      </c>
      <c r="M93" s="2" t="s">
        <v>882</v>
      </c>
    </row>
    <row r="94" spans="1:13" x14ac:dyDescent="0.25">
      <c r="A94" s="2" t="s">
        <v>318</v>
      </c>
      <c r="B94" s="2" t="s">
        <v>5654</v>
      </c>
      <c r="C94" s="2" t="s">
        <v>5655</v>
      </c>
      <c r="D94" s="2" t="s">
        <v>1492</v>
      </c>
      <c r="E94" s="2" t="s">
        <v>5656</v>
      </c>
      <c r="F94" s="2" t="s">
        <v>5657</v>
      </c>
      <c r="M94" s="2" t="s">
        <v>888</v>
      </c>
    </row>
    <row r="95" spans="1:13" x14ac:dyDescent="0.25">
      <c r="A95" s="2" t="s">
        <v>324</v>
      </c>
      <c r="B95" s="2" t="s">
        <v>5658</v>
      </c>
      <c r="C95" s="2" t="s">
        <v>5659</v>
      </c>
      <c r="D95" s="2" t="s">
        <v>1844</v>
      </c>
      <c r="E95" s="2" t="s">
        <v>5660</v>
      </c>
      <c r="F95" s="2" t="s">
        <v>5661</v>
      </c>
      <c r="M95" s="2" t="s">
        <v>893</v>
      </c>
    </row>
    <row r="96" spans="1:13" x14ac:dyDescent="0.25">
      <c r="A96" s="2" t="s">
        <v>324</v>
      </c>
      <c r="B96" s="2" t="s">
        <v>5662</v>
      </c>
      <c r="C96" s="2" t="s">
        <v>5663</v>
      </c>
      <c r="D96" s="2" t="s">
        <v>1844</v>
      </c>
      <c r="E96" s="2" t="s">
        <v>5660</v>
      </c>
      <c r="F96" s="2" t="s">
        <v>5664</v>
      </c>
      <c r="M96" s="2" t="s">
        <v>898</v>
      </c>
    </row>
    <row r="97" spans="1:13" x14ac:dyDescent="0.25">
      <c r="A97" s="2" t="s">
        <v>324</v>
      </c>
      <c r="B97" s="2" t="s">
        <v>5665</v>
      </c>
      <c r="C97" s="2" t="s">
        <v>5666</v>
      </c>
      <c r="D97" s="2" t="s">
        <v>1844</v>
      </c>
      <c r="E97" s="2" t="s">
        <v>5667</v>
      </c>
      <c r="F97" s="2" t="s">
        <v>5668</v>
      </c>
      <c r="M97" s="2" t="s">
        <v>902</v>
      </c>
    </row>
    <row r="98" spans="1:13" x14ac:dyDescent="0.25">
      <c r="A98" s="2" t="s">
        <v>324</v>
      </c>
      <c r="B98" s="2" t="s">
        <v>5669</v>
      </c>
      <c r="C98" s="2" t="s">
        <v>5670</v>
      </c>
      <c r="D98" s="2" t="s">
        <v>1844</v>
      </c>
      <c r="E98" s="2" t="s">
        <v>5671</v>
      </c>
      <c r="F98" s="2" t="s">
        <v>5672</v>
      </c>
      <c r="M98" s="2" t="s">
        <v>906</v>
      </c>
    </row>
    <row r="99" spans="1:13" x14ac:dyDescent="0.25">
      <c r="A99" s="2" t="s">
        <v>331</v>
      </c>
      <c r="B99" s="2" t="s">
        <v>5673</v>
      </c>
      <c r="C99" s="2" t="s">
        <v>5674</v>
      </c>
      <c r="D99" s="2" t="s">
        <v>1496</v>
      </c>
      <c r="E99" s="2" t="s">
        <v>5675</v>
      </c>
      <c r="F99" s="2" t="s">
        <v>5676</v>
      </c>
      <c r="M99" s="2" t="s">
        <v>912</v>
      </c>
    </row>
    <row r="100" spans="1:13" x14ac:dyDescent="0.25">
      <c r="A100" s="2" t="s">
        <v>331</v>
      </c>
      <c r="B100" s="2" t="s">
        <v>5677</v>
      </c>
      <c r="C100" s="2" t="s">
        <v>5678</v>
      </c>
      <c r="D100" s="2" t="s">
        <v>1496</v>
      </c>
      <c r="E100" s="2" t="s">
        <v>5679</v>
      </c>
      <c r="F100" s="2" t="s">
        <v>5680</v>
      </c>
      <c r="M100" s="2" t="s">
        <v>918</v>
      </c>
    </row>
    <row r="101" spans="1:13" x14ac:dyDescent="0.25">
      <c r="A101" s="2" t="s">
        <v>331</v>
      </c>
      <c r="B101" s="2" t="s">
        <v>5681</v>
      </c>
      <c r="C101" s="2" t="s">
        <v>5682</v>
      </c>
      <c r="D101" s="2" t="s">
        <v>1496</v>
      </c>
      <c r="E101" s="2" t="s">
        <v>5683</v>
      </c>
      <c r="F101" s="2" t="s">
        <v>5684</v>
      </c>
      <c r="M101" s="2" t="s">
        <v>5685</v>
      </c>
    </row>
    <row r="102" spans="1:13" x14ac:dyDescent="0.25">
      <c r="A102" s="2" t="s">
        <v>331</v>
      </c>
      <c r="B102" s="2" t="s">
        <v>5686</v>
      </c>
      <c r="C102" s="2" t="s">
        <v>5687</v>
      </c>
      <c r="D102" s="2" t="s">
        <v>1496</v>
      </c>
      <c r="E102" s="2" t="s">
        <v>5683</v>
      </c>
      <c r="F102" s="2" t="s">
        <v>5688</v>
      </c>
      <c r="M102" s="2" t="s">
        <v>926</v>
      </c>
    </row>
    <row r="103" spans="1:13" x14ac:dyDescent="0.25">
      <c r="A103" s="2" t="s">
        <v>331</v>
      </c>
      <c r="B103" s="2" t="s">
        <v>5689</v>
      </c>
      <c r="C103" s="2" t="s">
        <v>5690</v>
      </c>
      <c r="D103" s="2" t="s">
        <v>1496</v>
      </c>
      <c r="E103" s="2" t="s">
        <v>5675</v>
      </c>
      <c r="F103" s="2" t="s">
        <v>5691</v>
      </c>
      <c r="M103" s="2" t="s">
        <v>930</v>
      </c>
    </row>
    <row r="104" spans="1:13" x14ac:dyDescent="0.25">
      <c r="A104" s="2" t="s">
        <v>331</v>
      </c>
      <c r="B104" s="2" t="s">
        <v>5692</v>
      </c>
      <c r="C104" s="2" t="s">
        <v>5693</v>
      </c>
      <c r="D104" s="2" t="s">
        <v>1496</v>
      </c>
      <c r="E104" s="2" t="s">
        <v>5694</v>
      </c>
      <c r="F104" s="2" t="s">
        <v>5695</v>
      </c>
      <c r="M104" s="2" t="s">
        <v>934</v>
      </c>
    </row>
    <row r="105" spans="1:13" x14ac:dyDescent="0.25">
      <c r="A105" s="2" t="s">
        <v>331</v>
      </c>
      <c r="B105" s="2" t="s">
        <v>5696</v>
      </c>
      <c r="C105" s="2" t="s">
        <v>5697</v>
      </c>
      <c r="D105" s="2" t="s">
        <v>1496</v>
      </c>
      <c r="E105" s="2" t="s">
        <v>5698</v>
      </c>
      <c r="F105" s="2" t="s">
        <v>5699</v>
      </c>
      <c r="M105" s="2" t="s">
        <v>938</v>
      </c>
    </row>
    <row r="106" spans="1:13" x14ac:dyDescent="0.25">
      <c r="A106" s="2" t="s">
        <v>331</v>
      </c>
      <c r="B106" s="2" t="s">
        <v>5700</v>
      </c>
      <c r="C106" s="2" t="s">
        <v>5701</v>
      </c>
      <c r="D106" s="2" t="s">
        <v>1496</v>
      </c>
      <c r="E106" s="2" t="s">
        <v>5702</v>
      </c>
      <c r="F106" s="2" t="s">
        <v>5703</v>
      </c>
      <c r="M106" s="2" t="s">
        <v>943</v>
      </c>
    </row>
    <row r="107" spans="1:13" x14ac:dyDescent="0.25">
      <c r="A107" s="2" t="s">
        <v>331</v>
      </c>
      <c r="B107" s="2" t="s">
        <v>5704</v>
      </c>
      <c r="C107" s="2" t="s">
        <v>5705</v>
      </c>
      <c r="D107" s="2" t="s">
        <v>1496</v>
      </c>
      <c r="E107" s="2" t="s">
        <v>5706</v>
      </c>
      <c r="F107" s="2" t="s">
        <v>5707</v>
      </c>
      <c r="M107" s="2" t="s">
        <v>948</v>
      </c>
    </row>
    <row r="108" spans="1:13" x14ac:dyDescent="0.25">
      <c r="A108" s="2" t="s">
        <v>338</v>
      </c>
      <c r="B108" s="2" t="s">
        <v>5708</v>
      </c>
      <c r="C108" s="2" t="s">
        <v>5709</v>
      </c>
      <c r="D108" s="2" t="s">
        <v>1500</v>
      </c>
      <c r="E108" s="2" t="s">
        <v>5710</v>
      </c>
      <c r="F108" s="2" t="s">
        <v>5711</v>
      </c>
      <c r="M108" s="2" t="s">
        <v>953</v>
      </c>
    </row>
    <row r="109" spans="1:13" x14ac:dyDescent="0.25">
      <c r="A109" s="2" t="s">
        <v>338</v>
      </c>
      <c r="B109" s="2" t="s">
        <v>5712</v>
      </c>
      <c r="C109" s="2" t="s">
        <v>5713</v>
      </c>
      <c r="D109" s="2" t="s">
        <v>1500</v>
      </c>
      <c r="E109" s="2" t="s">
        <v>5710</v>
      </c>
      <c r="F109" s="2" t="s">
        <v>5714</v>
      </c>
      <c r="M109" s="2" t="s">
        <v>959</v>
      </c>
    </row>
    <row r="110" spans="1:13" x14ac:dyDescent="0.25">
      <c r="A110" s="2" t="s">
        <v>346</v>
      </c>
      <c r="B110" s="2" t="s">
        <v>5715</v>
      </c>
      <c r="C110" s="2" t="s">
        <v>5716</v>
      </c>
      <c r="D110" s="2" t="s">
        <v>1504</v>
      </c>
      <c r="E110" s="2" t="s">
        <v>5717</v>
      </c>
      <c r="F110" s="2" t="s">
        <v>5718</v>
      </c>
      <c r="M110" s="2" t="s">
        <v>965</v>
      </c>
    </row>
    <row r="111" spans="1:13" x14ac:dyDescent="0.25">
      <c r="A111" s="2" t="s">
        <v>346</v>
      </c>
      <c r="B111" s="2" t="s">
        <v>5719</v>
      </c>
      <c r="C111" s="2" t="s">
        <v>5720</v>
      </c>
      <c r="D111" s="2" t="s">
        <v>1504</v>
      </c>
      <c r="E111" s="2" t="s">
        <v>5717</v>
      </c>
      <c r="F111" s="2" t="s">
        <v>5721</v>
      </c>
      <c r="M111" s="2" t="s">
        <v>969</v>
      </c>
    </row>
    <row r="112" spans="1:13" x14ac:dyDescent="0.25">
      <c r="A112" s="2" t="s">
        <v>346</v>
      </c>
      <c r="B112" s="2" t="s">
        <v>5722</v>
      </c>
      <c r="C112" s="2" t="s">
        <v>5723</v>
      </c>
      <c r="D112" s="2" t="s">
        <v>1504</v>
      </c>
      <c r="E112" s="2" t="s">
        <v>5724</v>
      </c>
      <c r="F112" s="2" t="s">
        <v>5725</v>
      </c>
      <c r="M112" s="2" t="s">
        <v>973</v>
      </c>
    </row>
    <row r="113" spans="1:13" x14ac:dyDescent="0.25">
      <c r="A113" s="2" t="s">
        <v>353</v>
      </c>
      <c r="B113" s="2" t="s">
        <v>5726</v>
      </c>
      <c r="C113" s="2" t="s">
        <v>5727</v>
      </c>
      <c r="D113" s="2" t="s">
        <v>1508</v>
      </c>
      <c r="E113" s="2" t="s">
        <v>5728</v>
      </c>
      <c r="F113" s="2" t="s">
        <v>5729</v>
      </c>
      <c r="M113" s="2" t="s">
        <v>977</v>
      </c>
    </row>
    <row r="114" spans="1:13" x14ac:dyDescent="0.25">
      <c r="A114" s="2" t="s">
        <v>353</v>
      </c>
      <c r="B114" s="2" t="s">
        <v>5730</v>
      </c>
      <c r="C114" s="2" t="s">
        <v>5731</v>
      </c>
      <c r="D114" s="2" t="s">
        <v>1508</v>
      </c>
      <c r="E114" s="2" t="s">
        <v>5732</v>
      </c>
      <c r="F114" s="2" t="s">
        <v>5733</v>
      </c>
      <c r="M114" s="2" t="s">
        <v>981</v>
      </c>
    </row>
    <row r="115" spans="1:13" x14ac:dyDescent="0.25">
      <c r="A115" s="2" t="s">
        <v>353</v>
      </c>
      <c r="B115" s="2" t="s">
        <v>5734</v>
      </c>
      <c r="C115" s="2" t="s">
        <v>5735</v>
      </c>
      <c r="D115" s="2" t="s">
        <v>1508</v>
      </c>
      <c r="E115" s="2" t="s">
        <v>5728</v>
      </c>
      <c r="F115" s="2" t="s">
        <v>5736</v>
      </c>
      <c r="M115" s="2" t="s">
        <v>985</v>
      </c>
    </row>
    <row r="116" spans="1:13" x14ac:dyDescent="0.25">
      <c r="A116" s="2" t="s">
        <v>353</v>
      </c>
      <c r="B116" s="2" t="s">
        <v>5737</v>
      </c>
      <c r="C116" s="2" t="s">
        <v>5738</v>
      </c>
      <c r="D116" s="2" t="s">
        <v>1508</v>
      </c>
      <c r="E116" s="2" t="s">
        <v>5739</v>
      </c>
      <c r="F116" s="2" t="s">
        <v>5740</v>
      </c>
      <c r="M116" s="2" t="s">
        <v>5741</v>
      </c>
    </row>
    <row r="117" spans="1:13" x14ac:dyDescent="0.25">
      <c r="A117" s="2" t="s">
        <v>364</v>
      </c>
      <c r="B117" s="2" t="s">
        <v>5742</v>
      </c>
      <c r="C117" s="2" t="s">
        <v>5743</v>
      </c>
      <c r="D117" s="2" t="s">
        <v>1518</v>
      </c>
      <c r="E117" s="2" t="s">
        <v>5744</v>
      </c>
      <c r="F117" s="2" t="s">
        <v>5745</v>
      </c>
      <c r="M117" s="2" t="s">
        <v>993</v>
      </c>
    </row>
    <row r="118" spans="1:13" x14ac:dyDescent="0.25">
      <c r="A118" s="2" t="s">
        <v>364</v>
      </c>
      <c r="B118" s="2" t="s">
        <v>5746</v>
      </c>
      <c r="C118" s="2" t="s">
        <v>5747</v>
      </c>
      <c r="D118" s="2" t="s">
        <v>1518</v>
      </c>
      <c r="E118" s="2" t="s">
        <v>5748</v>
      </c>
      <c r="F118" s="2" t="s">
        <v>5749</v>
      </c>
      <c r="M118" s="2" t="s">
        <v>997</v>
      </c>
    </row>
    <row r="119" spans="1:13" x14ac:dyDescent="0.25">
      <c r="A119" s="2" t="s">
        <v>364</v>
      </c>
      <c r="B119" s="2" t="s">
        <v>5750</v>
      </c>
      <c r="C119" s="2" t="s">
        <v>5751</v>
      </c>
      <c r="D119" s="2" t="s">
        <v>1518</v>
      </c>
      <c r="E119" s="2" t="s">
        <v>5752</v>
      </c>
      <c r="F119" s="2" t="s">
        <v>5753</v>
      </c>
      <c r="M119" s="2" t="s">
        <v>1001</v>
      </c>
    </row>
    <row r="120" spans="1:13" x14ac:dyDescent="0.25">
      <c r="A120" s="2" t="s">
        <v>364</v>
      </c>
      <c r="B120" s="2" t="s">
        <v>5754</v>
      </c>
      <c r="C120" s="2" t="s">
        <v>5755</v>
      </c>
      <c r="D120" s="2" t="s">
        <v>1518</v>
      </c>
      <c r="E120" s="2" t="s">
        <v>5756</v>
      </c>
      <c r="F120" s="2" t="s">
        <v>5757</v>
      </c>
      <c r="M120" s="2" t="s">
        <v>5758</v>
      </c>
    </row>
    <row r="121" spans="1:13" x14ac:dyDescent="0.25">
      <c r="A121" s="2" t="s">
        <v>364</v>
      </c>
      <c r="B121" s="2" t="s">
        <v>5759</v>
      </c>
      <c r="C121" s="2" t="s">
        <v>5760</v>
      </c>
      <c r="D121" s="2" t="s">
        <v>1518</v>
      </c>
      <c r="E121" s="2" t="s">
        <v>5761</v>
      </c>
      <c r="F121" s="2" t="s">
        <v>5762</v>
      </c>
      <c r="M121" s="2" t="s">
        <v>1009</v>
      </c>
    </row>
    <row r="122" spans="1:13" x14ac:dyDescent="0.25">
      <c r="A122" s="2" t="s">
        <v>364</v>
      </c>
      <c r="B122" s="2" t="s">
        <v>5763</v>
      </c>
      <c r="C122" s="2" t="s">
        <v>5764</v>
      </c>
      <c r="D122" s="2" t="s">
        <v>1518</v>
      </c>
      <c r="E122" s="2" t="s">
        <v>5765</v>
      </c>
      <c r="F122" s="2" t="s">
        <v>5766</v>
      </c>
      <c r="M122" s="2" t="s">
        <v>1013</v>
      </c>
    </row>
    <row r="123" spans="1:13" x14ac:dyDescent="0.25">
      <c r="A123" s="2" t="s">
        <v>364</v>
      </c>
      <c r="B123" s="2" t="s">
        <v>5767</v>
      </c>
      <c r="C123" s="2" t="s">
        <v>5768</v>
      </c>
      <c r="D123" s="2" t="s">
        <v>1518</v>
      </c>
      <c r="E123" s="2" t="s">
        <v>5769</v>
      </c>
      <c r="F123" s="2" t="s">
        <v>5770</v>
      </c>
      <c r="M123" s="2" t="s">
        <v>1018</v>
      </c>
    </row>
    <row r="124" spans="1:13" x14ac:dyDescent="0.25">
      <c r="A124" s="2" t="s">
        <v>364</v>
      </c>
      <c r="B124" s="2" t="s">
        <v>5771</v>
      </c>
      <c r="C124" s="2" t="s">
        <v>5772</v>
      </c>
      <c r="D124" s="2" t="s">
        <v>1518</v>
      </c>
      <c r="E124" s="2" t="s">
        <v>5773</v>
      </c>
      <c r="F124" s="2" t="s">
        <v>5774</v>
      </c>
      <c r="M124" s="2" t="s">
        <v>5775</v>
      </c>
    </row>
    <row r="125" spans="1:13" x14ac:dyDescent="0.25">
      <c r="A125" s="2" t="s">
        <v>364</v>
      </c>
      <c r="B125" s="2" t="s">
        <v>5776</v>
      </c>
      <c r="C125" s="2" t="s">
        <v>5777</v>
      </c>
      <c r="D125" s="2" t="s">
        <v>1518</v>
      </c>
      <c r="E125" s="2" t="s">
        <v>5765</v>
      </c>
      <c r="F125" s="2" t="s">
        <v>5778</v>
      </c>
      <c r="M125" s="2" t="s">
        <v>1026</v>
      </c>
    </row>
    <row r="126" spans="1:13" x14ac:dyDescent="0.25">
      <c r="A126" s="2" t="s">
        <v>364</v>
      </c>
      <c r="B126" s="2" t="s">
        <v>5779</v>
      </c>
      <c r="C126" s="2" t="s">
        <v>5780</v>
      </c>
      <c r="D126" s="2" t="s">
        <v>1518</v>
      </c>
      <c r="E126" s="2" t="s">
        <v>5781</v>
      </c>
      <c r="F126" s="2" t="s">
        <v>5782</v>
      </c>
      <c r="M126" s="2" t="s">
        <v>1031</v>
      </c>
    </row>
    <row r="127" spans="1:13" x14ac:dyDescent="0.25">
      <c r="A127" s="2" t="s">
        <v>364</v>
      </c>
      <c r="B127" s="2" t="s">
        <v>5783</v>
      </c>
      <c r="C127" s="2" t="s">
        <v>5784</v>
      </c>
      <c r="D127" s="2" t="s">
        <v>1518</v>
      </c>
      <c r="E127" s="2" t="s">
        <v>5785</v>
      </c>
      <c r="F127" s="2" t="s">
        <v>5786</v>
      </c>
      <c r="M127" s="2" t="s">
        <v>1036</v>
      </c>
    </row>
    <row r="128" spans="1:13" x14ac:dyDescent="0.25">
      <c r="A128" s="2" t="s">
        <v>364</v>
      </c>
      <c r="B128" s="2" t="s">
        <v>5787</v>
      </c>
      <c r="C128" s="2" t="s">
        <v>5788</v>
      </c>
      <c r="D128" s="2" t="s">
        <v>1518</v>
      </c>
      <c r="E128" s="2" t="s">
        <v>5789</v>
      </c>
      <c r="F128" s="2" t="s">
        <v>5790</v>
      </c>
      <c r="M128" s="2" t="s">
        <v>5791</v>
      </c>
    </row>
    <row r="129" spans="1:13" x14ac:dyDescent="0.25">
      <c r="A129" s="2" t="s">
        <v>364</v>
      </c>
      <c r="B129" s="2" t="s">
        <v>5792</v>
      </c>
      <c r="C129" s="2" t="s">
        <v>5793</v>
      </c>
      <c r="D129" s="2" t="s">
        <v>1518</v>
      </c>
      <c r="E129" s="2" t="s">
        <v>5794</v>
      </c>
      <c r="F129" s="2" t="s">
        <v>5795</v>
      </c>
      <c r="M129" s="2" t="s">
        <v>1046</v>
      </c>
    </row>
    <row r="130" spans="1:13" x14ac:dyDescent="0.25">
      <c r="A130" s="2" t="s">
        <v>364</v>
      </c>
      <c r="B130" s="2" t="s">
        <v>5796</v>
      </c>
      <c r="C130" s="2" t="s">
        <v>5797</v>
      </c>
      <c r="D130" s="2" t="s">
        <v>1518</v>
      </c>
      <c r="E130" s="2" t="s">
        <v>5798</v>
      </c>
      <c r="F130" s="2" t="s">
        <v>5799</v>
      </c>
      <c r="M130" s="2" t="s">
        <v>1051</v>
      </c>
    </row>
    <row r="131" spans="1:13" x14ac:dyDescent="0.25">
      <c r="A131" s="2" t="s">
        <v>364</v>
      </c>
      <c r="B131" s="2" t="s">
        <v>5800</v>
      </c>
      <c r="C131" s="2" t="s">
        <v>5801</v>
      </c>
      <c r="D131" s="2" t="s">
        <v>1518</v>
      </c>
      <c r="E131" s="2" t="s">
        <v>5802</v>
      </c>
      <c r="F131" s="2" t="s">
        <v>5803</v>
      </c>
      <c r="M131" s="2" t="s">
        <v>1055</v>
      </c>
    </row>
    <row r="132" spans="1:13" x14ac:dyDescent="0.25">
      <c r="A132" s="2" t="s">
        <v>364</v>
      </c>
      <c r="B132" s="2" t="s">
        <v>5804</v>
      </c>
      <c r="C132" s="2" t="s">
        <v>5805</v>
      </c>
      <c r="D132" s="2" t="s">
        <v>1518</v>
      </c>
      <c r="E132" s="2" t="s">
        <v>5806</v>
      </c>
      <c r="F132" s="2" t="s">
        <v>5807</v>
      </c>
      <c r="M132" s="2" t="s">
        <v>1060</v>
      </c>
    </row>
    <row r="133" spans="1:13" x14ac:dyDescent="0.25">
      <c r="A133" s="2" t="s">
        <v>364</v>
      </c>
      <c r="B133" s="2" t="s">
        <v>5808</v>
      </c>
      <c r="C133" s="2" t="s">
        <v>5809</v>
      </c>
      <c r="D133" s="2" t="s">
        <v>1518</v>
      </c>
      <c r="E133" s="2" t="s">
        <v>5810</v>
      </c>
      <c r="F133" s="2" t="s">
        <v>5811</v>
      </c>
      <c r="M133" s="2" t="s">
        <v>1064</v>
      </c>
    </row>
    <row r="134" spans="1:13" x14ac:dyDescent="0.25">
      <c r="A134" s="2" t="s">
        <v>375</v>
      </c>
      <c r="B134" s="2" t="s">
        <v>5812</v>
      </c>
      <c r="C134" s="2" t="s">
        <v>5813</v>
      </c>
      <c r="D134" s="2" t="s">
        <v>2622</v>
      </c>
      <c r="E134" s="2" t="s">
        <v>5814</v>
      </c>
      <c r="F134" s="2" t="s">
        <v>5815</v>
      </c>
      <c r="M134" s="2" t="s">
        <v>1068</v>
      </c>
    </row>
    <row r="135" spans="1:13" x14ac:dyDescent="0.25">
      <c r="A135" s="2" t="s">
        <v>375</v>
      </c>
      <c r="B135" s="2" t="s">
        <v>5816</v>
      </c>
      <c r="C135" s="2" t="s">
        <v>5817</v>
      </c>
      <c r="D135" s="2" t="s">
        <v>2622</v>
      </c>
      <c r="E135" s="2" t="s">
        <v>5814</v>
      </c>
      <c r="F135" s="2" t="s">
        <v>5818</v>
      </c>
      <c r="M135" s="2" t="s">
        <v>1072</v>
      </c>
    </row>
    <row r="136" spans="1:13" x14ac:dyDescent="0.25">
      <c r="A136" s="2" t="s">
        <v>386</v>
      </c>
      <c r="B136" s="2" t="s">
        <v>5819</v>
      </c>
      <c r="C136" s="2" t="s">
        <v>5820</v>
      </c>
      <c r="D136" s="2" t="s">
        <v>2623</v>
      </c>
      <c r="E136" s="2" t="s">
        <v>5821</v>
      </c>
      <c r="F136" s="2" t="s">
        <v>5822</v>
      </c>
      <c r="M136" s="2" t="s">
        <v>1076</v>
      </c>
    </row>
    <row r="137" spans="1:13" x14ac:dyDescent="0.25">
      <c r="A137" s="2" t="s">
        <v>386</v>
      </c>
      <c r="B137" s="2" t="s">
        <v>5823</v>
      </c>
      <c r="C137" s="2" t="s">
        <v>5824</v>
      </c>
      <c r="D137" s="2" t="s">
        <v>2756</v>
      </c>
      <c r="E137" s="2" t="s">
        <v>5825</v>
      </c>
      <c r="F137" s="2" t="s">
        <v>5826</v>
      </c>
      <c r="M137" s="2" t="s">
        <v>1080</v>
      </c>
    </row>
    <row r="138" spans="1:13" x14ac:dyDescent="0.25">
      <c r="A138" s="2" t="s">
        <v>396</v>
      </c>
      <c r="B138" s="2" t="s">
        <v>5827</v>
      </c>
      <c r="C138" s="2" t="s">
        <v>5828</v>
      </c>
      <c r="D138" s="2" t="s">
        <v>2624</v>
      </c>
      <c r="E138" s="2" t="s">
        <v>5829</v>
      </c>
      <c r="F138" s="2" t="s">
        <v>5830</v>
      </c>
      <c r="M138" s="2" t="s">
        <v>1085</v>
      </c>
    </row>
    <row r="139" spans="1:13" x14ac:dyDescent="0.25">
      <c r="A139" s="2" t="s">
        <v>396</v>
      </c>
      <c r="B139" s="2" t="s">
        <v>5831</v>
      </c>
      <c r="C139" s="2" t="s">
        <v>5832</v>
      </c>
      <c r="D139" s="2" t="s">
        <v>2624</v>
      </c>
      <c r="E139" s="2" t="s">
        <v>5829</v>
      </c>
      <c r="F139" s="2" t="s">
        <v>5833</v>
      </c>
      <c r="M139" s="2" t="s">
        <v>1090</v>
      </c>
    </row>
    <row r="140" spans="1:13" x14ac:dyDescent="0.25">
      <c r="A140" s="2" t="s">
        <v>406</v>
      </c>
      <c r="B140" s="2" t="s">
        <v>5834</v>
      </c>
      <c r="C140" s="2" t="s">
        <v>5835</v>
      </c>
      <c r="D140" s="2" t="s">
        <v>2628</v>
      </c>
      <c r="E140" s="2" t="s">
        <v>5836</v>
      </c>
      <c r="F140" s="2" t="s">
        <v>5837</v>
      </c>
      <c r="M140" s="2" t="s">
        <v>1094</v>
      </c>
    </row>
    <row r="141" spans="1:13" x14ac:dyDescent="0.25">
      <c r="A141" s="2" t="s">
        <v>406</v>
      </c>
      <c r="B141" s="2" t="s">
        <v>5838</v>
      </c>
      <c r="C141" s="2" t="s">
        <v>5839</v>
      </c>
      <c r="D141" s="2" t="s">
        <v>2628</v>
      </c>
      <c r="E141" s="2" t="s">
        <v>5836</v>
      </c>
      <c r="F141" s="2" t="s">
        <v>5840</v>
      </c>
      <c r="M141" s="2" t="s">
        <v>1098</v>
      </c>
    </row>
    <row r="142" spans="1:13" x14ac:dyDescent="0.25">
      <c r="A142" s="2" t="s">
        <v>406</v>
      </c>
      <c r="B142" s="2" t="s">
        <v>5841</v>
      </c>
      <c r="C142" s="2" t="s">
        <v>5842</v>
      </c>
      <c r="D142" s="2" t="s">
        <v>2628</v>
      </c>
      <c r="E142" s="2" t="s">
        <v>5843</v>
      </c>
      <c r="F142" s="2" t="s">
        <v>5844</v>
      </c>
      <c r="M142" s="2" t="s">
        <v>5845</v>
      </c>
    </row>
    <row r="143" spans="1:13" x14ac:dyDescent="0.25">
      <c r="A143" s="2" t="s">
        <v>414</v>
      </c>
      <c r="B143" s="2" t="s">
        <v>5846</v>
      </c>
      <c r="C143" s="2" t="s">
        <v>5847</v>
      </c>
      <c r="D143" s="2" t="s">
        <v>2629</v>
      </c>
      <c r="E143" s="2" t="s">
        <v>5848</v>
      </c>
      <c r="F143" s="2" t="s">
        <v>5849</v>
      </c>
      <c r="M143" s="2" t="s">
        <v>1107</v>
      </c>
    </row>
    <row r="144" spans="1:13" x14ac:dyDescent="0.25">
      <c r="A144" s="2" t="s">
        <v>414</v>
      </c>
      <c r="B144" s="2" t="s">
        <v>5850</v>
      </c>
      <c r="C144" s="2" t="s">
        <v>5851</v>
      </c>
      <c r="D144" s="2" t="s">
        <v>2629</v>
      </c>
      <c r="E144" s="2" t="s">
        <v>5848</v>
      </c>
      <c r="F144" s="2" t="s">
        <v>5852</v>
      </c>
      <c r="M144" s="2" t="s">
        <v>1111</v>
      </c>
    </row>
    <row r="145" spans="1:13" x14ac:dyDescent="0.25">
      <c r="A145" s="2" t="s">
        <v>414</v>
      </c>
      <c r="B145" s="2" t="s">
        <v>5853</v>
      </c>
      <c r="C145" s="2" t="s">
        <v>5854</v>
      </c>
      <c r="D145" s="2" t="s">
        <v>2629</v>
      </c>
      <c r="E145" s="2" t="s">
        <v>5848</v>
      </c>
      <c r="F145" s="2" t="s">
        <v>5855</v>
      </c>
      <c r="M145" s="2" t="s">
        <v>1115</v>
      </c>
    </row>
    <row r="146" spans="1:13" x14ac:dyDescent="0.25">
      <c r="A146" s="2" t="s">
        <v>414</v>
      </c>
      <c r="B146" s="2" t="s">
        <v>5856</v>
      </c>
      <c r="C146" s="2" t="s">
        <v>5857</v>
      </c>
      <c r="D146" s="2" t="s">
        <v>2629</v>
      </c>
      <c r="E146" s="2" t="s">
        <v>5848</v>
      </c>
      <c r="F146" s="2" t="s">
        <v>5858</v>
      </c>
      <c r="M146" s="2" t="s">
        <v>1119</v>
      </c>
    </row>
    <row r="147" spans="1:13" x14ac:dyDescent="0.25">
      <c r="A147" s="2" t="s">
        <v>414</v>
      </c>
      <c r="B147" s="2" t="s">
        <v>5859</v>
      </c>
      <c r="C147" s="2" t="s">
        <v>5860</v>
      </c>
      <c r="D147" s="2" t="s">
        <v>2629</v>
      </c>
      <c r="E147" s="2" t="s">
        <v>5848</v>
      </c>
      <c r="F147" s="2" t="s">
        <v>5861</v>
      </c>
      <c r="M147" s="2" t="s">
        <v>1123</v>
      </c>
    </row>
    <row r="148" spans="1:13" x14ac:dyDescent="0.25">
      <c r="A148" s="2" t="s">
        <v>414</v>
      </c>
      <c r="B148" s="2" t="s">
        <v>5862</v>
      </c>
      <c r="C148" s="2" t="s">
        <v>5863</v>
      </c>
      <c r="D148" s="2" t="s">
        <v>2629</v>
      </c>
      <c r="E148" s="2" t="s">
        <v>5848</v>
      </c>
      <c r="F148" s="2" t="s">
        <v>5864</v>
      </c>
      <c r="M148" s="2" t="s">
        <v>1128</v>
      </c>
    </row>
    <row r="149" spans="1:13" x14ac:dyDescent="0.25">
      <c r="A149" s="2" t="s">
        <v>414</v>
      </c>
      <c r="B149" s="2" t="s">
        <v>5865</v>
      </c>
      <c r="C149" s="2" t="s">
        <v>5866</v>
      </c>
      <c r="D149" s="2" t="s">
        <v>2629</v>
      </c>
      <c r="E149" s="2" t="s">
        <v>5848</v>
      </c>
      <c r="F149" s="2" t="s">
        <v>5867</v>
      </c>
      <c r="M149" s="2" t="s">
        <v>1132</v>
      </c>
    </row>
    <row r="150" spans="1:13" x14ac:dyDescent="0.25">
      <c r="A150" s="2" t="s">
        <v>414</v>
      </c>
      <c r="B150" s="2" t="s">
        <v>5868</v>
      </c>
      <c r="C150" s="2" t="s">
        <v>5869</v>
      </c>
      <c r="D150" s="2" t="s">
        <v>2629</v>
      </c>
      <c r="E150" s="2" t="s">
        <v>5848</v>
      </c>
      <c r="F150" s="2" t="s">
        <v>5870</v>
      </c>
      <c r="M150" s="2" t="s">
        <v>1142</v>
      </c>
    </row>
    <row r="151" spans="1:13" x14ac:dyDescent="0.25">
      <c r="A151" s="2" t="s">
        <v>414</v>
      </c>
      <c r="B151" s="2" t="s">
        <v>5871</v>
      </c>
      <c r="C151" s="2" t="s">
        <v>5872</v>
      </c>
      <c r="D151" s="2" t="s">
        <v>2629</v>
      </c>
      <c r="E151" s="2" t="s">
        <v>5848</v>
      </c>
      <c r="F151" s="2" t="s">
        <v>5873</v>
      </c>
      <c r="M151" s="2" t="s">
        <v>1147</v>
      </c>
    </row>
    <row r="152" spans="1:13" x14ac:dyDescent="0.25">
      <c r="A152" s="2" t="s">
        <v>414</v>
      </c>
      <c r="B152" s="2" t="s">
        <v>5874</v>
      </c>
      <c r="C152" s="2" t="s">
        <v>5875</v>
      </c>
      <c r="D152" s="2" t="s">
        <v>2629</v>
      </c>
      <c r="E152" s="2" t="s">
        <v>5848</v>
      </c>
      <c r="F152" s="2" t="s">
        <v>5876</v>
      </c>
      <c r="M152" s="2" t="s">
        <v>1152</v>
      </c>
    </row>
    <row r="153" spans="1:13" x14ac:dyDescent="0.25">
      <c r="A153" s="2" t="s">
        <v>414</v>
      </c>
      <c r="B153" s="2" t="s">
        <v>5877</v>
      </c>
      <c r="C153" s="2" t="s">
        <v>5878</v>
      </c>
      <c r="D153" s="2" t="s">
        <v>2629</v>
      </c>
      <c r="E153" s="2" t="s">
        <v>5848</v>
      </c>
      <c r="F153" s="2" t="s">
        <v>5879</v>
      </c>
      <c r="M153" s="2" t="s">
        <v>1156</v>
      </c>
    </row>
    <row r="154" spans="1:13" x14ac:dyDescent="0.25">
      <c r="A154" s="2" t="s">
        <v>414</v>
      </c>
      <c r="B154" s="2" t="s">
        <v>5880</v>
      </c>
      <c r="C154" s="2" t="s">
        <v>5878</v>
      </c>
      <c r="D154" s="2" t="s">
        <v>2629</v>
      </c>
      <c r="E154" s="2" t="s">
        <v>5848</v>
      </c>
      <c r="F154" s="2" t="s">
        <v>5879</v>
      </c>
      <c r="M154" s="2" t="s">
        <v>1160</v>
      </c>
    </row>
    <row r="155" spans="1:13" x14ac:dyDescent="0.25">
      <c r="A155" s="2" t="s">
        <v>414</v>
      </c>
      <c r="B155" s="2" t="s">
        <v>5881</v>
      </c>
      <c r="C155" s="2" t="s">
        <v>5882</v>
      </c>
      <c r="D155" s="2" t="s">
        <v>2629</v>
      </c>
      <c r="E155" s="2" t="s">
        <v>5848</v>
      </c>
      <c r="F155" s="2" t="s">
        <v>5883</v>
      </c>
      <c r="M155" s="2" t="s">
        <v>1164</v>
      </c>
    </row>
    <row r="156" spans="1:13" x14ac:dyDescent="0.25">
      <c r="A156" s="2" t="s">
        <v>414</v>
      </c>
      <c r="B156" s="2" t="s">
        <v>5884</v>
      </c>
      <c r="C156" s="2" t="s">
        <v>5885</v>
      </c>
      <c r="D156" s="2" t="s">
        <v>2629</v>
      </c>
      <c r="E156" s="2" t="s">
        <v>5848</v>
      </c>
      <c r="F156" s="2" t="s">
        <v>5886</v>
      </c>
      <c r="M156" s="2" t="s">
        <v>1169</v>
      </c>
    </row>
    <row r="157" spans="1:13" x14ac:dyDescent="0.25">
      <c r="A157" s="2" t="s">
        <v>414</v>
      </c>
      <c r="B157" s="2" t="s">
        <v>5887</v>
      </c>
      <c r="C157" s="2" t="s">
        <v>5888</v>
      </c>
      <c r="D157" s="2" t="s">
        <v>2629</v>
      </c>
      <c r="E157" s="2" t="s">
        <v>5848</v>
      </c>
      <c r="F157" s="2" t="s">
        <v>5889</v>
      </c>
      <c r="M157" s="2" t="s">
        <v>1173</v>
      </c>
    </row>
    <row r="158" spans="1:13" x14ac:dyDescent="0.25">
      <c r="A158" s="2" t="s">
        <v>414</v>
      </c>
      <c r="B158" s="2" t="s">
        <v>5890</v>
      </c>
      <c r="C158" s="2" t="s">
        <v>5891</v>
      </c>
      <c r="D158" s="2" t="s">
        <v>2629</v>
      </c>
      <c r="E158" s="2" t="s">
        <v>5848</v>
      </c>
      <c r="F158" s="2" t="s">
        <v>5892</v>
      </c>
      <c r="M158" s="2" t="s">
        <v>1176</v>
      </c>
    </row>
    <row r="159" spans="1:13" x14ac:dyDescent="0.25">
      <c r="A159" s="2" t="s">
        <v>414</v>
      </c>
      <c r="B159" s="2" t="s">
        <v>5893</v>
      </c>
      <c r="C159" s="2" t="s">
        <v>5894</v>
      </c>
      <c r="D159" s="2" t="s">
        <v>2629</v>
      </c>
      <c r="E159" s="2" t="s">
        <v>5848</v>
      </c>
      <c r="F159" s="2" t="s">
        <v>5895</v>
      </c>
      <c r="M159"/>
    </row>
    <row r="160" spans="1:13" x14ac:dyDescent="0.25">
      <c r="A160" s="2" t="s">
        <v>414</v>
      </c>
      <c r="B160" s="2" t="s">
        <v>5896</v>
      </c>
      <c r="C160" s="2" t="s">
        <v>5897</v>
      </c>
      <c r="D160" s="2" t="s">
        <v>2629</v>
      </c>
      <c r="E160" s="2" t="s">
        <v>5848</v>
      </c>
      <c r="F160" s="2" t="s">
        <v>5898</v>
      </c>
      <c r="M160"/>
    </row>
    <row r="161" spans="1:13" x14ac:dyDescent="0.25">
      <c r="A161" s="2" t="s">
        <v>414</v>
      </c>
      <c r="B161" s="2" t="s">
        <v>5899</v>
      </c>
      <c r="C161" s="2" t="s">
        <v>5900</v>
      </c>
      <c r="D161" s="2" t="s">
        <v>2629</v>
      </c>
      <c r="E161" s="2" t="s">
        <v>5848</v>
      </c>
      <c r="F161" s="2" t="s">
        <v>5901</v>
      </c>
      <c r="M161"/>
    </row>
    <row r="162" spans="1:13" x14ac:dyDescent="0.25">
      <c r="A162" s="2" t="s">
        <v>414</v>
      </c>
      <c r="B162" s="2" t="s">
        <v>5902</v>
      </c>
      <c r="C162" s="2" t="s">
        <v>5903</v>
      </c>
      <c r="D162" s="2" t="s">
        <v>2629</v>
      </c>
      <c r="E162" s="2" t="s">
        <v>5848</v>
      </c>
      <c r="F162" s="2" t="s">
        <v>5904</v>
      </c>
      <c r="M162"/>
    </row>
    <row r="163" spans="1:13" x14ac:dyDescent="0.25">
      <c r="A163" s="2" t="s">
        <v>414</v>
      </c>
      <c r="B163" s="2" t="s">
        <v>5905</v>
      </c>
      <c r="C163" s="2" t="s">
        <v>5906</v>
      </c>
      <c r="D163" s="2" t="s">
        <v>2629</v>
      </c>
      <c r="E163" s="2" t="s">
        <v>5848</v>
      </c>
      <c r="F163" s="2" t="s">
        <v>5907</v>
      </c>
      <c r="M163"/>
    </row>
    <row r="164" spans="1:13" x14ac:dyDescent="0.25">
      <c r="A164" s="2" t="s">
        <v>414</v>
      </c>
      <c r="B164" s="2" t="s">
        <v>5908</v>
      </c>
      <c r="C164" s="2" t="s">
        <v>5909</v>
      </c>
      <c r="D164" s="2" t="s">
        <v>2735</v>
      </c>
      <c r="E164" s="2" t="s">
        <v>5910</v>
      </c>
      <c r="F164" s="2" t="s">
        <v>5911</v>
      </c>
      <c r="M164"/>
    </row>
    <row r="165" spans="1:13" x14ac:dyDescent="0.25">
      <c r="A165" s="2" t="s">
        <v>422</v>
      </c>
      <c r="B165" s="2" t="s">
        <v>5912</v>
      </c>
      <c r="C165" s="2" t="s">
        <v>5913</v>
      </c>
      <c r="D165" s="2" t="s">
        <v>2630</v>
      </c>
      <c r="E165" s="2" t="s">
        <v>5914</v>
      </c>
      <c r="F165" s="2" t="s">
        <v>5915</v>
      </c>
      <c r="M165"/>
    </row>
    <row r="166" spans="1:13" x14ac:dyDescent="0.25">
      <c r="A166" s="2" t="s">
        <v>422</v>
      </c>
      <c r="B166" s="2" t="s">
        <v>5916</v>
      </c>
      <c r="C166" s="2" t="s">
        <v>5917</v>
      </c>
      <c r="D166" s="2" t="s">
        <v>2630</v>
      </c>
      <c r="E166" s="2" t="s">
        <v>5914</v>
      </c>
      <c r="F166" s="2" t="s">
        <v>5918</v>
      </c>
      <c r="M166"/>
    </row>
    <row r="167" spans="1:13" x14ac:dyDescent="0.25">
      <c r="A167" s="2" t="s">
        <v>431</v>
      </c>
      <c r="B167" s="2" t="s">
        <v>5919</v>
      </c>
      <c r="C167" s="2" t="s">
        <v>5920</v>
      </c>
      <c r="D167" s="2" t="s">
        <v>2631</v>
      </c>
      <c r="E167" s="2" t="s">
        <v>5921</v>
      </c>
      <c r="F167" s="2" t="s">
        <v>5922</v>
      </c>
      <c r="M167"/>
    </row>
    <row r="168" spans="1:13" x14ac:dyDescent="0.25">
      <c r="A168" s="2" t="s">
        <v>431</v>
      </c>
      <c r="B168" s="2" t="s">
        <v>5923</v>
      </c>
      <c r="C168" s="2" t="s">
        <v>5924</v>
      </c>
      <c r="D168" s="2" t="s">
        <v>2631</v>
      </c>
      <c r="E168" s="2" t="s">
        <v>5925</v>
      </c>
      <c r="F168" s="2" t="s">
        <v>5926</v>
      </c>
      <c r="M168"/>
    </row>
    <row r="169" spans="1:13" x14ac:dyDescent="0.25">
      <c r="A169" s="2" t="s">
        <v>431</v>
      </c>
      <c r="B169" s="2" t="s">
        <v>5927</v>
      </c>
      <c r="C169" s="2" t="s">
        <v>5928</v>
      </c>
      <c r="D169" s="2" t="s">
        <v>2631</v>
      </c>
      <c r="E169" s="2" t="s">
        <v>5929</v>
      </c>
      <c r="F169" s="2" t="s">
        <v>5930</v>
      </c>
      <c r="M169"/>
    </row>
    <row r="170" spans="1:13" x14ac:dyDescent="0.25">
      <c r="A170" s="2" t="s">
        <v>431</v>
      </c>
      <c r="B170" s="2" t="s">
        <v>5931</v>
      </c>
      <c r="C170" s="2" t="s">
        <v>5932</v>
      </c>
      <c r="D170" s="2" t="s">
        <v>2631</v>
      </c>
      <c r="E170" s="2" t="s">
        <v>5921</v>
      </c>
      <c r="F170" s="2" t="s">
        <v>5933</v>
      </c>
      <c r="M170"/>
    </row>
    <row r="171" spans="1:13" x14ac:dyDescent="0.25">
      <c r="A171" s="2" t="s">
        <v>431</v>
      </c>
      <c r="B171" s="2" t="s">
        <v>5934</v>
      </c>
      <c r="C171" s="2" t="s">
        <v>5935</v>
      </c>
      <c r="D171" s="2" t="s">
        <v>2631</v>
      </c>
      <c r="E171" s="2" t="s">
        <v>5936</v>
      </c>
      <c r="F171" s="2" t="s">
        <v>5937</v>
      </c>
      <c r="M171"/>
    </row>
    <row r="172" spans="1:13" x14ac:dyDescent="0.25">
      <c r="A172" s="2" t="s">
        <v>441</v>
      </c>
      <c r="B172" s="2" t="s">
        <v>5938</v>
      </c>
      <c r="C172" s="2" t="s">
        <v>5939</v>
      </c>
      <c r="D172" s="2" t="s">
        <v>2632</v>
      </c>
      <c r="E172" s="2" t="s">
        <v>5940</v>
      </c>
      <c r="F172" s="2" t="s">
        <v>5941</v>
      </c>
      <c r="M172"/>
    </row>
    <row r="173" spans="1:13" x14ac:dyDescent="0.25">
      <c r="A173" s="2" t="s">
        <v>441</v>
      </c>
      <c r="B173" s="2" t="s">
        <v>5942</v>
      </c>
      <c r="C173" s="2" t="s">
        <v>5943</v>
      </c>
      <c r="D173" s="2" t="s">
        <v>2632</v>
      </c>
      <c r="E173" s="2" t="s">
        <v>5940</v>
      </c>
      <c r="F173" s="2" t="s">
        <v>5944</v>
      </c>
      <c r="M173"/>
    </row>
    <row r="174" spans="1:13" x14ac:dyDescent="0.25">
      <c r="A174" s="2" t="s">
        <v>453</v>
      </c>
      <c r="B174" s="2" t="s">
        <v>5945</v>
      </c>
      <c r="C174" s="2" t="s">
        <v>5946</v>
      </c>
      <c r="D174" s="2" t="s">
        <v>2633</v>
      </c>
      <c r="E174" s="2" t="s">
        <v>5947</v>
      </c>
      <c r="F174" s="2" t="s">
        <v>5948</v>
      </c>
      <c r="M174"/>
    </row>
    <row r="175" spans="1:13" x14ac:dyDescent="0.25">
      <c r="A175" s="2" t="s">
        <v>453</v>
      </c>
      <c r="B175" s="2" t="s">
        <v>5949</v>
      </c>
      <c r="C175" s="2" t="s">
        <v>5950</v>
      </c>
      <c r="D175" s="2" t="s">
        <v>2633</v>
      </c>
      <c r="E175" s="2" t="s">
        <v>5947</v>
      </c>
      <c r="F175" s="2" t="s">
        <v>5951</v>
      </c>
      <c r="M175"/>
    </row>
    <row r="176" spans="1:13" x14ac:dyDescent="0.25">
      <c r="A176" s="2" t="s">
        <v>462</v>
      </c>
      <c r="B176" s="2" t="s">
        <v>5952</v>
      </c>
      <c r="C176" s="2" t="s">
        <v>5953</v>
      </c>
      <c r="D176" s="2" t="s">
        <v>2635</v>
      </c>
      <c r="E176" s="2" t="s">
        <v>5954</v>
      </c>
      <c r="F176" s="2" t="s">
        <v>5955</v>
      </c>
      <c r="M176"/>
    </row>
    <row r="177" spans="1:13" x14ac:dyDescent="0.25">
      <c r="A177" s="2" t="s">
        <v>462</v>
      </c>
      <c r="B177" s="2" t="s">
        <v>5956</v>
      </c>
      <c r="C177" s="2" t="s">
        <v>5957</v>
      </c>
      <c r="D177" s="2" t="s">
        <v>2635</v>
      </c>
      <c r="E177" s="2" t="s">
        <v>5958</v>
      </c>
      <c r="F177" s="2" t="s">
        <v>5959</v>
      </c>
      <c r="M177"/>
    </row>
    <row r="178" spans="1:13" x14ac:dyDescent="0.25">
      <c r="A178" s="2" t="s">
        <v>462</v>
      </c>
      <c r="B178" s="2" t="s">
        <v>5960</v>
      </c>
      <c r="C178" s="2" t="s">
        <v>5961</v>
      </c>
      <c r="D178" s="2" t="s">
        <v>2635</v>
      </c>
      <c r="E178" s="2" t="s">
        <v>5962</v>
      </c>
      <c r="F178" s="2" t="s">
        <v>5963</v>
      </c>
      <c r="M178"/>
    </row>
    <row r="179" spans="1:13" x14ac:dyDescent="0.25">
      <c r="A179" s="2" t="s">
        <v>462</v>
      </c>
      <c r="B179" s="2" t="s">
        <v>5964</v>
      </c>
      <c r="C179" s="2" t="s">
        <v>5965</v>
      </c>
      <c r="D179" s="2" t="s">
        <v>2635</v>
      </c>
      <c r="E179" s="2" t="s">
        <v>5966</v>
      </c>
      <c r="F179" s="2" t="s">
        <v>5967</v>
      </c>
      <c r="M179"/>
    </row>
    <row r="180" spans="1:13" x14ac:dyDescent="0.25">
      <c r="A180" s="2" t="s">
        <v>462</v>
      </c>
      <c r="B180" s="2" t="s">
        <v>5968</v>
      </c>
      <c r="C180" s="2" t="s">
        <v>5969</v>
      </c>
      <c r="D180" s="2" t="s">
        <v>2635</v>
      </c>
      <c r="E180" s="2" t="s">
        <v>5966</v>
      </c>
      <c r="F180" s="2" t="s">
        <v>5970</v>
      </c>
      <c r="M180"/>
    </row>
    <row r="181" spans="1:13" x14ac:dyDescent="0.25">
      <c r="A181" s="2" t="s">
        <v>462</v>
      </c>
      <c r="B181" s="2" t="s">
        <v>5971</v>
      </c>
      <c r="C181" s="2" t="s">
        <v>5972</v>
      </c>
      <c r="D181" s="2" t="s">
        <v>2635</v>
      </c>
      <c r="E181" s="2" t="s">
        <v>5966</v>
      </c>
      <c r="F181" s="2" t="s">
        <v>5973</v>
      </c>
      <c r="M181"/>
    </row>
    <row r="182" spans="1:13" x14ac:dyDescent="0.25">
      <c r="A182" s="2" t="s">
        <v>462</v>
      </c>
      <c r="B182" s="2" t="s">
        <v>5974</v>
      </c>
      <c r="C182" s="2" t="s">
        <v>5975</v>
      </c>
      <c r="D182" s="2" t="s">
        <v>2635</v>
      </c>
      <c r="E182" s="2" t="s">
        <v>5976</v>
      </c>
      <c r="F182" s="2" t="s">
        <v>5977</v>
      </c>
      <c r="M182"/>
    </row>
    <row r="183" spans="1:13" x14ac:dyDescent="0.25">
      <c r="A183" s="2" t="s">
        <v>462</v>
      </c>
      <c r="B183" s="2" t="s">
        <v>5978</v>
      </c>
      <c r="C183" s="2" t="s">
        <v>5979</v>
      </c>
      <c r="D183" s="2" t="s">
        <v>2635</v>
      </c>
      <c r="E183" s="2" t="s">
        <v>5980</v>
      </c>
      <c r="F183" s="2" t="s">
        <v>5981</v>
      </c>
      <c r="M183"/>
    </row>
    <row r="184" spans="1:13" x14ac:dyDescent="0.25">
      <c r="A184" s="2" t="s">
        <v>462</v>
      </c>
      <c r="B184" s="2" t="s">
        <v>5982</v>
      </c>
      <c r="C184" s="2" t="s">
        <v>5983</v>
      </c>
      <c r="D184" s="2" t="s">
        <v>2635</v>
      </c>
      <c r="E184" s="2" t="s">
        <v>5984</v>
      </c>
      <c r="F184" s="2" t="s">
        <v>5985</v>
      </c>
      <c r="M184"/>
    </row>
    <row r="185" spans="1:13" x14ac:dyDescent="0.25">
      <c r="A185" s="2" t="s">
        <v>462</v>
      </c>
      <c r="B185" s="2" t="s">
        <v>5986</v>
      </c>
      <c r="C185" s="2" t="s">
        <v>5987</v>
      </c>
      <c r="D185" s="2" t="s">
        <v>2635</v>
      </c>
      <c r="E185" s="2" t="s">
        <v>5988</v>
      </c>
      <c r="F185" s="2" t="s">
        <v>5989</v>
      </c>
      <c r="M185"/>
    </row>
    <row r="186" spans="1:13" x14ac:dyDescent="0.25">
      <c r="A186" s="2" t="s">
        <v>462</v>
      </c>
      <c r="B186" s="2" t="s">
        <v>5990</v>
      </c>
      <c r="C186" s="2" t="s">
        <v>5991</v>
      </c>
      <c r="D186" s="2" t="s">
        <v>2635</v>
      </c>
      <c r="E186" s="2" t="s">
        <v>5992</v>
      </c>
      <c r="F186" s="2" t="s">
        <v>5993</v>
      </c>
      <c r="M186"/>
    </row>
    <row r="187" spans="1:13" x14ac:dyDescent="0.25">
      <c r="A187" s="2" t="s">
        <v>462</v>
      </c>
      <c r="B187" s="2" t="s">
        <v>5994</v>
      </c>
      <c r="C187" s="2" t="s">
        <v>5995</v>
      </c>
      <c r="D187" s="2" t="s">
        <v>2635</v>
      </c>
      <c r="E187" s="2" t="s">
        <v>5996</v>
      </c>
      <c r="F187" s="2" t="s">
        <v>5997</v>
      </c>
      <c r="M187"/>
    </row>
    <row r="188" spans="1:13" x14ac:dyDescent="0.25">
      <c r="A188" s="2" t="s">
        <v>462</v>
      </c>
      <c r="B188" s="2" t="s">
        <v>5998</v>
      </c>
      <c r="C188" s="2" t="s">
        <v>5999</v>
      </c>
      <c r="D188" s="2" t="s">
        <v>2635</v>
      </c>
      <c r="E188" s="2" t="s">
        <v>6000</v>
      </c>
      <c r="F188" s="2" t="s">
        <v>6001</v>
      </c>
      <c r="M188"/>
    </row>
    <row r="189" spans="1:13" x14ac:dyDescent="0.25">
      <c r="A189" s="2" t="s">
        <v>472</v>
      </c>
      <c r="B189" s="2" t="s">
        <v>6002</v>
      </c>
      <c r="C189" s="2" t="s">
        <v>6003</v>
      </c>
      <c r="D189" s="2" t="s">
        <v>2636</v>
      </c>
      <c r="E189" s="2" t="s">
        <v>6004</v>
      </c>
      <c r="F189" s="2" t="s">
        <v>6005</v>
      </c>
      <c r="M189"/>
    </row>
    <row r="190" spans="1:13" x14ac:dyDescent="0.25">
      <c r="A190" s="2" t="s">
        <v>472</v>
      </c>
      <c r="B190" s="2" t="s">
        <v>6006</v>
      </c>
      <c r="C190" s="2" t="s">
        <v>6007</v>
      </c>
      <c r="D190" s="2" t="s">
        <v>2636</v>
      </c>
      <c r="E190" s="2" t="s">
        <v>6004</v>
      </c>
      <c r="F190" s="2" t="s">
        <v>6008</v>
      </c>
      <c r="M190"/>
    </row>
    <row r="191" spans="1:13" x14ac:dyDescent="0.25">
      <c r="A191" s="2" t="s">
        <v>482</v>
      </c>
      <c r="B191" s="2" t="s">
        <v>6009</v>
      </c>
      <c r="C191" s="2" t="s">
        <v>6010</v>
      </c>
      <c r="D191" s="2" t="s">
        <v>2637</v>
      </c>
      <c r="E191" s="2" t="s">
        <v>6011</v>
      </c>
      <c r="F191" s="2" t="s">
        <v>6012</v>
      </c>
      <c r="M191"/>
    </row>
    <row r="192" spans="1:13" x14ac:dyDescent="0.25">
      <c r="A192" s="2" t="s">
        <v>482</v>
      </c>
      <c r="B192" s="2" t="s">
        <v>6013</v>
      </c>
      <c r="C192" s="2" t="s">
        <v>6014</v>
      </c>
      <c r="D192" s="2" t="s">
        <v>2768</v>
      </c>
      <c r="E192" s="2" t="s">
        <v>6015</v>
      </c>
      <c r="F192" s="2" t="s">
        <v>6016</v>
      </c>
      <c r="M192"/>
    </row>
    <row r="193" spans="1:13" x14ac:dyDescent="0.25">
      <c r="A193" s="2" t="s">
        <v>482</v>
      </c>
      <c r="B193" s="2" t="s">
        <v>6017</v>
      </c>
      <c r="C193" s="2" t="s">
        <v>6018</v>
      </c>
      <c r="D193" s="2" t="s">
        <v>2787</v>
      </c>
      <c r="E193" s="2" t="s">
        <v>6019</v>
      </c>
      <c r="F193" s="2" t="s">
        <v>6020</v>
      </c>
      <c r="M193"/>
    </row>
    <row r="194" spans="1:13" x14ac:dyDescent="0.25">
      <c r="A194" s="2" t="s">
        <v>482</v>
      </c>
      <c r="B194" s="2" t="s">
        <v>6021</v>
      </c>
      <c r="C194" s="2" t="s">
        <v>6022</v>
      </c>
      <c r="D194" s="2" t="s">
        <v>2637</v>
      </c>
      <c r="E194" s="2" t="s">
        <v>6011</v>
      </c>
      <c r="F194" s="2" t="s">
        <v>6023</v>
      </c>
      <c r="M194"/>
    </row>
    <row r="195" spans="1:13" x14ac:dyDescent="0.25">
      <c r="A195" s="2" t="s">
        <v>482</v>
      </c>
      <c r="B195" s="2" t="s">
        <v>6024</v>
      </c>
      <c r="C195" s="2" t="s">
        <v>6025</v>
      </c>
      <c r="D195" s="2" t="s">
        <v>2757</v>
      </c>
      <c r="E195" s="2" t="s">
        <v>6026</v>
      </c>
      <c r="F195" s="2" t="s">
        <v>6027</v>
      </c>
      <c r="M195"/>
    </row>
    <row r="196" spans="1:13" x14ac:dyDescent="0.25">
      <c r="A196" s="2" t="s">
        <v>482</v>
      </c>
      <c r="B196" s="2" t="s">
        <v>6028</v>
      </c>
      <c r="C196" s="2" t="s">
        <v>6029</v>
      </c>
      <c r="D196" s="2" t="s">
        <v>2779</v>
      </c>
      <c r="E196" s="2" t="s">
        <v>6030</v>
      </c>
      <c r="F196" s="2" t="s">
        <v>6031</v>
      </c>
      <c r="M196"/>
    </row>
    <row r="197" spans="1:13" x14ac:dyDescent="0.25">
      <c r="A197" s="2" t="s">
        <v>492</v>
      </c>
      <c r="B197" s="2" t="s">
        <v>6032</v>
      </c>
      <c r="C197" s="2" t="s">
        <v>6033</v>
      </c>
      <c r="D197" s="2" t="s">
        <v>2640</v>
      </c>
      <c r="E197" s="2" t="s">
        <v>6034</v>
      </c>
      <c r="F197" s="2" t="s">
        <v>6035</v>
      </c>
      <c r="M197"/>
    </row>
    <row r="198" spans="1:13" x14ac:dyDescent="0.25">
      <c r="A198" s="2" t="s">
        <v>492</v>
      </c>
      <c r="B198" s="2" t="s">
        <v>6036</v>
      </c>
      <c r="C198" s="2" t="s">
        <v>6037</v>
      </c>
      <c r="D198" s="2" t="s">
        <v>2640</v>
      </c>
      <c r="E198" s="2" t="s">
        <v>6034</v>
      </c>
      <c r="F198" s="2" t="s">
        <v>6038</v>
      </c>
      <c r="M198"/>
    </row>
    <row r="199" spans="1:13" x14ac:dyDescent="0.25">
      <c r="A199" s="2" t="s">
        <v>502</v>
      </c>
      <c r="B199" s="2" t="s">
        <v>6039</v>
      </c>
      <c r="C199" s="2" t="s">
        <v>6040</v>
      </c>
      <c r="D199" s="2" t="s">
        <v>2641</v>
      </c>
      <c r="E199" s="2" t="s">
        <v>6041</v>
      </c>
      <c r="F199" s="2" t="s">
        <v>6042</v>
      </c>
      <c r="M199"/>
    </row>
    <row r="200" spans="1:13" x14ac:dyDescent="0.25">
      <c r="A200" s="2" t="s">
        <v>502</v>
      </c>
      <c r="B200" s="2" t="s">
        <v>6043</v>
      </c>
      <c r="C200" s="2" t="s">
        <v>6044</v>
      </c>
      <c r="D200" s="2" t="s">
        <v>2641</v>
      </c>
      <c r="E200" s="2" t="s">
        <v>6041</v>
      </c>
      <c r="F200" s="2" t="s">
        <v>6045</v>
      </c>
      <c r="M200"/>
    </row>
    <row r="201" spans="1:13" x14ac:dyDescent="0.25">
      <c r="A201" s="2" t="s">
        <v>513</v>
      </c>
      <c r="B201" s="2" t="s">
        <v>6046</v>
      </c>
      <c r="C201" s="2" t="s">
        <v>6047</v>
      </c>
      <c r="D201" s="2" t="s">
        <v>2642</v>
      </c>
      <c r="E201" s="2" t="s">
        <v>6048</v>
      </c>
      <c r="F201" s="2" t="s">
        <v>6049</v>
      </c>
      <c r="M201"/>
    </row>
    <row r="202" spans="1:13" x14ac:dyDescent="0.25">
      <c r="A202" s="2" t="s">
        <v>513</v>
      </c>
      <c r="B202" s="2" t="s">
        <v>6050</v>
      </c>
      <c r="C202" s="2" t="s">
        <v>6051</v>
      </c>
      <c r="D202" s="2" t="s">
        <v>2642</v>
      </c>
      <c r="E202" s="2" t="s">
        <v>6048</v>
      </c>
      <c r="F202" s="2" t="s">
        <v>6052</v>
      </c>
      <c r="M202"/>
    </row>
    <row r="203" spans="1:13" x14ac:dyDescent="0.25">
      <c r="A203" s="2" t="s">
        <v>513</v>
      </c>
      <c r="B203" s="2" t="s">
        <v>6053</v>
      </c>
      <c r="C203" s="2" t="s">
        <v>6054</v>
      </c>
      <c r="D203" s="2" t="s">
        <v>2642</v>
      </c>
      <c r="E203" s="2" t="s">
        <v>6055</v>
      </c>
      <c r="F203" s="2" t="s">
        <v>6056</v>
      </c>
      <c r="M203"/>
    </row>
    <row r="204" spans="1:13" x14ac:dyDescent="0.25">
      <c r="A204" s="2" t="s">
        <v>523</v>
      </c>
      <c r="B204" s="2" t="s">
        <v>6057</v>
      </c>
      <c r="C204" s="2" t="s">
        <v>6058</v>
      </c>
      <c r="D204" s="2" t="s">
        <v>2643</v>
      </c>
      <c r="E204" s="2" t="s">
        <v>6059</v>
      </c>
      <c r="F204" s="2" t="s">
        <v>6060</v>
      </c>
      <c r="M204"/>
    </row>
    <row r="205" spans="1:13" x14ac:dyDescent="0.25">
      <c r="A205" s="2" t="s">
        <v>523</v>
      </c>
      <c r="B205" s="2" t="s">
        <v>6061</v>
      </c>
      <c r="C205" s="2" t="s">
        <v>6062</v>
      </c>
      <c r="D205" s="2" t="s">
        <v>2643</v>
      </c>
      <c r="E205" s="2" t="s">
        <v>6063</v>
      </c>
      <c r="F205" s="2" t="s">
        <v>6064</v>
      </c>
      <c r="M205"/>
    </row>
    <row r="206" spans="1:13" x14ac:dyDescent="0.25">
      <c r="A206" s="2" t="s">
        <v>523</v>
      </c>
      <c r="B206" s="2" t="s">
        <v>6065</v>
      </c>
      <c r="C206" s="2" t="s">
        <v>6066</v>
      </c>
      <c r="D206" s="2" t="s">
        <v>2643</v>
      </c>
      <c r="E206" s="2" t="s">
        <v>6063</v>
      </c>
      <c r="F206" s="2" t="s">
        <v>6067</v>
      </c>
      <c r="M206"/>
    </row>
    <row r="207" spans="1:13" x14ac:dyDescent="0.25">
      <c r="A207" s="2" t="s">
        <v>533</v>
      </c>
      <c r="B207" s="2" t="s">
        <v>6068</v>
      </c>
      <c r="C207" s="2" t="s">
        <v>6069</v>
      </c>
      <c r="D207" s="2" t="s">
        <v>2646</v>
      </c>
      <c r="E207" s="2" t="s">
        <v>6070</v>
      </c>
      <c r="F207" s="2" t="s">
        <v>6071</v>
      </c>
      <c r="M207"/>
    </row>
    <row r="208" spans="1:13" x14ac:dyDescent="0.25">
      <c r="A208" s="2" t="s">
        <v>533</v>
      </c>
      <c r="B208" s="2" t="s">
        <v>6072</v>
      </c>
      <c r="C208" s="2" t="s">
        <v>6073</v>
      </c>
      <c r="D208" s="2" t="s">
        <v>2646</v>
      </c>
      <c r="E208" s="2" t="s">
        <v>6070</v>
      </c>
      <c r="F208" s="2" t="s">
        <v>6074</v>
      </c>
      <c r="M208"/>
    </row>
    <row r="209" spans="1:13" x14ac:dyDescent="0.25">
      <c r="A209" s="2" t="s">
        <v>543</v>
      </c>
      <c r="B209" s="2" t="s">
        <v>6075</v>
      </c>
      <c r="C209" s="2" t="s">
        <v>6076</v>
      </c>
      <c r="D209" s="2" t="s">
        <v>2647</v>
      </c>
      <c r="E209" s="2" t="s">
        <v>6077</v>
      </c>
      <c r="F209" s="2" t="s">
        <v>6078</v>
      </c>
      <c r="M209"/>
    </row>
    <row r="210" spans="1:13" x14ac:dyDescent="0.25">
      <c r="A210" s="2" t="s">
        <v>543</v>
      </c>
      <c r="B210" s="2" t="s">
        <v>6079</v>
      </c>
      <c r="C210" s="2" t="s">
        <v>6080</v>
      </c>
      <c r="D210" s="2" t="s">
        <v>2647</v>
      </c>
      <c r="E210" s="2" t="s">
        <v>6081</v>
      </c>
      <c r="F210" s="2" t="s">
        <v>6082</v>
      </c>
      <c r="M210"/>
    </row>
    <row r="211" spans="1:13" x14ac:dyDescent="0.25">
      <c r="A211" s="2" t="s">
        <v>543</v>
      </c>
      <c r="B211" s="2" t="s">
        <v>6083</v>
      </c>
      <c r="C211" s="2" t="s">
        <v>6084</v>
      </c>
      <c r="D211" s="2" t="s">
        <v>2647</v>
      </c>
      <c r="E211" s="2" t="s">
        <v>6077</v>
      </c>
      <c r="F211" s="2" t="s">
        <v>6085</v>
      </c>
      <c r="M211"/>
    </row>
    <row r="212" spans="1:13" x14ac:dyDescent="0.25">
      <c r="A212" s="2" t="s">
        <v>543</v>
      </c>
      <c r="B212" s="2" t="s">
        <v>6086</v>
      </c>
      <c r="C212" s="2" t="s">
        <v>6087</v>
      </c>
      <c r="D212" s="2" t="s">
        <v>2647</v>
      </c>
      <c r="E212" s="2" t="s">
        <v>6088</v>
      </c>
      <c r="F212" s="2" t="s">
        <v>6089</v>
      </c>
      <c r="M212"/>
    </row>
    <row r="213" spans="1:13" x14ac:dyDescent="0.25">
      <c r="A213" s="2" t="s">
        <v>552</v>
      </c>
      <c r="B213" s="2" t="s">
        <v>6090</v>
      </c>
      <c r="C213" s="2" t="s">
        <v>6091</v>
      </c>
      <c r="D213" s="2" t="s">
        <v>2648</v>
      </c>
      <c r="E213" s="2" t="s">
        <v>6092</v>
      </c>
      <c r="F213" s="2" t="s">
        <v>6093</v>
      </c>
      <c r="M213"/>
    </row>
    <row r="214" spans="1:13" x14ac:dyDescent="0.25">
      <c r="A214" s="2" t="s">
        <v>552</v>
      </c>
      <c r="B214" s="2" t="s">
        <v>6094</v>
      </c>
      <c r="C214" s="2" t="s">
        <v>6095</v>
      </c>
      <c r="D214" s="2" t="s">
        <v>2648</v>
      </c>
      <c r="E214" s="2" t="s">
        <v>6092</v>
      </c>
      <c r="F214" s="2" t="s">
        <v>6096</v>
      </c>
      <c r="M214"/>
    </row>
    <row r="215" spans="1:13" x14ac:dyDescent="0.25">
      <c r="A215" s="2" t="s">
        <v>552</v>
      </c>
      <c r="B215" s="2" t="s">
        <v>6097</v>
      </c>
      <c r="C215" s="2" t="s">
        <v>6098</v>
      </c>
      <c r="D215" s="2" t="s">
        <v>2800</v>
      </c>
      <c r="E215" s="2" t="s">
        <v>6099</v>
      </c>
      <c r="F215" s="2" t="s">
        <v>6100</v>
      </c>
      <c r="M215"/>
    </row>
    <row r="216" spans="1:13" x14ac:dyDescent="0.25">
      <c r="A216" s="2" t="s">
        <v>560</v>
      </c>
      <c r="B216" s="2" t="s">
        <v>6101</v>
      </c>
      <c r="C216" s="2" t="s">
        <v>6102</v>
      </c>
      <c r="D216" s="2" t="s">
        <v>2649</v>
      </c>
      <c r="E216" s="2" t="s">
        <v>6103</v>
      </c>
      <c r="F216" s="2" t="s">
        <v>6104</v>
      </c>
      <c r="M216"/>
    </row>
    <row r="217" spans="1:13" x14ac:dyDescent="0.25">
      <c r="A217" s="2" t="s">
        <v>560</v>
      </c>
      <c r="B217" s="2" t="s">
        <v>6105</v>
      </c>
      <c r="C217" s="2" t="s">
        <v>6106</v>
      </c>
      <c r="D217" s="2" t="s">
        <v>2649</v>
      </c>
      <c r="E217" s="2" t="s">
        <v>6107</v>
      </c>
      <c r="F217" s="2" t="s">
        <v>6108</v>
      </c>
      <c r="M217"/>
    </row>
    <row r="218" spans="1:13" x14ac:dyDescent="0.25">
      <c r="A218" s="2" t="s">
        <v>560</v>
      </c>
      <c r="B218" s="2" t="s">
        <v>6109</v>
      </c>
      <c r="C218" s="2" t="s">
        <v>6110</v>
      </c>
      <c r="D218" s="2" t="s">
        <v>2649</v>
      </c>
      <c r="E218" s="2" t="s">
        <v>6111</v>
      </c>
      <c r="F218" s="2" t="s">
        <v>6112</v>
      </c>
      <c r="M218"/>
    </row>
    <row r="219" spans="1:13" x14ac:dyDescent="0.25">
      <c r="A219" s="2" t="s">
        <v>560</v>
      </c>
      <c r="B219" s="2" t="s">
        <v>6113</v>
      </c>
      <c r="C219" s="2" t="s">
        <v>6114</v>
      </c>
      <c r="D219" s="2" t="s">
        <v>2649</v>
      </c>
      <c r="E219" s="2" t="s">
        <v>6115</v>
      </c>
      <c r="F219" s="2" t="s">
        <v>6116</v>
      </c>
      <c r="M219"/>
    </row>
    <row r="220" spans="1:13" x14ac:dyDescent="0.25">
      <c r="A220" s="2" t="s">
        <v>560</v>
      </c>
      <c r="B220" s="2" t="s">
        <v>6117</v>
      </c>
      <c r="C220" s="2" t="s">
        <v>6118</v>
      </c>
      <c r="D220" s="2" t="s">
        <v>2649</v>
      </c>
      <c r="E220" s="2" t="s">
        <v>6103</v>
      </c>
      <c r="F220" s="2" t="s">
        <v>6119</v>
      </c>
      <c r="M220"/>
    </row>
    <row r="221" spans="1:13" x14ac:dyDescent="0.25">
      <c r="A221" s="2" t="s">
        <v>569</v>
      </c>
      <c r="B221" s="2" t="s">
        <v>6120</v>
      </c>
      <c r="C221" s="2" t="s">
        <v>6121</v>
      </c>
      <c r="D221" s="2" t="s">
        <v>2650</v>
      </c>
      <c r="E221" s="2" t="s">
        <v>6122</v>
      </c>
      <c r="F221" s="2" t="s">
        <v>6123</v>
      </c>
      <c r="M221"/>
    </row>
    <row r="222" spans="1:13" x14ac:dyDescent="0.25">
      <c r="A222" s="2" t="s">
        <v>569</v>
      </c>
      <c r="B222" s="2" t="s">
        <v>6124</v>
      </c>
      <c r="C222" s="2" t="s">
        <v>6125</v>
      </c>
      <c r="D222" s="2" t="s">
        <v>2650</v>
      </c>
      <c r="E222" s="2" t="s">
        <v>6122</v>
      </c>
      <c r="F222" s="2" t="s">
        <v>6126</v>
      </c>
      <c r="M222"/>
    </row>
    <row r="223" spans="1:13" x14ac:dyDescent="0.25">
      <c r="A223" s="2" t="s">
        <v>5486</v>
      </c>
      <c r="B223" s="2" t="s">
        <v>6127</v>
      </c>
      <c r="C223" s="2" t="s">
        <v>6128</v>
      </c>
      <c r="D223" s="2" t="s">
        <v>2651</v>
      </c>
      <c r="E223" s="2" t="s">
        <v>6129</v>
      </c>
      <c r="F223" s="2" t="s">
        <v>6130</v>
      </c>
      <c r="M223"/>
    </row>
    <row r="224" spans="1:13" x14ac:dyDescent="0.25">
      <c r="A224" s="2" t="s">
        <v>5486</v>
      </c>
      <c r="B224" s="2" t="s">
        <v>6131</v>
      </c>
      <c r="C224" s="2" t="s">
        <v>6132</v>
      </c>
      <c r="D224" s="2" t="s">
        <v>2651</v>
      </c>
      <c r="E224" s="2" t="s">
        <v>6129</v>
      </c>
      <c r="F224" s="2" t="s">
        <v>6133</v>
      </c>
      <c r="M224"/>
    </row>
    <row r="225" spans="1:13" x14ac:dyDescent="0.25">
      <c r="A225" s="2" t="s">
        <v>5486</v>
      </c>
      <c r="B225" s="2" t="s">
        <v>6134</v>
      </c>
      <c r="C225" s="2" t="s">
        <v>6135</v>
      </c>
      <c r="D225" s="2" t="s">
        <v>2651</v>
      </c>
      <c r="E225" s="2" t="s">
        <v>6129</v>
      </c>
      <c r="F225" s="2" t="s">
        <v>6136</v>
      </c>
      <c r="M225"/>
    </row>
    <row r="226" spans="1:13" x14ac:dyDescent="0.25">
      <c r="A226" s="2" t="s">
        <v>5486</v>
      </c>
      <c r="B226" s="2" t="s">
        <v>6137</v>
      </c>
      <c r="C226" s="2" t="s">
        <v>6138</v>
      </c>
      <c r="D226" s="2" t="s">
        <v>2651</v>
      </c>
      <c r="E226" s="2" t="s">
        <v>6129</v>
      </c>
      <c r="F226" s="2" t="s">
        <v>6139</v>
      </c>
      <c r="M226"/>
    </row>
    <row r="227" spans="1:13" x14ac:dyDescent="0.25">
      <c r="A227" s="2" t="s">
        <v>5486</v>
      </c>
      <c r="B227" s="2" t="s">
        <v>6140</v>
      </c>
      <c r="C227" s="2" t="s">
        <v>6141</v>
      </c>
      <c r="D227" s="2" t="s">
        <v>2651</v>
      </c>
      <c r="E227" s="2" t="s">
        <v>6129</v>
      </c>
      <c r="F227" s="2" t="s">
        <v>6142</v>
      </c>
      <c r="M227"/>
    </row>
    <row r="228" spans="1:13" x14ac:dyDescent="0.25">
      <c r="A228" s="2" t="s">
        <v>5486</v>
      </c>
      <c r="B228" s="2" t="s">
        <v>6143</v>
      </c>
      <c r="C228" s="2" t="s">
        <v>6144</v>
      </c>
      <c r="D228" s="2" t="s">
        <v>2651</v>
      </c>
      <c r="E228" s="2" t="s">
        <v>6129</v>
      </c>
      <c r="F228" s="2" t="s">
        <v>6145</v>
      </c>
      <c r="M228"/>
    </row>
    <row r="229" spans="1:13" x14ac:dyDescent="0.25">
      <c r="A229" s="2" t="s">
        <v>5486</v>
      </c>
      <c r="B229" s="2" t="s">
        <v>6146</v>
      </c>
      <c r="C229" s="2" t="s">
        <v>6147</v>
      </c>
      <c r="D229" s="2" t="s">
        <v>2651</v>
      </c>
      <c r="E229" s="2" t="s">
        <v>6129</v>
      </c>
      <c r="F229" s="2" t="s">
        <v>6148</v>
      </c>
      <c r="M229"/>
    </row>
    <row r="230" spans="1:13" x14ac:dyDescent="0.25">
      <c r="A230" s="2" t="s">
        <v>588</v>
      </c>
      <c r="B230" s="2" t="s">
        <v>6149</v>
      </c>
      <c r="C230" s="2" t="s">
        <v>6150</v>
      </c>
      <c r="D230" s="2" t="s">
        <v>2653</v>
      </c>
      <c r="E230" s="2" t="s">
        <v>6151</v>
      </c>
      <c r="F230" s="2" t="s">
        <v>6152</v>
      </c>
      <c r="M230"/>
    </row>
    <row r="231" spans="1:13" x14ac:dyDescent="0.25">
      <c r="A231" s="2" t="s">
        <v>588</v>
      </c>
      <c r="B231" s="2" t="s">
        <v>6153</v>
      </c>
      <c r="C231" s="2" t="s">
        <v>6154</v>
      </c>
      <c r="D231" s="2" t="s">
        <v>2653</v>
      </c>
      <c r="E231" s="2" t="s">
        <v>6155</v>
      </c>
      <c r="F231" s="2" t="s">
        <v>6156</v>
      </c>
      <c r="M231"/>
    </row>
    <row r="232" spans="1:13" x14ac:dyDescent="0.25">
      <c r="A232" s="2" t="s">
        <v>588</v>
      </c>
      <c r="B232" s="2" t="s">
        <v>6157</v>
      </c>
      <c r="C232" s="2" t="s">
        <v>6158</v>
      </c>
      <c r="D232" s="2" t="s">
        <v>2653</v>
      </c>
      <c r="E232" s="2" t="s">
        <v>6159</v>
      </c>
      <c r="F232" s="2" t="s">
        <v>6160</v>
      </c>
      <c r="M232"/>
    </row>
    <row r="233" spans="1:13" x14ac:dyDescent="0.25">
      <c r="A233" s="2" t="s">
        <v>588</v>
      </c>
      <c r="B233" s="2" t="s">
        <v>6161</v>
      </c>
      <c r="C233" s="2" t="s">
        <v>6162</v>
      </c>
      <c r="D233" s="2" t="s">
        <v>2653</v>
      </c>
      <c r="E233" s="2" t="s">
        <v>6163</v>
      </c>
      <c r="F233" s="2" t="s">
        <v>6164</v>
      </c>
      <c r="M233"/>
    </row>
    <row r="234" spans="1:13" x14ac:dyDescent="0.25">
      <c r="A234" s="2" t="s">
        <v>588</v>
      </c>
      <c r="B234" s="2" t="s">
        <v>6165</v>
      </c>
      <c r="C234" s="2" t="s">
        <v>6166</v>
      </c>
      <c r="D234" s="2" t="s">
        <v>2653</v>
      </c>
      <c r="E234" s="2" t="s">
        <v>6167</v>
      </c>
      <c r="F234" s="2" t="s">
        <v>6168</v>
      </c>
      <c r="M234"/>
    </row>
    <row r="235" spans="1:13" x14ac:dyDescent="0.25">
      <c r="A235" s="2" t="s">
        <v>588</v>
      </c>
      <c r="B235" s="2" t="s">
        <v>6169</v>
      </c>
      <c r="C235" s="2" t="s">
        <v>6170</v>
      </c>
      <c r="D235" s="2" t="s">
        <v>2653</v>
      </c>
      <c r="E235" s="2" t="s">
        <v>6171</v>
      </c>
      <c r="F235" s="2" t="s">
        <v>6172</v>
      </c>
      <c r="M235"/>
    </row>
    <row r="236" spans="1:13" x14ac:dyDescent="0.25">
      <c r="A236" s="2" t="s">
        <v>588</v>
      </c>
      <c r="B236" s="2" t="s">
        <v>6173</v>
      </c>
      <c r="C236" s="2" t="s">
        <v>6174</v>
      </c>
      <c r="D236" s="2" t="s">
        <v>2653</v>
      </c>
      <c r="E236" s="2" t="s">
        <v>6175</v>
      </c>
      <c r="F236" s="2" t="s">
        <v>6176</v>
      </c>
      <c r="M236"/>
    </row>
    <row r="237" spans="1:13" x14ac:dyDescent="0.25">
      <c r="A237" s="2" t="s">
        <v>588</v>
      </c>
      <c r="B237" s="2" t="s">
        <v>6177</v>
      </c>
      <c r="C237" s="2" t="s">
        <v>6178</v>
      </c>
      <c r="D237" s="2" t="s">
        <v>2653</v>
      </c>
      <c r="E237" s="2" t="s">
        <v>6179</v>
      </c>
      <c r="F237" s="2" t="s">
        <v>6180</v>
      </c>
      <c r="M237"/>
    </row>
    <row r="238" spans="1:13" x14ac:dyDescent="0.25">
      <c r="A238" s="2" t="s">
        <v>588</v>
      </c>
      <c r="B238" s="2" t="s">
        <v>6181</v>
      </c>
      <c r="C238" s="2" t="s">
        <v>6182</v>
      </c>
      <c r="D238" s="2" t="s">
        <v>2653</v>
      </c>
      <c r="E238" s="2" t="s">
        <v>6183</v>
      </c>
      <c r="F238" s="2" t="s">
        <v>6184</v>
      </c>
      <c r="M238"/>
    </row>
    <row r="239" spans="1:13" x14ac:dyDescent="0.25">
      <c r="A239" s="2" t="s">
        <v>588</v>
      </c>
      <c r="B239" s="2" t="s">
        <v>6185</v>
      </c>
      <c r="C239" s="2" t="s">
        <v>6186</v>
      </c>
      <c r="D239" s="2" t="s">
        <v>2653</v>
      </c>
      <c r="E239" s="2" t="s">
        <v>6187</v>
      </c>
      <c r="F239" s="2" t="s">
        <v>6188</v>
      </c>
      <c r="M239"/>
    </row>
    <row r="240" spans="1:13" x14ac:dyDescent="0.25">
      <c r="A240" s="2" t="s">
        <v>588</v>
      </c>
      <c r="B240" s="2" t="s">
        <v>6189</v>
      </c>
      <c r="C240" s="2" t="s">
        <v>6190</v>
      </c>
      <c r="D240" s="2" t="s">
        <v>2653</v>
      </c>
      <c r="E240" s="2" t="s">
        <v>6191</v>
      </c>
      <c r="F240" s="2" t="s">
        <v>6192</v>
      </c>
      <c r="M240"/>
    </row>
    <row r="241" spans="1:13" x14ac:dyDescent="0.25">
      <c r="A241" s="2" t="s">
        <v>588</v>
      </c>
      <c r="B241" s="2" t="s">
        <v>6193</v>
      </c>
      <c r="C241" s="2" t="s">
        <v>6194</v>
      </c>
      <c r="D241" s="2" t="s">
        <v>2653</v>
      </c>
      <c r="E241" s="2" t="s">
        <v>6195</v>
      </c>
      <c r="F241" s="2" t="s">
        <v>6196</v>
      </c>
      <c r="M241"/>
    </row>
    <row r="242" spans="1:13" x14ac:dyDescent="0.25">
      <c r="A242" s="2" t="s">
        <v>588</v>
      </c>
      <c r="B242" s="2" t="s">
        <v>6197</v>
      </c>
      <c r="C242" s="2" t="s">
        <v>6198</v>
      </c>
      <c r="D242" s="2" t="s">
        <v>2653</v>
      </c>
      <c r="E242" s="2" t="s">
        <v>6199</v>
      </c>
      <c r="F242" s="2" t="s">
        <v>6200</v>
      </c>
      <c r="M242"/>
    </row>
    <row r="243" spans="1:13" x14ac:dyDescent="0.25">
      <c r="A243" s="2" t="s">
        <v>588</v>
      </c>
      <c r="B243" s="2" t="s">
        <v>6201</v>
      </c>
      <c r="C243" s="2" t="s">
        <v>6202</v>
      </c>
      <c r="D243" s="2" t="s">
        <v>2653</v>
      </c>
      <c r="E243" s="2" t="s">
        <v>6203</v>
      </c>
      <c r="F243" s="2" t="s">
        <v>6204</v>
      </c>
      <c r="M243"/>
    </row>
    <row r="244" spans="1:13" x14ac:dyDescent="0.25">
      <c r="A244" s="2" t="s">
        <v>588</v>
      </c>
      <c r="B244" s="2" t="s">
        <v>6205</v>
      </c>
      <c r="C244" s="2" t="s">
        <v>6206</v>
      </c>
      <c r="D244" s="2" t="s">
        <v>2653</v>
      </c>
      <c r="E244" s="2" t="s">
        <v>6191</v>
      </c>
      <c r="F244" s="2" t="s">
        <v>6207</v>
      </c>
      <c r="M244"/>
    </row>
    <row r="245" spans="1:13" x14ac:dyDescent="0.25">
      <c r="A245" s="2" t="s">
        <v>596</v>
      </c>
      <c r="B245" s="2" t="s">
        <v>6208</v>
      </c>
      <c r="C245" s="2" t="s">
        <v>6209</v>
      </c>
      <c r="D245" s="2" t="s">
        <v>2654</v>
      </c>
      <c r="E245" s="2" t="s">
        <v>6210</v>
      </c>
      <c r="F245" s="2" t="s">
        <v>6211</v>
      </c>
      <c r="M245"/>
    </row>
    <row r="246" spans="1:13" x14ac:dyDescent="0.25">
      <c r="A246" s="2" t="s">
        <v>596</v>
      </c>
      <c r="B246" s="2" t="s">
        <v>6212</v>
      </c>
      <c r="C246" s="2" t="s">
        <v>6213</v>
      </c>
      <c r="D246" s="2" t="s">
        <v>2654</v>
      </c>
      <c r="E246" s="2" t="s">
        <v>6214</v>
      </c>
      <c r="F246" s="2" t="s">
        <v>6215</v>
      </c>
      <c r="M246"/>
    </row>
    <row r="247" spans="1:13" x14ac:dyDescent="0.25">
      <c r="A247" s="2" t="s">
        <v>596</v>
      </c>
      <c r="B247" s="2" t="s">
        <v>6216</v>
      </c>
      <c r="C247" s="2" t="s">
        <v>6217</v>
      </c>
      <c r="D247" s="2" t="s">
        <v>2654</v>
      </c>
      <c r="E247" s="2" t="s">
        <v>6218</v>
      </c>
      <c r="F247" s="2" t="s">
        <v>6219</v>
      </c>
      <c r="M247"/>
    </row>
    <row r="248" spans="1:13" x14ac:dyDescent="0.25">
      <c r="A248" s="2" t="s">
        <v>596</v>
      </c>
      <c r="B248" s="2" t="s">
        <v>6220</v>
      </c>
      <c r="C248" s="2" t="s">
        <v>6221</v>
      </c>
      <c r="D248" s="2" t="s">
        <v>2654</v>
      </c>
      <c r="E248" s="2" t="s">
        <v>6222</v>
      </c>
      <c r="F248" s="2" t="s">
        <v>6223</v>
      </c>
      <c r="M248"/>
    </row>
    <row r="249" spans="1:13" x14ac:dyDescent="0.25">
      <c r="A249" s="2" t="s">
        <v>596</v>
      </c>
      <c r="B249" s="2" t="s">
        <v>6224</v>
      </c>
      <c r="C249" s="2" t="s">
        <v>6225</v>
      </c>
      <c r="D249" s="2" t="s">
        <v>2654</v>
      </c>
      <c r="E249" s="2" t="s">
        <v>6226</v>
      </c>
      <c r="F249" s="2" t="s">
        <v>6227</v>
      </c>
      <c r="M249"/>
    </row>
    <row r="250" spans="1:13" x14ac:dyDescent="0.25">
      <c r="A250" s="2" t="s">
        <v>596</v>
      </c>
      <c r="B250" s="2" t="s">
        <v>6228</v>
      </c>
      <c r="C250" s="2" t="s">
        <v>6229</v>
      </c>
      <c r="D250" s="2" t="s">
        <v>2654</v>
      </c>
      <c r="E250" s="2" t="s">
        <v>6230</v>
      </c>
      <c r="F250" s="2" t="s">
        <v>6231</v>
      </c>
      <c r="M250"/>
    </row>
    <row r="251" spans="1:13" x14ac:dyDescent="0.25">
      <c r="A251" s="2" t="s">
        <v>596</v>
      </c>
      <c r="B251" s="2" t="s">
        <v>6232</v>
      </c>
      <c r="C251" s="2" t="s">
        <v>6233</v>
      </c>
      <c r="D251" s="2" t="s">
        <v>2654</v>
      </c>
      <c r="E251" s="2" t="s">
        <v>6230</v>
      </c>
      <c r="F251" s="2" t="s">
        <v>6234</v>
      </c>
      <c r="M251"/>
    </row>
    <row r="252" spans="1:13" x14ac:dyDescent="0.25">
      <c r="A252" s="2" t="s">
        <v>596</v>
      </c>
      <c r="B252" s="2" t="s">
        <v>6235</v>
      </c>
      <c r="C252" s="2" t="s">
        <v>6236</v>
      </c>
      <c r="D252" s="2" t="s">
        <v>2654</v>
      </c>
      <c r="E252" s="2" t="s">
        <v>6237</v>
      </c>
      <c r="F252" s="2" t="s">
        <v>6238</v>
      </c>
      <c r="M252"/>
    </row>
    <row r="253" spans="1:13" x14ac:dyDescent="0.25">
      <c r="A253" s="2" t="s">
        <v>596</v>
      </c>
      <c r="B253" s="2" t="s">
        <v>6239</v>
      </c>
      <c r="C253" s="2" t="s">
        <v>6240</v>
      </c>
      <c r="D253" s="2" t="s">
        <v>2654</v>
      </c>
      <c r="E253" s="2" t="s">
        <v>6241</v>
      </c>
      <c r="F253" s="2" t="s">
        <v>6242</v>
      </c>
      <c r="M253"/>
    </row>
    <row r="254" spans="1:13" x14ac:dyDescent="0.25">
      <c r="A254" s="2" t="s">
        <v>596</v>
      </c>
      <c r="B254" s="2" t="s">
        <v>6243</v>
      </c>
      <c r="C254" s="2" t="s">
        <v>6244</v>
      </c>
      <c r="D254" s="2" t="s">
        <v>2654</v>
      </c>
      <c r="E254" s="2" t="s">
        <v>6245</v>
      </c>
      <c r="F254" s="2" t="s">
        <v>6246</v>
      </c>
      <c r="M254"/>
    </row>
    <row r="255" spans="1:13" x14ac:dyDescent="0.25">
      <c r="A255" s="2" t="s">
        <v>605</v>
      </c>
      <c r="B255" s="2" t="s">
        <v>6247</v>
      </c>
      <c r="C255" s="2" t="s">
        <v>6248</v>
      </c>
      <c r="D255" s="2" t="s">
        <v>2655</v>
      </c>
      <c r="E255" s="2" t="s">
        <v>6249</v>
      </c>
      <c r="F255" s="2" t="s">
        <v>6250</v>
      </c>
      <c r="M255"/>
    </row>
    <row r="256" spans="1:13" x14ac:dyDescent="0.25">
      <c r="A256" s="2" t="s">
        <v>605</v>
      </c>
      <c r="B256" s="2" t="s">
        <v>6251</v>
      </c>
      <c r="C256" s="2" t="s">
        <v>6252</v>
      </c>
      <c r="D256" s="2" t="s">
        <v>2655</v>
      </c>
      <c r="E256" s="2" t="s">
        <v>6249</v>
      </c>
      <c r="F256" s="2" t="s">
        <v>6253</v>
      </c>
      <c r="M256"/>
    </row>
    <row r="257" spans="1:13" x14ac:dyDescent="0.25">
      <c r="A257" s="2" t="s">
        <v>616</v>
      </c>
      <c r="B257" s="2" t="s">
        <v>6254</v>
      </c>
      <c r="C257" s="2" t="s">
        <v>6255</v>
      </c>
      <c r="D257" s="2" t="s">
        <v>2656</v>
      </c>
      <c r="E257" s="2" t="s">
        <v>6256</v>
      </c>
      <c r="F257" s="2" t="s">
        <v>6257</v>
      </c>
      <c r="M257"/>
    </row>
    <row r="258" spans="1:13" x14ac:dyDescent="0.25">
      <c r="A258" s="2" t="s">
        <v>616</v>
      </c>
      <c r="B258" s="2" t="s">
        <v>6258</v>
      </c>
      <c r="C258" s="2" t="s">
        <v>6259</v>
      </c>
      <c r="D258" s="2" t="s">
        <v>2656</v>
      </c>
      <c r="E258" s="2" t="s">
        <v>6260</v>
      </c>
      <c r="F258" s="2" t="s">
        <v>6261</v>
      </c>
      <c r="M258"/>
    </row>
    <row r="259" spans="1:13" x14ac:dyDescent="0.25">
      <c r="A259" s="2" t="s">
        <v>616</v>
      </c>
      <c r="B259" s="2" t="s">
        <v>6262</v>
      </c>
      <c r="C259" s="2" t="s">
        <v>6263</v>
      </c>
      <c r="D259" s="2" t="s">
        <v>2656</v>
      </c>
      <c r="E259" s="2" t="s">
        <v>6264</v>
      </c>
      <c r="F259" s="2" t="s">
        <v>6265</v>
      </c>
      <c r="M259"/>
    </row>
    <row r="260" spans="1:13" x14ac:dyDescent="0.25">
      <c r="A260" s="2" t="s">
        <v>616</v>
      </c>
      <c r="B260" s="2" t="s">
        <v>6266</v>
      </c>
      <c r="C260" s="2" t="s">
        <v>6267</v>
      </c>
      <c r="D260" s="2" t="s">
        <v>2656</v>
      </c>
      <c r="E260" s="2" t="s">
        <v>6268</v>
      </c>
      <c r="F260" s="2" t="s">
        <v>6269</v>
      </c>
      <c r="M260"/>
    </row>
    <row r="261" spans="1:13" x14ac:dyDescent="0.25">
      <c r="A261" s="2" t="s">
        <v>616</v>
      </c>
      <c r="B261" s="2" t="s">
        <v>6270</v>
      </c>
      <c r="C261" s="2" t="s">
        <v>6271</v>
      </c>
      <c r="D261" s="2" t="s">
        <v>2656</v>
      </c>
      <c r="E261" s="2" t="s">
        <v>6272</v>
      </c>
      <c r="F261" s="2" t="s">
        <v>6273</v>
      </c>
      <c r="M261"/>
    </row>
    <row r="262" spans="1:13" x14ac:dyDescent="0.25">
      <c r="A262" s="2" t="s">
        <v>616</v>
      </c>
      <c r="B262" s="2" t="s">
        <v>6274</v>
      </c>
      <c r="C262" s="2" t="s">
        <v>6275</v>
      </c>
      <c r="D262" s="2" t="s">
        <v>2656</v>
      </c>
      <c r="E262" s="2" t="s">
        <v>6260</v>
      </c>
      <c r="F262" s="2" t="s">
        <v>6276</v>
      </c>
      <c r="M262"/>
    </row>
    <row r="263" spans="1:13" x14ac:dyDescent="0.25">
      <c r="A263" s="2" t="s">
        <v>616</v>
      </c>
      <c r="B263" s="2" t="s">
        <v>6277</v>
      </c>
      <c r="C263" s="2" t="s">
        <v>6278</v>
      </c>
      <c r="D263" s="2" t="s">
        <v>2656</v>
      </c>
      <c r="E263" s="2" t="s">
        <v>6279</v>
      </c>
      <c r="F263" s="2" t="s">
        <v>6280</v>
      </c>
      <c r="M263"/>
    </row>
    <row r="264" spans="1:13" x14ac:dyDescent="0.25">
      <c r="A264" s="2" t="s">
        <v>616</v>
      </c>
      <c r="B264" s="2" t="s">
        <v>6281</v>
      </c>
      <c r="C264" s="2" t="s">
        <v>6282</v>
      </c>
      <c r="D264" s="2" t="s">
        <v>2656</v>
      </c>
      <c r="E264" s="2" t="s">
        <v>6283</v>
      </c>
      <c r="F264" s="2" t="s">
        <v>6284</v>
      </c>
      <c r="M264"/>
    </row>
    <row r="265" spans="1:13" x14ac:dyDescent="0.25">
      <c r="A265" s="2" t="s">
        <v>616</v>
      </c>
      <c r="B265" s="2" t="s">
        <v>6285</v>
      </c>
      <c r="C265" s="2" t="s">
        <v>6286</v>
      </c>
      <c r="D265" s="2" t="s">
        <v>2656</v>
      </c>
      <c r="E265" s="2" t="s">
        <v>6287</v>
      </c>
      <c r="F265" s="2" t="s">
        <v>6288</v>
      </c>
      <c r="M265"/>
    </row>
    <row r="266" spans="1:13" x14ac:dyDescent="0.25">
      <c r="A266" s="2" t="s">
        <v>616</v>
      </c>
      <c r="B266" s="2" t="s">
        <v>6289</v>
      </c>
      <c r="C266" s="2" t="s">
        <v>6290</v>
      </c>
      <c r="D266" s="2" t="s">
        <v>2656</v>
      </c>
      <c r="E266" s="2" t="s">
        <v>6291</v>
      </c>
      <c r="F266" s="2" t="s">
        <v>6292</v>
      </c>
      <c r="M266"/>
    </row>
    <row r="267" spans="1:13" x14ac:dyDescent="0.25">
      <c r="A267" s="2" t="s">
        <v>616</v>
      </c>
      <c r="B267" s="2" t="s">
        <v>6293</v>
      </c>
      <c r="C267" s="2" t="s">
        <v>6294</v>
      </c>
      <c r="D267" s="2" t="s">
        <v>2664</v>
      </c>
      <c r="E267" s="2" t="s">
        <v>6295</v>
      </c>
      <c r="F267" s="2" t="s">
        <v>6296</v>
      </c>
      <c r="M267"/>
    </row>
    <row r="268" spans="1:13" x14ac:dyDescent="0.25">
      <c r="A268" s="2" t="s">
        <v>625</v>
      </c>
      <c r="B268" s="2" t="s">
        <v>6297</v>
      </c>
      <c r="C268" s="2" t="s">
        <v>6298</v>
      </c>
      <c r="D268" s="2" t="s">
        <v>2659</v>
      </c>
      <c r="E268" s="2" t="s">
        <v>6299</v>
      </c>
      <c r="F268" s="2" t="s">
        <v>6300</v>
      </c>
      <c r="M268"/>
    </row>
    <row r="269" spans="1:13" x14ac:dyDescent="0.25">
      <c r="A269" s="2" t="s">
        <v>625</v>
      </c>
      <c r="B269" s="2" t="s">
        <v>6301</v>
      </c>
      <c r="C269" s="2" t="s">
        <v>6302</v>
      </c>
      <c r="D269" s="2" t="s">
        <v>2659</v>
      </c>
      <c r="E269" s="2" t="s">
        <v>6299</v>
      </c>
      <c r="F269" s="2" t="s">
        <v>6303</v>
      </c>
      <c r="M269"/>
    </row>
    <row r="270" spans="1:13" x14ac:dyDescent="0.25">
      <c r="A270" s="2" t="s">
        <v>633</v>
      </c>
      <c r="B270" s="2" t="s">
        <v>6304</v>
      </c>
      <c r="C270" s="2" t="s">
        <v>6305</v>
      </c>
      <c r="D270" s="2" t="s">
        <v>2660</v>
      </c>
      <c r="E270" s="2" t="s">
        <v>6306</v>
      </c>
      <c r="F270" s="2" t="s">
        <v>6307</v>
      </c>
      <c r="M270"/>
    </row>
    <row r="271" spans="1:13" x14ac:dyDescent="0.25">
      <c r="A271" s="2" t="s">
        <v>633</v>
      </c>
      <c r="B271" s="2" t="s">
        <v>6308</v>
      </c>
      <c r="C271" s="2" t="s">
        <v>6309</v>
      </c>
      <c r="D271" s="2" t="s">
        <v>2660</v>
      </c>
      <c r="E271" s="2" t="s">
        <v>6310</v>
      </c>
      <c r="F271" s="2" t="s">
        <v>6311</v>
      </c>
      <c r="M271"/>
    </row>
    <row r="272" spans="1:13" x14ac:dyDescent="0.25">
      <c r="A272" s="2" t="s">
        <v>633</v>
      </c>
      <c r="B272" s="2" t="s">
        <v>6312</v>
      </c>
      <c r="C272" s="2" t="s">
        <v>6313</v>
      </c>
      <c r="D272" s="2" t="s">
        <v>2660</v>
      </c>
      <c r="E272" s="2" t="s">
        <v>6306</v>
      </c>
      <c r="F272" s="2" t="s">
        <v>6314</v>
      </c>
      <c r="M272"/>
    </row>
    <row r="273" spans="1:13" x14ac:dyDescent="0.25">
      <c r="A273" s="2" t="s">
        <v>633</v>
      </c>
      <c r="B273" s="2" t="s">
        <v>6315</v>
      </c>
      <c r="C273" s="2" t="s">
        <v>6316</v>
      </c>
      <c r="D273" s="2" t="s">
        <v>2660</v>
      </c>
      <c r="E273" s="2" t="s">
        <v>6317</v>
      </c>
      <c r="F273" s="2" t="s">
        <v>6318</v>
      </c>
      <c r="M273"/>
    </row>
    <row r="274" spans="1:13" x14ac:dyDescent="0.25">
      <c r="A274" s="2" t="s">
        <v>633</v>
      </c>
      <c r="B274" s="2" t="s">
        <v>6319</v>
      </c>
      <c r="C274" s="2" t="s">
        <v>6320</v>
      </c>
      <c r="D274" s="2" t="s">
        <v>2660</v>
      </c>
      <c r="E274" s="2" t="s">
        <v>6321</v>
      </c>
      <c r="F274" s="2" t="s">
        <v>6322</v>
      </c>
      <c r="M274"/>
    </row>
    <row r="275" spans="1:13" x14ac:dyDescent="0.25">
      <c r="A275" s="2" t="s">
        <v>642</v>
      </c>
      <c r="B275" s="2" t="s">
        <v>6323</v>
      </c>
      <c r="C275" s="2" t="s">
        <v>6324</v>
      </c>
      <c r="D275" s="2" t="s">
        <v>2661</v>
      </c>
      <c r="E275" s="2" t="s">
        <v>6325</v>
      </c>
      <c r="F275" s="2" t="s">
        <v>6326</v>
      </c>
      <c r="M275"/>
    </row>
    <row r="276" spans="1:13" x14ac:dyDescent="0.25">
      <c r="A276" s="2" t="s">
        <v>642</v>
      </c>
      <c r="B276" s="2" t="s">
        <v>6327</v>
      </c>
      <c r="C276" s="2" t="s">
        <v>6328</v>
      </c>
      <c r="D276" s="2" t="s">
        <v>2661</v>
      </c>
      <c r="E276" s="2" t="s">
        <v>6325</v>
      </c>
      <c r="F276" s="2" t="s">
        <v>6329</v>
      </c>
      <c r="M276"/>
    </row>
    <row r="277" spans="1:13" x14ac:dyDescent="0.25">
      <c r="A277" s="2" t="s">
        <v>649</v>
      </c>
      <c r="B277" s="2" t="s">
        <v>6330</v>
      </c>
      <c r="C277" s="2" t="s">
        <v>6331</v>
      </c>
      <c r="D277" s="2" t="s">
        <v>2664</v>
      </c>
      <c r="E277" s="2" t="s">
        <v>6295</v>
      </c>
      <c r="F277" s="2" t="s">
        <v>6332</v>
      </c>
      <c r="M277"/>
    </row>
    <row r="278" spans="1:13" x14ac:dyDescent="0.25">
      <c r="A278" s="2" t="s">
        <v>649</v>
      </c>
      <c r="B278" s="2" t="s">
        <v>6333</v>
      </c>
      <c r="C278" s="2" t="s">
        <v>6334</v>
      </c>
      <c r="D278" s="2" t="s">
        <v>2664</v>
      </c>
      <c r="E278" s="2" t="s">
        <v>6335</v>
      </c>
      <c r="F278" s="2" t="s">
        <v>6336</v>
      </c>
      <c r="M278"/>
    </row>
    <row r="279" spans="1:13" x14ac:dyDescent="0.25">
      <c r="A279" s="2" t="s">
        <v>649</v>
      </c>
      <c r="B279" s="2" t="s">
        <v>6337</v>
      </c>
      <c r="C279" s="2" t="s">
        <v>6338</v>
      </c>
      <c r="D279" s="2" t="s">
        <v>2664</v>
      </c>
      <c r="E279" s="2" t="s">
        <v>6295</v>
      </c>
      <c r="F279" s="2" t="s">
        <v>6339</v>
      </c>
      <c r="M279"/>
    </row>
    <row r="280" spans="1:13" x14ac:dyDescent="0.25">
      <c r="A280" s="2" t="s">
        <v>658</v>
      </c>
      <c r="B280" s="2" t="s">
        <v>6340</v>
      </c>
      <c r="C280" s="2" t="s">
        <v>6341</v>
      </c>
      <c r="D280" s="2" t="s">
        <v>2664</v>
      </c>
      <c r="E280" s="2" t="s">
        <v>6295</v>
      </c>
      <c r="F280" s="2" t="s">
        <v>6342</v>
      </c>
      <c r="M280"/>
    </row>
    <row r="281" spans="1:13" x14ac:dyDescent="0.25">
      <c r="A281" s="2" t="s">
        <v>658</v>
      </c>
      <c r="B281" s="2" t="s">
        <v>6343</v>
      </c>
      <c r="C281" s="2" t="s">
        <v>6344</v>
      </c>
      <c r="D281" s="2" t="s">
        <v>2664</v>
      </c>
      <c r="E281" s="2" t="s">
        <v>6295</v>
      </c>
      <c r="F281" s="2" t="s">
        <v>6345</v>
      </c>
      <c r="M281"/>
    </row>
    <row r="282" spans="1:13" x14ac:dyDescent="0.25">
      <c r="A282" s="2" t="s">
        <v>667</v>
      </c>
      <c r="B282" s="2" t="s">
        <v>6346</v>
      </c>
      <c r="C282" s="2" t="s">
        <v>6347</v>
      </c>
      <c r="D282" s="2" t="s">
        <v>2665</v>
      </c>
      <c r="E282" s="2" t="s">
        <v>6348</v>
      </c>
      <c r="F282" s="2" t="s">
        <v>6349</v>
      </c>
      <c r="M282"/>
    </row>
    <row r="283" spans="1:13" x14ac:dyDescent="0.25">
      <c r="A283" s="2" t="s">
        <v>667</v>
      </c>
      <c r="B283" s="2" t="s">
        <v>6350</v>
      </c>
      <c r="C283" s="2" t="s">
        <v>6351</v>
      </c>
      <c r="D283" s="2" t="s">
        <v>2665</v>
      </c>
      <c r="E283" s="2" t="s">
        <v>6352</v>
      </c>
      <c r="F283" s="2" t="s">
        <v>6353</v>
      </c>
      <c r="M283"/>
    </row>
    <row r="284" spans="1:13" x14ac:dyDescent="0.25">
      <c r="A284" s="2" t="s">
        <v>667</v>
      </c>
      <c r="B284" s="2" t="s">
        <v>6354</v>
      </c>
      <c r="C284" s="2" t="s">
        <v>6355</v>
      </c>
      <c r="D284" s="2" t="s">
        <v>2665</v>
      </c>
      <c r="E284" s="2" t="s">
        <v>6352</v>
      </c>
      <c r="F284" s="2" t="s">
        <v>6356</v>
      </c>
      <c r="M284"/>
    </row>
    <row r="285" spans="1:13" x14ac:dyDescent="0.25">
      <c r="A285" s="2" t="s">
        <v>676</v>
      </c>
      <c r="B285" s="2" t="s">
        <v>6357</v>
      </c>
      <c r="C285" s="2" t="s">
        <v>6358</v>
      </c>
      <c r="D285" s="2" t="s">
        <v>2666</v>
      </c>
      <c r="E285" s="2" t="s">
        <v>6359</v>
      </c>
      <c r="F285" s="2" t="s">
        <v>6360</v>
      </c>
      <c r="M285"/>
    </row>
    <row r="286" spans="1:13" x14ac:dyDescent="0.25">
      <c r="A286" s="2" t="s">
        <v>676</v>
      </c>
      <c r="B286" s="2" t="s">
        <v>6361</v>
      </c>
      <c r="C286" s="2" t="s">
        <v>6362</v>
      </c>
      <c r="D286" s="2" t="s">
        <v>2666</v>
      </c>
      <c r="E286" s="2" t="s">
        <v>6363</v>
      </c>
      <c r="F286" s="2" t="s">
        <v>6364</v>
      </c>
      <c r="M286"/>
    </row>
    <row r="287" spans="1:13" x14ac:dyDescent="0.25">
      <c r="A287" s="2" t="s">
        <v>676</v>
      </c>
      <c r="B287" s="2" t="s">
        <v>6365</v>
      </c>
      <c r="C287" s="2" t="s">
        <v>6366</v>
      </c>
      <c r="D287" s="2" t="s">
        <v>2666</v>
      </c>
      <c r="E287" s="2" t="s">
        <v>6367</v>
      </c>
      <c r="F287" s="2" t="s">
        <v>6368</v>
      </c>
      <c r="M287"/>
    </row>
    <row r="288" spans="1:13" x14ac:dyDescent="0.25">
      <c r="A288" s="2" t="s">
        <v>676</v>
      </c>
      <c r="B288" s="2" t="s">
        <v>6369</v>
      </c>
      <c r="C288" s="2" t="s">
        <v>6370</v>
      </c>
      <c r="D288" s="2" t="s">
        <v>2666</v>
      </c>
      <c r="E288" s="2" t="s">
        <v>6363</v>
      </c>
      <c r="F288" s="2" t="s">
        <v>6371</v>
      </c>
      <c r="M288"/>
    </row>
    <row r="289" spans="1:13" x14ac:dyDescent="0.25">
      <c r="A289" s="2" t="s">
        <v>676</v>
      </c>
      <c r="B289" s="2" t="s">
        <v>6372</v>
      </c>
      <c r="C289" s="2" t="s">
        <v>6373</v>
      </c>
      <c r="D289" s="2" t="s">
        <v>2666</v>
      </c>
      <c r="E289" s="2" t="s">
        <v>6374</v>
      </c>
      <c r="F289" s="2" t="s">
        <v>6375</v>
      </c>
      <c r="M289"/>
    </row>
    <row r="290" spans="1:13" x14ac:dyDescent="0.25">
      <c r="A290" s="2" t="s">
        <v>676</v>
      </c>
      <c r="B290" s="2" t="s">
        <v>6376</v>
      </c>
      <c r="C290" s="2" t="s">
        <v>6377</v>
      </c>
      <c r="D290" s="2" t="s">
        <v>2666</v>
      </c>
      <c r="E290" s="2" t="s">
        <v>6378</v>
      </c>
      <c r="F290" s="2" t="s">
        <v>6379</v>
      </c>
      <c r="M290"/>
    </row>
    <row r="291" spans="1:13" x14ac:dyDescent="0.25">
      <c r="A291" s="2" t="s">
        <v>685</v>
      </c>
      <c r="B291" s="2" t="s">
        <v>6380</v>
      </c>
      <c r="C291" s="2" t="s">
        <v>6381</v>
      </c>
      <c r="D291" s="2" t="s">
        <v>2735</v>
      </c>
      <c r="E291" s="2" t="s">
        <v>5910</v>
      </c>
      <c r="F291" s="2" t="s">
        <v>6382</v>
      </c>
      <c r="M291"/>
    </row>
    <row r="292" spans="1:13" x14ac:dyDescent="0.25">
      <c r="A292" s="2" t="s">
        <v>685</v>
      </c>
      <c r="B292" s="2" t="s">
        <v>6383</v>
      </c>
      <c r="C292" s="2" t="s">
        <v>6384</v>
      </c>
      <c r="D292" s="2" t="s">
        <v>2666</v>
      </c>
      <c r="E292" s="2" t="s">
        <v>6363</v>
      </c>
      <c r="F292" s="2" t="s">
        <v>6385</v>
      </c>
      <c r="M292"/>
    </row>
    <row r="293" spans="1:13" x14ac:dyDescent="0.25">
      <c r="A293" s="2" t="s">
        <v>685</v>
      </c>
      <c r="B293" s="2" t="s">
        <v>6386</v>
      </c>
      <c r="C293" s="2" t="s">
        <v>6387</v>
      </c>
      <c r="D293" s="2" t="s">
        <v>2723</v>
      </c>
      <c r="E293" s="2" t="s">
        <v>6388</v>
      </c>
      <c r="F293" s="2" t="s">
        <v>6389</v>
      </c>
      <c r="M293"/>
    </row>
    <row r="294" spans="1:13" x14ac:dyDescent="0.25">
      <c r="A294" s="2" t="s">
        <v>685</v>
      </c>
      <c r="B294" s="2" t="s">
        <v>6390</v>
      </c>
      <c r="C294" s="2" t="s">
        <v>6391</v>
      </c>
      <c r="D294" s="2" t="s">
        <v>2729</v>
      </c>
      <c r="E294" s="2" t="s">
        <v>6392</v>
      </c>
      <c r="F294" s="2" t="s">
        <v>6393</v>
      </c>
      <c r="M294"/>
    </row>
    <row r="295" spans="1:13" x14ac:dyDescent="0.25">
      <c r="A295" s="2" t="s">
        <v>685</v>
      </c>
      <c r="B295" s="2" t="s">
        <v>6394</v>
      </c>
      <c r="C295" s="2" t="s">
        <v>6395</v>
      </c>
      <c r="D295" s="2" t="s">
        <v>2735</v>
      </c>
      <c r="E295" s="2" t="s">
        <v>5910</v>
      </c>
      <c r="F295" s="2" t="s">
        <v>6396</v>
      </c>
      <c r="M295"/>
    </row>
    <row r="296" spans="1:13" x14ac:dyDescent="0.25">
      <c r="A296" s="2" t="s">
        <v>685</v>
      </c>
      <c r="B296" s="2" t="s">
        <v>6397</v>
      </c>
      <c r="C296" s="2" t="s">
        <v>6398</v>
      </c>
      <c r="D296" s="2" t="s">
        <v>2629</v>
      </c>
      <c r="E296" s="2" t="s">
        <v>5848</v>
      </c>
      <c r="F296" s="2" t="s">
        <v>6399</v>
      </c>
      <c r="M296"/>
    </row>
    <row r="297" spans="1:13" x14ac:dyDescent="0.25">
      <c r="A297" s="2" t="s">
        <v>685</v>
      </c>
      <c r="B297" s="2" t="s">
        <v>6400</v>
      </c>
      <c r="C297" s="2" t="s">
        <v>6401</v>
      </c>
      <c r="D297" s="2" t="s">
        <v>2637</v>
      </c>
      <c r="E297" s="2" t="s">
        <v>6011</v>
      </c>
      <c r="F297" s="2" t="s">
        <v>6402</v>
      </c>
      <c r="M297"/>
    </row>
    <row r="298" spans="1:13" x14ac:dyDescent="0.25">
      <c r="A298" s="2" t="s">
        <v>693</v>
      </c>
      <c r="B298" s="2" t="s">
        <v>6403</v>
      </c>
      <c r="C298" s="2" t="s">
        <v>6404</v>
      </c>
      <c r="D298" s="2" t="s">
        <v>2666</v>
      </c>
      <c r="E298" s="2" t="s">
        <v>6363</v>
      </c>
      <c r="F298" s="2" t="s">
        <v>6405</v>
      </c>
      <c r="M298"/>
    </row>
    <row r="299" spans="1:13" x14ac:dyDescent="0.25">
      <c r="A299" s="2" t="s">
        <v>693</v>
      </c>
      <c r="B299" s="2" t="s">
        <v>6406</v>
      </c>
      <c r="C299" s="2" t="s">
        <v>6407</v>
      </c>
      <c r="D299" s="2" t="s">
        <v>2666</v>
      </c>
      <c r="E299" s="2" t="s">
        <v>6363</v>
      </c>
      <c r="F299" s="2" t="s">
        <v>6408</v>
      </c>
      <c r="M299"/>
    </row>
    <row r="300" spans="1:13" x14ac:dyDescent="0.25">
      <c r="A300" s="2" t="s">
        <v>701</v>
      </c>
      <c r="B300" s="2" t="s">
        <v>6409</v>
      </c>
      <c r="C300" s="2" t="s">
        <v>6410</v>
      </c>
      <c r="D300" s="2" t="s">
        <v>2668</v>
      </c>
      <c r="E300" s="2" t="s">
        <v>6411</v>
      </c>
      <c r="F300" s="2" t="s">
        <v>6412</v>
      </c>
      <c r="M300"/>
    </row>
    <row r="301" spans="1:13" x14ac:dyDescent="0.25">
      <c r="A301" s="2" t="s">
        <v>701</v>
      </c>
      <c r="B301" s="2" t="s">
        <v>6413</v>
      </c>
      <c r="C301" s="2" t="s">
        <v>6414</v>
      </c>
      <c r="D301" s="2" t="s">
        <v>2668</v>
      </c>
      <c r="E301" s="2" t="s">
        <v>6411</v>
      </c>
      <c r="F301" s="2" t="s">
        <v>6415</v>
      </c>
      <c r="M301"/>
    </row>
    <row r="302" spans="1:13" x14ac:dyDescent="0.25">
      <c r="A302" s="2" t="s">
        <v>701</v>
      </c>
      <c r="B302" s="2" t="s">
        <v>6416</v>
      </c>
      <c r="C302" s="2" t="s">
        <v>6417</v>
      </c>
      <c r="D302" s="2" t="s">
        <v>2668</v>
      </c>
      <c r="E302" s="2" t="s">
        <v>6418</v>
      </c>
      <c r="F302" s="2" t="s">
        <v>6419</v>
      </c>
      <c r="M302"/>
    </row>
    <row r="303" spans="1:13" x14ac:dyDescent="0.25">
      <c r="A303" s="2" t="s">
        <v>707</v>
      </c>
      <c r="B303" s="2" t="s">
        <v>6420</v>
      </c>
      <c r="C303" s="2" t="s">
        <v>6421</v>
      </c>
      <c r="D303" s="2" t="s">
        <v>2669</v>
      </c>
      <c r="E303" s="2" t="s">
        <v>6422</v>
      </c>
      <c r="F303" s="2" t="s">
        <v>6423</v>
      </c>
      <c r="M303"/>
    </row>
    <row r="304" spans="1:13" x14ac:dyDescent="0.25">
      <c r="A304" s="2" t="s">
        <v>707</v>
      </c>
      <c r="B304" s="2" t="s">
        <v>6424</v>
      </c>
      <c r="C304" s="2" t="s">
        <v>6425</v>
      </c>
      <c r="D304" s="2" t="s">
        <v>2669</v>
      </c>
      <c r="E304" s="2" t="s">
        <v>6422</v>
      </c>
      <c r="F304" s="2" t="s">
        <v>6426</v>
      </c>
      <c r="M304"/>
    </row>
    <row r="305" spans="1:13" x14ac:dyDescent="0.25">
      <c r="A305" s="2" t="s">
        <v>714</v>
      </c>
      <c r="B305" s="2" t="s">
        <v>6427</v>
      </c>
      <c r="C305" s="2" t="s">
        <v>6428</v>
      </c>
      <c r="D305" s="2" t="s">
        <v>2671</v>
      </c>
      <c r="E305" s="2" t="s">
        <v>6429</v>
      </c>
      <c r="F305" s="2" t="s">
        <v>6430</v>
      </c>
      <c r="M305"/>
    </row>
    <row r="306" spans="1:13" x14ac:dyDescent="0.25">
      <c r="A306" s="2" t="s">
        <v>714</v>
      </c>
      <c r="B306" s="2" t="s">
        <v>6431</v>
      </c>
      <c r="C306" s="2" t="s">
        <v>6432</v>
      </c>
      <c r="D306" s="2" t="s">
        <v>2671</v>
      </c>
      <c r="E306" s="2" t="s">
        <v>6429</v>
      </c>
      <c r="F306" s="2" t="s">
        <v>6433</v>
      </c>
      <c r="M306"/>
    </row>
    <row r="307" spans="1:13" x14ac:dyDescent="0.25">
      <c r="A307" s="2" t="s">
        <v>714</v>
      </c>
      <c r="B307" s="2" t="s">
        <v>6434</v>
      </c>
      <c r="C307" s="2" t="s">
        <v>6435</v>
      </c>
      <c r="D307" s="2" t="s">
        <v>2671</v>
      </c>
      <c r="E307" s="2" t="s">
        <v>6436</v>
      </c>
      <c r="F307" s="2" t="s">
        <v>6437</v>
      </c>
      <c r="M307"/>
    </row>
    <row r="308" spans="1:13" x14ac:dyDescent="0.25">
      <c r="A308" s="2" t="s">
        <v>714</v>
      </c>
      <c r="B308" s="2" t="s">
        <v>6438</v>
      </c>
      <c r="C308" s="2" t="s">
        <v>6439</v>
      </c>
      <c r="D308" s="2" t="s">
        <v>2671</v>
      </c>
      <c r="E308" s="2" t="s">
        <v>6429</v>
      </c>
      <c r="F308" s="2" t="s">
        <v>6440</v>
      </c>
      <c r="M308"/>
    </row>
    <row r="309" spans="1:13" x14ac:dyDescent="0.25">
      <c r="A309" s="2" t="s">
        <v>721</v>
      </c>
      <c r="B309" s="2" t="s">
        <v>6441</v>
      </c>
      <c r="C309" s="2" t="s">
        <v>6442</v>
      </c>
      <c r="D309" s="2" t="s">
        <v>2672</v>
      </c>
      <c r="E309" s="2" t="s">
        <v>6443</v>
      </c>
      <c r="F309" s="2" t="s">
        <v>6444</v>
      </c>
      <c r="M309"/>
    </row>
    <row r="310" spans="1:13" x14ac:dyDescent="0.25">
      <c r="A310" s="2" t="s">
        <v>721</v>
      </c>
      <c r="B310" s="2" t="s">
        <v>6445</v>
      </c>
      <c r="C310" s="2" t="s">
        <v>6446</v>
      </c>
      <c r="D310" s="2" t="s">
        <v>2672</v>
      </c>
      <c r="E310" s="2" t="s">
        <v>6443</v>
      </c>
      <c r="F310" s="2" t="s">
        <v>6447</v>
      </c>
      <c r="M310"/>
    </row>
    <row r="311" spans="1:13" x14ac:dyDescent="0.25">
      <c r="A311" s="2" t="s">
        <v>729</v>
      </c>
      <c r="B311" s="2" t="s">
        <v>6448</v>
      </c>
      <c r="C311" s="2" t="s">
        <v>6449</v>
      </c>
      <c r="D311" s="2" t="s">
        <v>2673</v>
      </c>
      <c r="E311" s="2" t="s">
        <v>6450</v>
      </c>
      <c r="F311" s="2" t="s">
        <v>6451</v>
      </c>
      <c r="M311"/>
    </row>
    <row r="312" spans="1:13" x14ac:dyDescent="0.25">
      <c r="A312" s="2" t="s">
        <v>729</v>
      </c>
      <c r="B312" s="2" t="s">
        <v>6452</v>
      </c>
      <c r="C312" s="2" t="s">
        <v>6453</v>
      </c>
      <c r="D312" s="2" t="s">
        <v>2673</v>
      </c>
      <c r="E312" s="2" t="s">
        <v>6454</v>
      </c>
      <c r="F312" s="2" t="s">
        <v>6455</v>
      </c>
      <c r="M312"/>
    </row>
    <row r="313" spans="1:13" x14ac:dyDescent="0.25">
      <c r="A313" s="2" t="s">
        <v>729</v>
      </c>
      <c r="B313" s="2" t="s">
        <v>6456</v>
      </c>
      <c r="C313" s="2" t="s">
        <v>6457</v>
      </c>
      <c r="D313" s="2" t="s">
        <v>2673</v>
      </c>
      <c r="E313" s="2" t="s">
        <v>6458</v>
      </c>
      <c r="F313" s="2" t="s">
        <v>6459</v>
      </c>
      <c r="M313"/>
    </row>
    <row r="314" spans="1:13" x14ac:dyDescent="0.25">
      <c r="A314" s="2" t="s">
        <v>729</v>
      </c>
      <c r="B314" s="2" t="s">
        <v>6460</v>
      </c>
      <c r="C314" s="2" t="s">
        <v>6461</v>
      </c>
      <c r="D314" s="2" t="s">
        <v>2673</v>
      </c>
      <c r="E314" s="2" t="s">
        <v>6450</v>
      </c>
      <c r="F314" s="2" t="s">
        <v>6462</v>
      </c>
      <c r="M314"/>
    </row>
    <row r="315" spans="1:13" x14ac:dyDescent="0.25">
      <c r="A315" s="2" t="s">
        <v>736</v>
      </c>
      <c r="B315" s="2" t="s">
        <v>6463</v>
      </c>
      <c r="C315" s="2" t="s">
        <v>6464</v>
      </c>
      <c r="D315" s="2" t="s">
        <v>2674</v>
      </c>
      <c r="E315" s="2" t="s">
        <v>6465</v>
      </c>
      <c r="F315" s="2" t="s">
        <v>6466</v>
      </c>
      <c r="M315"/>
    </row>
    <row r="316" spans="1:13" x14ac:dyDescent="0.25">
      <c r="A316" s="2" t="s">
        <v>736</v>
      </c>
      <c r="B316" s="2" t="s">
        <v>6467</v>
      </c>
      <c r="C316" s="2" t="s">
        <v>6468</v>
      </c>
      <c r="D316" s="2" t="s">
        <v>2674</v>
      </c>
      <c r="E316" s="2" t="s">
        <v>6465</v>
      </c>
      <c r="F316" s="2" t="s">
        <v>6469</v>
      </c>
      <c r="M316"/>
    </row>
    <row r="317" spans="1:13" x14ac:dyDescent="0.25">
      <c r="A317" s="2" t="s">
        <v>736</v>
      </c>
      <c r="B317" s="2" t="s">
        <v>6470</v>
      </c>
      <c r="C317" s="2" t="s">
        <v>6471</v>
      </c>
      <c r="D317" s="2" t="s">
        <v>2674</v>
      </c>
      <c r="E317" s="2" t="s">
        <v>6472</v>
      </c>
      <c r="F317" s="2" t="s">
        <v>6473</v>
      </c>
      <c r="M317"/>
    </row>
    <row r="318" spans="1:13" x14ac:dyDescent="0.25">
      <c r="A318" s="2" t="s">
        <v>5564</v>
      </c>
      <c r="B318" s="2" t="s">
        <v>6474</v>
      </c>
      <c r="C318" s="2" t="s">
        <v>6475</v>
      </c>
      <c r="D318" s="2" t="s">
        <v>2677</v>
      </c>
      <c r="E318" s="2" t="s">
        <v>6476</v>
      </c>
      <c r="F318" s="2" t="s">
        <v>6477</v>
      </c>
      <c r="M318"/>
    </row>
    <row r="319" spans="1:13" x14ac:dyDescent="0.25">
      <c r="A319" s="2" t="s">
        <v>5564</v>
      </c>
      <c r="B319" s="2" t="s">
        <v>6478</v>
      </c>
      <c r="C319" s="2" t="s">
        <v>6479</v>
      </c>
      <c r="D319" s="2" t="s">
        <v>2677</v>
      </c>
      <c r="E319" s="2" t="s">
        <v>6476</v>
      </c>
      <c r="F319" s="2" t="s">
        <v>6480</v>
      </c>
      <c r="M319"/>
    </row>
    <row r="320" spans="1:13" x14ac:dyDescent="0.25">
      <c r="A320" s="2" t="s">
        <v>750</v>
      </c>
      <c r="B320" s="2" t="s">
        <v>6481</v>
      </c>
      <c r="C320" s="2" t="s">
        <v>6482</v>
      </c>
      <c r="D320" s="2" t="s">
        <v>2678</v>
      </c>
      <c r="E320" s="2" t="s">
        <v>6483</v>
      </c>
      <c r="F320" s="2" t="s">
        <v>6484</v>
      </c>
      <c r="M320"/>
    </row>
    <row r="321" spans="1:13" x14ac:dyDescent="0.25">
      <c r="A321" s="2" t="s">
        <v>750</v>
      </c>
      <c r="B321" s="2" t="s">
        <v>6485</v>
      </c>
      <c r="C321" s="2" t="s">
        <v>6486</v>
      </c>
      <c r="D321" s="2" t="s">
        <v>2678</v>
      </c>
      <c r="E321" s="2" t="s">
        <v>6487</v>
      </c>
      <c r="F321" s="2" t="s">
        <v>6488</v>
      </c>
      <c r="M321"/>
    </row>
    <row r="322" spans="1:13" x14ac:dyDescent="0.25">
      <c r="A322" s="2" t="s">
        <v>750</v>
      </c>
      <c r="B322" s="2" t="s">
        <v>6489</v>
      </c>
      <c r="C322" s="2" t="s">
        <v>6490</v>
      </c>
      <c r="D322" s="2" t="s">
        <v>2678</v>
      </c>
      <c r="E322" s="2" t="s">
        <v>6483</v>
      </c>
      <c r="F322" s="2" t="s">
        <v>6491</v>
      </c>
      <c r="M322"/>
    </row>
    <row r="323" spans="1:13" x14ac:dyDescent="0.25">
      <c r="A323" s="2" t="s">
        <v>750</v>
      </c>
      <c r="B323" s="2" t="s">
        <v>6492</v>
      </c>
      <c r="C323" s="2" t="s">
        <v>6493</v>
      </c>
      <c r="D323" s="2" t="s">
        <v>2678</v>
      </c>
      <c r="E323" s="2" t="s">
        <v>6494</v>
      </c>
      <c r="F323" s="2" t="s">
        <v>6495</v>
      </c>
      <c r="M323"/>
    </row>
    <row r="324" spans="1:13" x14ac:dyDescent="0.25">
      <c r="A324" s="2" t="s">
        <v>758</v>
      </c>
      <c r="B324" s="2" t="s">
        <v>6496</v>
      </c>
      <c r="C324" s="2" t="s">
        <v>6497</v>
      </c>
      <c r="D324" s="2" t="s">
        <v>2679</v>
      </c>
      <c r="E324" s="2" t="s">
        <v>6498</v>
      </c>
      <c r="F324" s="2" t="s">
        <v>6499</v>
      </c>
      <c r="M324"/>
    </row>
    <row r="325" spans="1:13" x14ac:dyDescent="0.25">
      <c r="A325" s="2" t="s">
        <v>758</v>
      </c>
      <c r="B325" s="2" t="s">
        <v>6500</v>
      </c>
      <c r="C325" s="2" t="s">
        <v>6501</v>
      </c>
      <c r="D325" s="2" t="s">
        <v>2679</v>
      </c>
      <c r="E325" s="2" t="s">
        <v>6498</v>
      </c>
      <c r="F325" s="2" t="s">
        <v>6502</v>
      </c>
      <c r="M325"/>
    </row>
    <row r="326" spans="1:13" x14ac:dyDescent="0.25">
      <c r="A326" s="2" t="s">
        <v>764</v>
      </c>
      <c r="B326" s="2" t="s">
        <v>6503</v>
      </c>
      <c r="C326" s="2" t="s">
        <v>6504</v>
      </c>
      <c r="D326" s="2" t="s">
        <v>2680</v>
      </c>
      <c r="E326" s="2" t="s">
        <v>6505</v>
      </c>
      <c r="F326" s="2" t="s">
        <v>6506</v>
      </c>
      <c r="M326"/>
    </row>
    <row r="327" spans="1:13" x14ac:dyDescent="0.25">
      <c r="A327" s="2" t="s">
        <v>764</v>
      </c>
      <c r="B327" s="2" t="s">
        <v>6507</v>
      </c>
      <c r="C327" s="2" t="s">
        <v>6508</v>
      </c>
      <c r="D327" s="2" t="s">
        <v>2680</v>
      </c>
      <c r="E327" s="2" t="s">
        <v>6505</v>
      </c>
      <c r="F327" s="2" t="s">
        <v>6509</v>
      </c>
      <c r="M327"/>
    </row>
    <row r="328" spans="1:13" x14ac:dyDescent="0.25">
      <c r="A328" s="2" t="s">
        <v>770</v>
      </c>
      <c r="B328" s="2" t="s">
        <v>6510</v>
      </c>
      <c r="C328" s="2" t="s">
        <v>6511</v>
      </c>
      <c r="D328" s="2" t="s">
        <v>2681</v>
      </c>
      <c r="E328" s="2" t="s">
        <v>6512</v>
      </c>
      <c r="F328" s="2" t="s">
        <v>6513</v>
      </c>
      <c r="M328"/>
    </row>
    <row r="329" spans="1:13" x14ac:dyDescent="0.25">
      <c r="A329" s="2" t="s">
        <v>770</v>
      </c>
      <c r="B329" s="2" t="s">
        <v>6514</v>
      </c>
      <c r="C329" s="2" t="s">
        <v>6515</v>
      </c>
      <c r="D329" s="2" t="s">
        <v>2681</v>
      </c>
      <c r="E329" s="2" t="s">
        <v>6512</v>
      </c>
      <c r="F329" s="2" t="s">
        <v>6516</v>
      </c>
      <c r="M329"/>
    </row>
    <row r="330" spans="1:13" x14ac:dyDescent="0.25">
      <c r="A330" s="2" t="s">
        <v>775</v>
      </c>
      <c r="B330" s="2" t="s">
        <v>6517</v>
      </c>
      <c r="C330" s="2" t="s">
        <v>6518</v>
      </c>
      <c r="D330" s="2" t="s">
        <v>2682</v>
      </c>
      <c r="E330" s="2" t="s">
        <v>6519</v>
      </c>
      <c r="F330" s="2" t="s">
        <v>6520</v>
      </c>
      <c r="M330"/>
    </row>
    <row r="331" spans="1:13" x14ac:dyDescent="0.25">
      <c r="A331" s="2" t="s">
        <v>775</v>
      </c>
      <c r="B331" s="2" t="s">
        <v>6521</v>
      </c>
      <c r="C331" s="2" t="s">
        <v>6522</v>
      </c>
      <c r="D331" s="2" t="s">
        <v>2682</v>
      </c>
      <c r="E331" s="2" t="s">
        <v>6523</v>
      </c>
      <c r="F331" s="2" t="s">
        <v>6524</v>
      </c>
      <c r="M331"/>
    </row>
    <row r="332" spans="1:13" x14ac:dyDescent="0.25">
      <c r="A332" s="2" t="s">
        <v>775</v>
      </c>
      <c r="B332" s="2" t="s">
        <v>6525</v>
      </c>
      <c r="C332" s="2" t="s">
        <v>6526</v>
      </c>
      <c r="D332" s="2" t="s">
        <v>2682</v>
      </c>
      <c r="E332" s="2" t="s">
        <v>6527</v>
      </c>
      <c r="F332" s="2" t="s">
        <v>6528</v>
      </c>
      <c r="M332"/>
    </row>
    <row r="333" spans="1:13" x14ac:dyDescent="0.25">
      <c r="A333" s="2" t="s">
        <v>775</v>
      </c>
      <c r="B333" s="2" t="s">
        <v>6529</v>
      </c>
      <c r="C333" s="2" t="s">
        <v>6530</v>
      </c>
      <c r="D333" s="2" t="s">
        <v>2682</v>
      </c>
      <c r="E333" s="2" t="s">
        <v>6531</v>
      </c>
      <c r="F333" s="2" t="s">
        <v>6532</v>
      </c>
      <c r="M333"/>
    </row>
    <row r="334" spans="1:13" x14ac:dyDescent="0.25">
      <c r="A334" s="2" t="s">
        <v>775</v>
      </c>
      <c r="B334" s="2" t="s">
        <v>6533</v>
      </c>
      <c r="C334" s="2" t="s">
        <v>6534</v>
      </c>
      <c r="D334" s="2" t="s">
        <v>2682</v>
      </c>
      <c r="E334" s="2" t="s">
        <v>6535</v>
      </c>
      <c r="F334" s="2" t="s">
        <v>6536</v>
      </c>
      <c r="M334"/>
    </row>
    <row r="335" spans="1:13" x14ac:dyDescent="0.25">
      <c r="A335" s="2" t="s">
        <v>775</v>
      </c>
      <c r="B335" s="2" t="s">
        <v>6537</v>
      </c>
      <c r="C335" s="2" t="s">
        <v>6538</v>
      </c>
      <c r="D335" s="2" t="s">
        <v>2682</v>
      </c>
      <c r="E335" s="2" t="s">
        <v>6539</v>
      </c>
      <c r="F335" s="2" t="s">
        <v>6540</v>
      </c>
      <c r="M335"/>
    </row>
    <row r="336" spans="1:13" x14ac:dyDescent="0.25">
      <c r="A336" s="2" t="s">
        <v>775</v>
      </c>
      <c r="B336" s="2" t="s">
        <v>6541</v>
      </c>
      <c r="C336" s="2" t="s">
        <v>6542</v>
      </c>
      <c r="D336" s="2" t="s">
        <v>2682</v>
      </c>
      <c r="E336" s="2" t="s">
        <v>6543</v>
      </c>
      <c r="F336" s="2" t="s">
        <v>6544</v>
      </c>
      <c r="M336"/>
    </row>
    <row r="337" spans="1:13" x14ac:dyDescent="0.25">
      <c r="A337" s="2" t="s">
        <v>775</v>
      </c>
      <c r="B337" s="2" t="s">
        <v>6545</v>
      </c>
      <c r="C337" s="2" t="s">
        <v>6546</v>
      </c>
      <c r="D337" s="2" t="s">
        <v>2682</v>
      </c>
      <c r="E337" s="2" t="s">
        <v>6547</v>
      </c>
      <c r="F337" s="2" t="s">
        <v>6548</v>
      </c>
      <c r="M337"/>
    </row>
    <row r="338" spans="1:13" x14ac:dyDescent="0.25">
      <c r="A338" s="2" t="s">
        <v>775</v>
      </c>
      <c r="B338" s="2" t="s">
        <v>6549</v>
      </c>
      <c r="C338" s="2" t="s">
        <v>6550</v>
      </c>
      <c r="D338" s="2" t="s">
        <v>2682</v>
      </c>
      <c r="E338" s="2" t="s">
        <v>6535</v>
      </c>
      <c r="F338" s="2" t="s">
        <v>6551</v>
      </c>
      <c r="M338"/>
    </row>
    <row r="339" spans="1:13" x14ac:dyDescent="0.25">
      <c r="A339" s="2" t="s">
        <v>781</v>
      </c>
      <c r="B339" s="2" t="s">
        <v>6552</v>
      </c>
      <c r="C339" s="2" t="s">
        <v>6553</v>
      </c>
      <c r="D339" s="2" t="s">
        <v>2684</v>
      </c>
      <c r="E339" s="2" t="s">
        <v>6554</v>
      </c>
      <c r="F339" s="2" t="s">
        <v>6555</v>
      </c>
      <c r="M339"/>
    </row>
    <row r="340" spans="1:13" x14ac:dyDescent="0.25">
      <c r="A340" s="2" t="s">
        <v>781</v>
      </c>
      <c r="B340" s="2" t="s">
        <v>6556</v>
      </c>
      <c r="C340" s="2" t="s">
        <v>6557</v>
      </c>
      <c r="D340" s="2" t="s">
        <v>2684</v>
      </c>
      <c r="E340" s="2" t="s">
        <v>6558</v>
      </c>
      <c r="F340" s="2" t="s">
        <v>6559</v>
      </c>
      <c r="M340"/>
    </row>
    <row r="341" spans="1:13" x14ac:dyDescent="0.25">
      <c r="A341" s="2" t="s">
        <v>781</v>
      </c>
      <c r="B341" s="2" t="s">
        <v>6560</v>
      </c>
      <c r="C341" s="2" t="s">
        <v>6561</v>
      </c>
      <c r="D341" s="2" t="s">
        <v>2684</v>
      </c>
      <c r="E341" s="2" t="s">
        <v>6562</v>
      </c>
      <c r="F341" s="2" t="s">
        <v>6563</v>
      </c>
      <c r="M341"/>
    </row>
    <row r="342" spans="1:13" x14ac:dyDescent="0.25">
      <c r="A342" s="2" t="s">
        <v>781</v>
      </c>
      <c r="B342" s="2" t="s">
        <v>6564</v>
      </c>
      <c r="C342" s="2" t="s">
        <v>6565</v>
      </c>
      <c r="D342" s="2" t="s">
        <v>2684</v>
      </c>
      <c r="E342" s="2" t="s">
        <v>6566</v>
      </c>
      <c r="F342" s="2" t="s">
        <v>6567</v>
      </c>
      <c r="M342"/>
    </row>
    <row r="343" spans="1:13" x14ac:dyDescent="0.25">
      <c r="A343" s="2" t="s">
        <v>781</v>
      </c>
      <c r="B343" s="2" t="s">
        <v>6568</v>
      </c>
      <c r="C343" s="2" t="s">
        <v>6569</v>
      </c>
      <c r="D343" s="2" t="s">
        <v>2684</v>
      </c>
      <c r="E343" s="2" t="s">
        <v>6554</v>
      </c>
      <c r="F343" s="2" t="s">
        <v>6570</v>
      </c>
      <c r="M343"/>
    </row>
    <row r="344" spans="1:13" x14ac:dyDescent="0.25">
      <c r="A344" s="2" t="s">
        <v>787</v>
      </c>
      <c r="B344" s="2" t="s">
        <v>6571</v>
      </c>
      <c r="C344" s="2" t="s">
        <v>6572</v>
      </c>
      <c r="D344" s="2" t="s">
        <v>2686</v>
      </c>
      <c r="E344" s="2" t="s">
        <v>6573</v>
      </c>
      <c r="F344" s="2" t="s">
        <v>6574</v>
      </c>
      <c r="M344"/>
    </row>
    <row r="345" spans="1:13" x14ac:dyDescent="0.25">
      <c r="A345" s="2" t="s">
        <v>787</v>
      </c>
      <c r="B345" s="2" t="s">
        <v>6575</v>
      </c>
      <c r="C345" s="2" t="s">
        <v>6576</v>
      </c>
      <c r="D345" s="2" t="s">
        <v>2686</v>
      </c>
      <c r="E345" s="2" t="s">
        <v>6573</v>
      </c>
      <c r="F345" s="2" t="s">
        <v>6577</v>
      </c>
      <c r="M345"/>
    </row>
    <row r="346" spans="1:13" x14ac:dyDescent="0.25">
      <c r="A346" s="2" t="s">
        <v>793</v>
      </c>
      <c r="B346" s="2" t="s">
        <v>6578</v>
      </c>
      <c r="C346" s="2" t="s">
        <v>6579</v>
      </c>
      <c r="D346" s="2" t="s">
        <v>2687</v>
      </c>
      <c r="E346" s="2" t="s">
        <v>6580</v>
      </c>
      <c r="F346" s="2" t="s">
        <v>6581</v>
      </c>
      <c r="M346"/>
    </row>
    <row r="347" spans="1:13" x14ac:dyDescent="0.25">
      <c r="A347" s="2" t="s">
        <v>793</v>
      </c>
      <c r="B347" s="2" t="s">
        <v>6582</v>
      </c>
      <c r="C347" s="2" t="s">
        <v>6583</v>
      </c>
      <c r="D347" s="2" t="s">
        <v>2687</v>
      </c>
      <c r="E347" s="2" t="s">
        <v>6580</v>
      </c>
      <c r="F347" s="2" t="s">
        <v>6584</v>
      </c>
      <c r="M347"/>
    </row>
    <row r="348" spans="1:13" x14ac:dyDescent="0.25">
      <c r="A348" s="2" t="s">
        <v>793</v>
      </c>
      <c r="B348" s="2" t="s">
        <v>6585</v>
      </c>
      <c r="C348" s="2" t="s">
        <v>6586</v>
      </c>
      <c r="D348" s="2" t="s">
        <v>2687</v>
      </c>
      <c r="E348" s="2" t="s">
        <v>6587</v>
      </c>
      <c r="F348" s="2" t="s">
        <v>6588</v>
      </c>
      <c r="M348"/>
    </row>
    <row r="349" spans="1:13" x14ac:dyDescent="0.25">
      <c r="A349" s="2" t="s">
        <v>793</v>
      </c>
      <c r="B349" s="2" t="s">
        <v>6589</v>
      </c>
      <c r="C349" s="2" t="s">
        <v>6590</v>
      </c>
      <c r="D349" s="2" t="s">
        <v>2687</v>
      </c>
      <c r="E349" s="2" t="s">
        <v>6591</v>
      </c>
      <c r="F349" s="2" t="s">
        <v>6592</v>
      </c>
      <c r="M349"/>
    </row>
    <row r="350" spans="1:13" x14ac:dyDescent="0.25">
      <c r="A350" s="2" t="s">
        <v>798</v>
      </c>
      <c r="B350" s="2" t="s">
        <v>6593</v>
      </c>
      <c r="C350" s="2" t="s">
        <v>6594</v>
      </c>
      <c r="D350" s="2" t="s">
        <v>2688</v>
      </c>
      <c r="E350" s="2" t="s">
        <v>6595</v>
      </c>
      <c r="F350" s="2" t="s">
        <v>6596</v>
      </c>
      <c r="M350"/>
    </row>
    <row r="351" spans="1:13" x14ac:dyDescent="0.25">
      <c r="A351" s="2" t="s">
        <v>798</v>
      </c>
      <c r="B351" s="2" t="s">
        <v>6597</v>
      </c>
      <c r="C351" s="2" t="s">
        <v>6598</v>
      </c>
      <c r="D351" s="2" t="s">
        <v>2688</v>
      </c>
      <c r="E351" s="2" t="s">
        <v>6595</v>
      </c>
      <c r="F351" s="2" t="s">
        <v>6599</v>
      </c>
      <c r="M351"/>
    </row>
    <row r="352" spans="1:13" x14ac:dyDescent="0.25">
      <c r="A352" s="2" t="s">
        <v>804</v>
      </c>
      <c r="B352" s="2" t="s">
        <v>6600</v>
      </c>
      <c r="C352" s="2" t="s">
        <v>6601</v>
      </c>
      <c r="D352" s="2" t="s">
        <v>2689</v>
      </c>
      <c r="E352" s="2" t="s">
        <v>6602</v>
      </c>
      <c r="F352" s="2" t="s">
        <v>6603</v>
      </c>
      <c r="M352"/>
    </row>
    <row r="353" spans="1:13" x14ac:dyDescent="0.25">
      <c r="A353" s="2" t="s">
        <v>804</v>
      </c>
      <c r="B353" s="2" t="s">
        <v>6604</v>
      </c>
      <c r="C353" s="2" t="s">
        <v>6605</v>
      </c>
      <c r="D353" s="2" t="s">
        <v>2689</v>
      </c>
      <c r="E353" s="2" t="s">
        <v>6606</v>
      </c>
      <c r="F353" s="2" t="s">
        <v>6607</v>
      </c>
      <c r="M353"/>
    </row>
    <row r="354" spans="1:13" x14ac:dyDescent="0.25">
      <c r="A354" s="2" t="s">
        <v>804</v>
      </c>
      <c r="B354" s="2" t="s">
        <v>6608</v>
      </c>
      <c r="C354" s="2" t="s">
        <v>6609</v>
      </c>
      <c r="D354" s="2" t="s">
        <v>2689</v>
      </c>
      <c r="E354" s="2" t="s">
        <v>6610</v>
      </c>
      <c r="F354" s="2" t="s">
        <v>6611</v>
      </c>
      <c r="M354"/>
    </row>
    <row r="355" spans="1:13" x14ac:dyDescent="0.25">
      <c r="A355" s="2" t="s">
        <v>804</v>
      </c>
      <c r="B355" s="2" t="s">
        <v>6612</v>
      </c>
      <c r="C355" s="2" t="s">
        <v>6613</v>
      </c>
      <c r="D355" s="2" t="s">
        <v>2689</v>
      </c>
      <c r="E355" s="2" t="s">
        <v>6614</v>
      </c>
      <c r="F355" s="2" t="s">
        <v>6615</v>
      </c>
      <c r="M355"/>
    </row>
    <row r="356" spans="1:13" x14ac:dyDescent="0.25">
      <c r="A356" s="2" t="s">
        <v>804</v>
      </c>
      <c r="B356" s="2" t="s">
        <v>6616</v>
      </c>
      <c r="C356" s="2" t="s">
        <v>6617</v>
      </c>
      <c r="D356" s="2" t="s">
        <v>2689</v>
      </c>
      <c r="E356" s="2" t="s">
        <v>6618</v>
      </c>
      <c r="F356" s="2" t="s">
        <v>6619</v>
      </c>
      <c r="M356"/>
    </row>
    <row r="357" spans="1:13" x14ac:dyDescent="0.25">
      <c r="A357" s="2" t="s">
        <v>804</v>
      </c>
      <c r="B357" s="2" t="s">
        <v>6620</v>
      </c>
      <c r="C357" s="2" t="s">
        <v>6621</v>
      </c>
      <c r="D357" s="2" t="s">
        <v>2689</v>
      </c>
      <c r="E357" s="2" t="s">
        <v>6618</v>
      </c>
      <c r="F357" s="2" t="s">
        <v>6622</v>
      </c>
      <c r="M357"/>
    </row>
    <row r="358" spans="1:13" x14ac:dyDescent="0.25">
      <c r="A358" s="2" t="s">
        <v>804</v>
      </c>
      <c r="B358" s="2" t="s">
        <v>6623</v>
      </c>
      <c r="C358" s="2" t="s">
        <v>6624</v>
      </c>
      <c r="D358" s="2" t="s">
        <v>2689</v>
      </c>
      <c r="E358" s="2" t="s">
        <v>6618</v>
      </c>
      <c r="F358" s="2" t="s">
        <v>6625</v>
      </c>
      <c r="M358"/>
    </row>
    <row r="359" spans="1:13" x14ac:dyDescent="0.25">
      <c r="A359" s="2" t="s">
        <v>804</v>
      </c>
      <c r="B359" s="2" t="s">
        <v>6626</v>
      </c>
      <c r="C359" s="2" t="s">
        <v>6627</v>
      </c>
      <c r="D359" s="2" t="s">
        <v>2689</v>
      </c>
      <c r="E359" s="2" t="s">
        <v>6618</v>
      </c>
      <c r="F359" s="2" t="s">
        <v>6628</v>
      </c>
      <c r="M359"/>
    </row>
    <row r="360" spans="1:13" x14ac:dyDescent="0.25">
      <c r="A360" s="2" t="s">
        <v>804</v>
      </c>
      <c r="B360" s="2" t="s">
        <v>6629</v>
      </c>
      <c r="C360" s="2" t="s">
        <v>6630</v>
      </c>
      <c r="D360" s="2" t="s">
        <v>2689</v>
      </c>
      <c r="E360" s="2" t="s">
        <v>6610</v>
      </c>
      <c r="F360" s="2" t="s">
        <v>6631</v>
      </c>
      <c r="M360"/>
    </row>
    <row r="361" spans="1:13" x14ac:dyDescent="0.25">
      <c r="A361" s="2" t="s">
        <v>804</v>
      </c>
      <c r="B361" s="2" t="s">
        <v>6632</v>
      </c>
      <c r="C361" s="2" t="s">
        <v>6633</v>
      </c>
      <c r="D361" s="2" t="s">
        <v>2689</v>
      </c>
      <c r="E361" s="2" t="s">
        <v>6634</v>
      </c>
      <c r="F361" s="2" t="s">
        <v>6635</v>
      </c>
      <c r="M361"/>
    </row>
    <row r="362" spans="1:13" x14ac:dyDescent="0.25">
      <c r="A362" s="2" t="s">
        <v>804</v>
      </c>
      <c r="B362" s="2" t="s">
        <v>6636</v>
      </c>
      <c r="C362" s="2" t="s">
        <v>6637</v>
      </c>
      <c r="D362" s="2" t="s">
        <v>2689</v>
      </c>
      <c r="E362" s="2" t="s">
        <v>6638</v>
      </c>
      <c r="F362" s="2" t="s">
        <v>6639</v>
      </c>
      <c r="M362"/>
    </row>
    <row r="363" spans="1:13" x14ac:dyDescent="0.25">
      <c r="A363" s="2" t="s">
        <v>804</v>
      </c>
      <c r="B363" s="2" t="s">
        <v>6640</v>
      </c>
      <c r="C363" s="2" t="s">
        <v>6641</v>
      </c>
      <c r="D363" s="2" t="s">
        <v>2689</v>
      </c>
      <c r="E363" s="2" t="s">
        <v>6642</v>
      </c>
      <c r="F363" s="2" t="s">
        <v>6643</v>
      </c>
      <c r="M363"/>
    </row>
    <row r="364" spans="1:13" x14ac:dyDescent="0.25">
      <c r="A364" s="2" t="s">
        <v>804</v>
      </c>
      <c r="B364" s="2" t="s">
        <v>6644</v>
      </c>
      <c r="C364" s="2" t="s">
        <v>6645</v>
      </c>
      <c r="D364" s="2" t="s">
        <v>2689</v>
      </c>
      <c r="E364" s="2" t="s">
        <v>6646</v>
      </c>
      <c r="F364" s="2" t="s">
        <v>6647</v>
      </c>
      <c r="M364"/>
    </row>
    <row r="365" spans="1:13" x14ac:dyDescent="0.25">
      <c r="A365" s="2" t="s">
        <v>804</v>
      </c>
      <c r="B365" s="2" t="s">
        <v>6648</v>
      </c>
      <c r="C365" s="2" t="s">
        <v>6649</v>
      </c>
      <c r="D365" s="2" t="s">
        <v>2689</v>
      </c>
      <c r="E365" s="2" t="s">
        <v>6650</v>
      </c>
      <c r="F365" s="2" t="s">
        <v>6651</v>
      </c>
      <c r="M365"/>
    </row>
    <row r="366" spans="1:13" x14ac:dyDescent="0.25">
      <c r="A366" s="2" t="s">
        <v>804</v>
      </c>
      <c r="B366" s="2" t="s">
        <v>6652</v>
      </c>
      <c r="C366" s="2" t="s">
        <v>6653</v>
      </c>
      <c r="D366" s="2" t="s">
        <v>2689</v>
      </c>
      <c r="E366" s="2" t="s">
        <v>6654</v>
      </c>
      <c r="F366" s="2" t="s">
        <v>6655</v>
      </c>
      <c r="M366"/>
    </row>
    <row r="367" spans="1:13" x14ac:dyDescent="0.25">
      <c r="A367" s="2" t="s">
        <v>809</v>
      </c>
      <c r="B367" s="2" t="s">
        <v>6656</v>
      </c>
      <c r="C367" s="2" t="s">
        <v>6657</v>
      </c>
      <c r="D367" s="2" t="s">
        <v>2689</v>
      </c>
      <c r="E367" s="2" t="s">
        <v>6610</v>
      </c>
      <c r="F367" s="2" t="s">
        <v>6658</v>
      </c>
      <c r="M367"/>
    </row>
    <row r="368" spans="1:13" x14ac:dyDescent="0.25">
      <c r="A368" s="2" t="s">
        <v>809</v>
      </c>
      <c r="B368" s="2" t="s">
        <v>6659</v>
      </c>
      <c r="C368" s="2" t="s">
        <v>6660</v>
      </c>
      <c r="D368" s="2" t="s">
        <v>2689</v>
      </c>
      <c r="E368" s="2" t="s">
        <v>6610</v>
      </c>
      <c r="F368" s="2" t="s">
        <v>6661</v>
      </c>
      <c r="M368"/>
    </row>
    <row r="369" spans="1:13" x14ac:dyDescent="0.25">
      <c r="A369" s="2" t="s">
        <v>816</v>
      </c>
      <c r="B369" s="2" t="s">
        <v>6662</v>
      </c>
      <c r="C369" s="2" t="s">
        <v>6663</v>
      </c>
      <c r="D369" s="2" t="s">
        <v>2692</v>
      </c>
      <c r="E369" s="2" t="s">
        <v>6664</v>
      </c>
      <c r="F369" s="2" t="s">
        <v>6665</v>
      </c>
      <c r="M369"/>
    </row>
    <row r="370" spans="1:13" x14ac:dyDescent="0.25">
      <c r="A370" s="2" t="s">
        <v>816</v>
      </c>
      <c r="B370" s="2" t="s">
        <v>6666</v>
      </c>
      <c r="C370" s="2" t="s">
        <v>6667</v>
      </c>
      <c r="D370" s="2" t="s">
        <v>2692</v>
      </c>
      <c r="E370" s="2" t="s">
        <v>6664</v>
      </c>
      <c r="F370" s="2" t="s">
        <v>6668</v>
      </c>
      <c r="M370"/>
    </row>
    <row r="371" spans="1:13" x14ac:dyDescent="0.25">
      <c r="A371" s="2" t="s">
        <v>816</v>
      </c>
      <c r="B371" s="2" t="s">
        <v>6669</v>
      </c>
      <c r="C371" s="2" t="s">
        <v>6670</v>
      </c>
      <c r="D371" s="2" t="s">
        <v>2692</v>
      </c>
      <c r="E371" s="2" t="s">
        <v>6671</v>
      </c>
      <c r="F371" s="2" t="s">
        <v>6672</v>
      </c>
      <c r="M371"/>
    </row>
    <row r="372" spans="1:13" x14ac:dyDescent="0.25">
      <c r="A372" s="2" t="s">
        <v>821</v>
      </c>
      <c r="B372" s="2" t="s">
        <v>6673</v>
      </c>
      <c r="C372" s="2" t="s">
        <v>6674</v>
      </c>
      <c r="D372" s="2" t="s">
        <v>2693</v>
      </c>
      <c r="E372" s="2" t="s">
        <v>6675</v>
      </c>
      <c r="F372" s="2" t="s">
        <v>6676</v>
      </c>
      <c r="M372"/>
    </row>
    <row r="373" spans="1:13" x14ac:dyDescent="0.25">
      <c r="A373" s="2" t="s">
        <v>821</v>
      </c>
      <c r="B373" s="2" t="s">
        <v>6677</v>
      </c>
      <c r="C373" s="2" t="s">
        <v>6678</v>
      </c>
      <c r="D373" s="2" t="s">
        <v>2693</v>
      </c>
      <c r="E373" s="2" t="s">
        <v>6679</v>
      </c>
      <c r="F373" s="2" t="s">
        <v>6680</v>
      </c>
      <c r="M373"/>
    </row>
    <row r="374" spans="1:13" x14ac:dyDescent="0.25">
      <c r="A374" s="2" t="s">
        <v>821</v>
      </c>
      <c r="B374" s="2" t="s">
        <v>6681</v>
      </c>
      <c r="C374" s="2" t="s">
        <v>6682</v>
      </c>
      <c r="D374" s="2" t="s">
        <v>2693</v>
      </c>
      <c r="E374" s="2" t="s">
        <v>6683</v>
      </c>
      <c r="F374" s="2" t="s">
        <v>6684</v>
      </c>
      <c r="M374"/>
    </row>
    <row r="375" spans="1:13" x14ac:dyDescent="0.25">
      <c r="A375" s="2" t="s">
        <v>821</v>
      </c>
      <c r="B375" s="2" t="s">
        <v>6685</v>
      </c>
      <c r="C375" s="2" t="s">
        <v>6686</v>
      </c>
      <c r="D375" s="2" t="s">
        <v>2693</v>
      </c>
      <c r="E375" s="2" t="s">
        <v>6687</v>
      </c>
      <c r="F375" s="2" t="s">
        <v>6688</v>
      </c>
      <c r="M375"/>
    </row>
    <row r="376" spans="1:13" x14ac:dyDescent="0.25">
      <c r="A376" s="2" t="s">
        <v>821</v>
      </c>
      <c r="B376" s="2" t="s">
        <v>6689</v>
      </c>
      <c r="C376" s="2" t="s">
        <v>6690</v>
      </c>
      <c r="D376" s="2" t="s">
        <v>2693</v>
      </c>
      <c r="E376" s="2" t="s">
        <v>6683</v>
      </c>
      <c r="F376" s="2" t="s">
        <v>6691</v>
      </c>
      <c r="M376"/>
    </row>
    <row r="377" spans="1:13" x14ac:dyDescent="0.25">
      <c r="A377" s="2" t="s">
        <v>827</v>
      </c>
      <c r="B377" s="2" t="s">
        <v>6692</v>
      </c>
      <c r="C377" s="2" t="s">
        <v>6693</v>
      </c>
      <c r="D377" s="2" t="s">
        <v>2694</v>
      </c>
      <c r="E377" s="2" t="s">
        <v>6694</v>
      </c>
      <c r="F377" s="2" t="s">
        <v>6695</v>
      </c>
      <c r="M377"/>
    </row>
    <row r="378" spans="1:13" x14ac:dyDescent="0.25">
      <c r="A378" s="2" t="s">
        <v>827</v>
      </c>
      <c r="B378" s="2" t="s">
        <v>6696</v>
      </c>
      <c r="C378" s="2" t="s">
        <v>6697</v>
      </c>
      <c r="D378" s="2" t="s">
        <v>2694</v>
      </c>
      <c r="E378" s="2" t="s">
        <v>6698</v>
      </c>
      <c r="F378" s="2" t="s">
        <v>6699</v>
      </c>
      <c r="M378"/>
    </row>
    <row r="379" spans="1:13" x14ac:dyDescent="0.25">
      <c r="A379" s="2" t="s">
        <v>827</v>
      </c>
      <c r="B379" s="2" t="s">
        <v>6700</v>
      </c>
      <c r="C379" s="2" t="s">
        <v>6701</v>
      </c>
      <c r="D379" s="2" t="s">
        <v>2694</v>
      </c>
      <c r="E379" s="2" t="s">
        <v>6702</v>
      </c>
      <c r="F379" s="2" t="s">
        <v>6703</v>
      </c>
      <c r="M379"/>
    </row>
    <row r="380" spans="1:13" x14ac:dyDescent="0.25">
      <c r="A380" s="2" t="s">
        <v>827</v>
      </c>
      <c r="B380" s="2" t="s">
        <v>6704</v>
      </c>
      <c r="C380" s="2" t="s">
        <v>6705</v>
      </c>
      <c r="D380" s="2" t="s">
        <v>2694</v>
      </c>
      <c r="E380" s="2" t="s">
        <v>6706</v>
      </c>
      <c r="F380" s="2" t="s">
        <v>6707</v>
      </c>
      <c r="M380"/>
    </row>
    <row r="381" spans="1:13" x14ac:dyDescent="0.25">
      <c r="A381" s="2" t="s">
        <v>827</v>
      </c>
      <c r="B381" s="2" t="s">
        <v>6708</v>
      </c>
      <c r="C381" s="2" t="s">
        <v>6709</v>
      </c>
      <c r="D381" s="2" t="s">
        <v>2694</v>
      </c>
      <c r="E381" s="2" t="s">
        <v>6710</v>
      </c>
      <c r="F381" s="2" t="s">
        <v>6711</v>
      </c>
      <c r="M381"/>
    </row>
    <row r="382" spans="1:13" x14ac:dyDescent="0.25">
      <c r="A382" s="2" t="s">
        <v>827</v>
      </c>
      <c r="B382" s="2" t="s">
        <v>6712</v>
      </c>
      <c r="C382" s="2" t="s">
        <v>6713</v>
      </c>
      <c r="D382" s="2" t="s">
        <v>2694</v>
      </c>
      <c r="E382" s="2" t="s">
        <v>6714</v>
      </c>
      <c r="F382" s="2" t="s">
        <v>6715</v>
      </c>
      <c r="M382"/>
    </row>
    <row r="383" spans="1:13" x14ac:dyDescent="0.25">
      <c r="A383" s="2" t="s">
        <v>827</v>
      </c>
      <c r="B383" s="2" t="s">
        <v>6716</v>
      </c>
      <c r="C383" s="2" t="s">
        <v>6717</v>
      </c>
      <c r="D383" s="2" t="s">
        <v>2694</v>
      </c>
      <c r="E383" s="2" t="s">
        <v>6718</v>
      </c>
      <c r="F383" s="2" t="s">
        <v>6719</v>
      </c>
      <c r="M383"/>
    </row>
    <row r="384" spans="1:13" x14ac:dyDescent="0.25">
      <c r="A384" s="2" t="s">
        <v>827</v>
      </c>
      <c r="B384" s="2" t="s">
        <v>6720</v>
      </c>
      <c r="C384" s="2" t="s">
        <v>6721</v>
      </c>
      <c r="D384" s="2" t="s">
        <v>2694</v>
      </c>
      <c r="E384" s="2" t="s">
        <v>6722</v>
      </c>
      <c r="F384" s="2" t="s">
        <v>6723</v>
      </c>
      <c r="M384"/>
    </row>
    <row r="385" spans="1:13" x14ac:dyDescent="0.25">
      <c r="A385" s="2" t="s">
        <v>827</v>
      </c>
      <c r="B385" s="2" t="s">
        <v>6724</v>
      </c>
      <c r="C385" s="2" t="s">
        <v>6725</v>
      </c>
      <c r="D385" s="2" t="s">
        <v>2694</v>
      </c>
      <c r="E385" s="2" t="s">
        <v>6726</v>
      </c>
      <c r="F385" s="2" t="s">
        <v>6727</v>
      </c>
      <c r="M385"/>
    </row>
    <row r="386" spans="1:13" x14ac:dyDescent="0.25">
      <c r="A386" s="2" t="s">
        <v>827</v>
      </c>
      <c r="B386" s="2" t="s">
        <v>6728</v>
      </c>
      <c r="C386" s="2" t="s">
        <v>6729</v>
      </c>
      <c r="D386" s="2" t="s">
        <v>2694</v>
      </c>
      <c r="E386" s="2" t="s">
        <v>6730</v>
      </c>
      <c r="F386" s="2" t="s">
        <v>6731</v>
      </c>
      <c r="M386"/>
    </row>
    <row r="387" spans="1:13" x14ac:dyDescent="0.25">
      <c r="A387" s="2" t="s">
        <v>827</v>
      </c>
      <c r="B387" s="2" t="s">
        <v>6732</v>
      </c>
      <c r="C387" s="2" t="s">
        <v>6733</v>
      </c>
      <c r="D387" s="2" t="s">
        <v>2694</v>
      </c>
      <c r="E387" s="2" t="s">
        <v>6710</v>
      </c>
      <c r="F387" s="2" t="s">
        <v>6734</v>
      </c>
      <c r="M387"/>
    </row>
    <row r="388" spans="1:13" x14ac:dyDescent="0.25">
      <c r="A388" s="2" t="s">
        <v>832</v>
      </c>
      <c r="B388" s="2" t="s">
        <v>6735</v>
      </c>
      <c r="C388" s="2" t="s">
        <v>6736</v>
      </c>
      <c r="D388" s="2" t="s">
        <v>2696</v>
      </c>
      <c r="E388" s="2" t="s">
        <v>6737</v>
      </c>
      <c r="F388" s="2" t="s">
        <v>6738</v>
      </c>
      <c r="M388"/>
    </row>
    <row r="389" spans="1:13" x14ac:dyDescent="0.25">
      <c r="A389" s="2" t="s">
        <v>832</v>
      </c>
      <c r="B389" s="2" t="s">
        <v>6739</v>
      </c>
      <c r="C389" s="2" t="s">
        <v>6740</v>
      </c>
      <c r="D389" s="2" t="s">
        <v>2696</v>
      </c>
      <c r="E389" s="2" t="s">
        <v>6741</v>
      </c>
      <c r="F389" s="2" t="s">
        <v>6742</v>
      </c>
      <c r="M389"/>
    </row>
    <row r="390" spans="1:13" x14ac:dyDescent="0.25">
      <c r="A390" s="2" t="s">
        <v>832</v>
      </c>
      <c r="B390" s="2" t="s">
        <v>6743</v>
      </c>
      <c r="C390" s="2" t="s">
        <v>6744</v>
      </c>
      <c r="D390" s="2" t="s">
        <v>2696</v>
      </c>
      <c r="E390" s="2" t="s">
        <v>6745</v>
      </c>
      <c r="F390" s="2" t="s">
        <v>6746</v>
      </c>
      <c r="M390"/>
    </row>
    <row r="391" spans="1:13" x14ac:dyDescent="0.25">
      <c r="A391" s="2" t="s">
        <v>832</v>
      </c>
      <c r="B391" s="2" t="s">
        <v>6747</v>
      </c>
      <c r="C391" s="2" t="s">
        <v>6748</v>
      </c>
      <c r="D391" s="2" t="s">
        <v>2696</v>
      </c>
      <c r="E391" s="2" t="s">
        <v>6749</v>
      </c>
      <c r="F391" s="2" t="s">
        <v>6750</v>
      </c>
      <c r="M391"/>
    </row>
    <row r="392" spans="1:13" x14ac:dyDescent="0.25">
      <c r="A392" s="2" t="s">
        <v>832</v>
      </c>
      <c r="B392" s="2" t="s">
        <v>6751</v>
      </c>
      <c r="C392" s="2" t="s">
        <v>6752</v>
      </c>
      <c r="D392" s="2" t="s">
        <v>2696</v>
      </c>
      <c r="E392" s="2" t="s">
        <v>6753</v>
      </c>
      <c r="F392" s="2" t="s">
        <v>6754</v>
      </c>
      <c r="M392"/>
    </row>
    <row r="393" spans="1:13" x14ac:dyDescent="0.25">
      <c r="A393" s="2" t="s">
        <v>832</v>
      </c>
      <c r="B393" s="2" t="s">
        <v>6755</v>
      </c>
      <c r="C393" s="2" t="s">
        <v>6756</v>
      </c>
      <c r="D393" s="2" t="s">
        <v>2696</v>
      </c>
      <c r="E393" s="2" t="s">
        <v>6753</v>
      </c>
      <c r="F393" s="2" t="s">
        <v>6757</v>
      </c>
      <c r="M393"/>
    </row>
    <row r="394" spans="1:13" x14ac:dyDescent="0.25">
      <c r="A394" s="2" t="s">
        <v>832</v>
      </c>
      <c r="B394" s="2" t="s">
        <v>6758</v>
      </c>
      <c r="C394" s="2" t="s">
        <v>6759</v>
      </c>
      <c r="D394" s="2" t="s">
        <v>2731</v>
      </c>
      <c r="E394" s="2" t="s">
        <v>6760</v>
      </c>
      <c r="F394" s="2" t="s">
        <v>6761</v>
      </c>
      <c r="M394"/>
    </row>
    <row r="395" spans="1:13" x14ac:dyDescent="0.25">
      <c r="A395" s="2" t="s">
        <v>837</v>
      </c>
      <c r="B395" s="2" t="s">
        <v>6762</v>
      </c>
      <c r="C395" s="2" t="s">
        <v>6763</v>
      </c>
      <c r="D395" s="2" t="s">
        <v>2697</v>
      </c>
      <c r="E395" s="2" t="s">
        <v>6764</v>
      </c>
      <c r="F395" s="2" t="s">
        <v>6765</v>
      </c>
      <c r="M395"/>
    </row>
    <row r="396" spans="1:13" x14ac:dyDescent="0.25">
      <c r="A396" s="2" t="s">
        <v>837</v>
      </c>
      <c r="B396" s="2" t="s">
        <v>6766</v>
      </c>
      <c r="C396" s="2" t="s">
        <v>6767</v>
      </c>
      <c r="D396" s="2" t="s">
        <v>2697</v>
      </c>
      <c r="E396" s="2" t="s">
        <v>6764</v>
      </c>
      <c r="F396" s="2" t="s">
        <v>6768</v>
      </c>
      <c r="M396"/>
    </row>
    <row r="397" spans="1:13" x14ac:dyDescent="0.25">
      <c r="A397" s="2" t="s">
        <v>843</v>
      </c>
      <c r="B397" s="2" t="s">
        <v>6769</v>
      </c>
      <c r="C397" s="2" t="s">
        <v>6770</v>
      </c>
      <c r="D397" s="2" t="s">
        <v>2697</v>
      </c>
      <c r="E397" s="2" t="s">
        <v>6764</v>
      </c>
      <c r="F397" s="2" t="s">
        <v>6771</v>
      </c>
      <c r="M397"/>
    </row>
    <row r="398" spans="1:13" x14ac:dyDescent="0.25">
      <c r="A398" s="2" t="s">
        <v>843</v>
      </c>
      <c r="B398" s="2" t="s">
        <v>6772</v>
      </c>
      <c r="C398" s="2" t="s">
        <v>6773</v>
      </c>
      <c r="D398" s="2" t="s">
        <v>2697</v>
      </c>
      <c r="E398" s="2" t="s">
        <v>6764</v>
      </c>
      <c r="F398" s="2" t="s">
        <v>6774</v>
      </c>
      <c r="M398"/>
    </row>
    <row r="399" spans="1:13" x14ac:dyDescent="0.25">
      <c r="A399" s="2" t="s">
        <v>843</v>
      </c>
      <c r="B399" s="2" t="s">
        <v>6775</v>
      </c>
      <c r="C399" s="2" t="s">
        <v>6776</v>
      </c>
      <c r="D399" s="2" t="s">
        <v>2697</v>
      </c>
      <c r="E399" s="2" t="s">
        <v>6764</v>
      </c>
      <c r="F399" s="2" t="s">
        <v>6777</v>
      </c>
      <c r="M399"/>
    </row>
    <row r="400" spans="1:13" x14ac:dyDescent="0.25">
      <c r="A400" s="2" t="s">
        <v>849</v>
      </c>
      <c r="B400" s="2" t="s">
        <v>6778</v>
      </c>
      <c r="C400" s="2" t="s">
        <v>6779</v>
      </c>
      <c r="D400" s="2" t="s">
        <v>2698</v>
      </c>
      <c r="E400" s="2" t="s">
        <v>6780</v>
      </c>
      <c r="F400" s="2" t="s">
        <v>6781</v>
      </c>
      <c r="M400"/>
    </row>
    <row r="401" spans="1:13" x14ac:dyDescent="0.25">
      <c r="A401" s="2" t="s">
        <v>849</v>
      </c>
      <c r="B401" s="2" t="s">
        <v>6782</v>
      </c>
      <c r="C401" s="2" t="s">
        <v>6783</v>
      </c>
      <c r="D401" s="2" t="s">
        <v>2705</v>
      </c>
      <c r="E401" s="2" t="s">
        <v>6784</v>
      </c>
      <c r="F401" s="2" t="s">
        <v>6785</v>
      </c>
      <c r="M401"/>
    </row>
    <row r="402" spans="1:13" x14ac:dyDescent="0.25">
      <c r="A402" s="2" t="s">
        <v>854</v>
      </c>
      <c r="B402" s="2" t="s">
        <v>6786</v>
      </c>
      <c r="C402" s="2" t="s">
        <v>6787</v>
      </c>
      <c r="D402" s="2" t="s">
        <v>2699</v>
      </c>
      <c r="E402" s="2" t="s">
        <v>6788</v>
      </c>
      <c r="F402" s="2" t="s">
        <v>6789</v>
      </c>
      <c r="M402"/>
    </row>
    <row r="403" spans="1:13" x14ac:dyDescent="0.25">
      <c r="A403" s="2" t="s">
        <v>854</v>
      </c>
      <c r="B403" s="2" t="s">
        <v>6790</v>
      </c>
      <c r="C403" s="2" t="s">
        <v>6791</v>
      </c>
      <c r="D403" s="2" t="s">
        <v>2699</v>
      </c>
      <c r="E403" s="2" t="s">
        <v>6788</v>
      </c>
      <c r="F403" s="2" t="s">
        <v>6792</v>
      </c>
      <c r="M403"/>
    </row>
    <row r="404" spans="1:13" x14ac:dyDescent="0.25">
      <c r="A404" s="2" t="s">
        <v>854</v>
      </c>
      <c r="B404" s="2" t="s">
        <v>6793</v>
      </c>
      <c r="C404" s="2" t="s">
        <v>6794</v>
      </c>
      <c r="D404" s="2" t="s">
        <v>2699</v>
      </c>
      <c r="E404" s="2" t="s">
        <v>6795</v>
      </c>
      <c r="F404" s="2" t="s">
        <v>6796</v>
      </c>
      <c r="M404"/>
    </row>
    <row r="405" spans="1:13" x14ac:dyDescent="0.25">
      <c r="A405" s="2" t="s">
        <v>859</v>
      </c>
      <c r="B405" s="2" t="s">
        <v>6797</v>
      </c>
      <c r="C405" s="2" t="s">
        <v>6798</v>
      </c>
      <c r="D405" s="2" t="s">
        <v>2700</v>
      </c>
      <c r="E405" s="2" t="s">
        <v>6799</v>
      </c>
      <c r="F405" s="2" t="s">
        <v>6800</v>
      </c>
      <c r="M405"/>
    </row>
    <row r="406" spans="1:13" x14ac:dyDescent="0.25">
      <c r="A406" s="2" t="s">
        <v>859</v>
      </c>
      <c r="B406" s="2" t="s">
        <v>6801</v>
      </c>
      <c r="C406" s="2" t="s">
        <v>6802</v>
      </c>
      <c r="D406" s="2" t="s">
        <v>2700</v>
      </c>
      <c r="E406" s="2" t="s">
        <v>6799</v>
      </c>
      <c r="F406" s="2" t="s">
        <v>6803</v>
      </c>
      <c r="M406"/>
    </row>
    <row r="407" spans="1:13" x14ac:dyDescent="0.25">
      <c r="A407" s="2" t="s">
        <v>864</v>
      </c>
      <c r="B407" s="2" t="s">
        <v>6804</v>
      </c>
      <c r="C407" s="2" t="s">
        <v>6805</v>
      </c>
      <c r="D407" s="2" t="s">
        <v>2701</v>
      </c>
      <c r="E407" s="2" t="s">
        <v>6806</v>
      </c>
      <c r="F407" s="2" t="s">
        <v>6807</v>
      </c>
      <c r="M407"/>
    </row>
    <row r="408" spans="1:13" x14ac:dyDescent="0.25">
      <c r="A408" s="2" t="s">
        <v>864</v>
      </c>
      <c r="B408" s="2" t="s">
        <v>6808</v>
      </c>
      <c r="C408" s="2" t="s">
        <v>6809</v>
      </c>
      <c r="D408" s="2" t="s">
        <v>2701</v>
      </c>
      <c r="E408" s="2" t="s">
        <v>6810</v>
      </c>
      <c r="F408" s="2" t="s">
        <v>6811</v>
      </c>
      <c r="M408"/>
    </row>
    <row r="409" spans="1:13" x14ac:dyDescent="0.25">
      <c r="A409" s="2" t="s">
        <v>864</v>
      </c>
      <c r="B409" s="2" t="s">
        <v>6812</v>
      </c>
      <c r="C409" s="2" t="s">
        <v>6813</v>
      </c>
      <c r="D409" s="2" t="s">
        <v>2701</v>
      </c>
      <c r="E409" s="2" t="s">
        <v>6814</v>
      </c>
      <c r="F409" s="2" t="s">
        <v>6815</v>
      </c>
      <c r="M409"/>
    </row>
    <row r="410" spans="1:13" x14ac:dyDescent="0.25">
      <c r="A410" s="2" t="s">
        <v>864</v>
      </c>
      <c r="B410" s="2" t="s">
        <v>6816</v>
      </c>
      <c r="C410" s="2" t="s">
        <v>6817</v>
      </c>
      <c r="D410" s="2" t="s">
        <v>2701</v>
      </c>
      <c r="E410" s="2" t="s">
        <v>6818</v>
      </c>
      <c r="F410" s="2" t="s">
        <v>6819</v>
      </c>
      <c r="M410"/>
    </row>
    <row r="411" spans="1:13" x14ac:dyDescent="0.25">
      <c r="A411" s="2" t="s">
        <v>864</v>
      </c>
      <c r="B411" s="2" t="s">
        <v>6820</v>
      </c>
      <c r="C411" s="2" t="s">
        <v>6821</v>
      </c>
      <c r="D411" s="2" t="s">
        <v>2701</v>
      </c>
      <c r="E411" s="2" t="s">
        <v>6806</v>
      </c>
      <c r="F411" s="2" t="s">
        <v>6822</v>
      </c>
      <c r="M411"/>
    </row>
    <row r="412" spans="1:13" x14ac:dyDescent="0.25">
      <c r="A412" s="2" t="s">
        <v>864</v>
      </c>
      <c r="B412" s="2" t="s">
        <v>6823</v>
      </c>
      <c r="C412" s="2" t="s">
        <v>6824</v>
      </c>
      <c r="D412" s="2" t="s">
        <v>2701</v>
      </c>
      <c r="E412" s="2" t="s">
        <v>6825</v>
      </c>
      <c r="F412" s="2" t="s">
        <v>6826</v>
      </c>
      <c r="M412"/>
    </row>
    <row r="413" spans="1:13" x14ac:dyDescent="0.25">
      <c r="A413" s="2" t="s">
        <v>876</v>
      </c>
      <c r="B413" s="2" t="s">
        <v>6827</v>
      </c>
      <c r="C413" s="2" t="s">
        <v>6828</v>
      </c>
      <c r="D413" s="2" t="s">
        <v>2705</v>
      </c>
      <c r="E413" s="2" t="s">
        <v>6784</v>
      </c>
      <c r="F413" s="2" t="s">
        <v>6829</v>
      </c>
      <c r="M413"/>
    </row>
    <row r="414" spans="1:13" x14ac:dyDescent="0.25">
      <c r="A414" s="2" t="s">
        <v>876</v>
      </c>
      <c r="B414" s="2" t="s">
        <v>6830</v>
      </c>
      <c r="C414" s="2" t="s">
        <v>6831</v>
      </c>
      <c r="D414" s="2" t="s">
        <v>2705</v>
      </c>
      <c r="E414" s="2" t="s">
        <v>6784</v>
      </c>
      <c r="F414" s="2" t="s">
        <v>6832</v>
      </c>
      <c r="M414"/>
    </row>
    <row r="415" spans="1:13" x14ac:dyDescent="0.25">
      <c r="A415" s="2" t="s">
        <v>882</v>
      </c>
      <c r="B415" s="2" t="s">
        <v>6833</v>
      </c>
      <c r="C415" s="2" t="s">
        <v>6834</v>
      </c>
      <c r="D415" s="2" t="s">
        <v>2707</v>
      </c>
      <c r="E415" s="2" t="s">
        <v>6835</v>
      </c>
      <c r="F415" s="2" t="s">
        <v>6836</v>
      </c>
      <c r="M415"/>
    </row>
    <row r="416" spans="1:13" x14ac:dyDescent="0.25">
      <c r="A416" s="2" t="s">
        <v>882</v>
      </c>
      <c r="B416" s="2" t="s">
        <v>6837</v>
      </c>
      <c r="C416" s="2" t="s">
        <v>6838</v>
      </c>
      <c r="D416" s="2" t="s">
        <v>2707</v>
      </c>
      <c r="E416" s="2" t="s">
        <v>6835</v>
      </c>
      <c r="F416" s="2" t="s">
        <v>6839</v>
      </c>
      <c r="M416"/>
    </row>
    <row r="417" spans="1:13" x14ac:dyDescent="0.25">
      <c r="A417" s="2" t="s">
        <v>888</v>
      </c>
      <c r="B417" s="2" t="s">
        <v>6840</v>
      </c>
      <c r="C417" s="2" t="s">
        <v>6841</v>
      </c>
      <c r="D417" s="2" t="s">
        <v>2708</v>
      </c>
      <c r="E417" s="2" t="s">
        <v>6842</v>
      </c>
      <c r="F417" s="2" t="s">
        <v>6843</v>
      </c>
      <c r="M417"/>
    </row>
    <row r="418" spans="1:13" x14ac:dyDescent="0.25">
      <c r="A418" s="2" t="s">
        <v>888</v>
      </c>
      <c r="B418" s="2" t="s">
        <v>6844</v>
      </c>
      <c r="C418" s="2" t="s">
        <v>6845</v>
      </c>
      <c r="D418" s="2" t="s">
        <v>2708</v>
      </c>
      <c r="E418" s="2" t="s">
        <v>6842</v>
      </c>
      <c r="F418" s="2" t="s">
        <v>6846</v>
      </c>
      <c r="M418"/>
    </row>
    <row r="419" spans="1:13" x14ac:dyDescent="0.25">
      <c r="A419" s="2" t="s">
        <v>888</v>
      </c>
      <c r="B419" s="2" t="s">
        <v>6847</v>
      </c>
      <c r="C419" s="2" t="s">
        <v>6848</v>
      </c>
      <c r="D419" s="2" t="s">
        <v>2731</v>
      </c>
      <c r="E419" s="2" t="s">
        <v>6849</v>
      </c>
      <c r="F419" s="2" t="s">
        <v>6850</v>
      </c>
      <c r="M419"/>
    </row>
    <row r="420" spans="1:13" x14ac:dyDescent="0.25">
      <c r="A420" s="2" t="s">
        <v>888</v>
      </c>
      <c r="B420" s="2" t="s">
        <v>6851</v>
      </c>
      <c r="C420" s="2" t="s">
        <v>6852</v>
      </c>
      <c r="D420" s="2" t="s">
        <v>2667</v>
      </c>
      <c r="E420" s="2" t="s">
        <v>6853</v>
      </c>
      <c r="F420" s="2" t="s">
        <v>6854</v>
      </c>
      <c r="M420"/>
    </row>
    <row r="421" spans="1:13" x14ac:dyDescent="0.25">
      <c r="A421" s="2" t="s">
        <v>888</v>
      </c>
      <c r="B421" s="2" t="s">
        <v>6855</v>
      </c>
      <c r="C421" s="2" t="s">
        <v>6856</v>
      </c>
      <c r="D421" s="2" t="s">
        <v>2761</v>
      </c>
      <c r="E421" s="2" t="s">
        <v>6857</v>
      </c>
      <c r="F421" s="2" t="s">
        <v>6858</v>
      </c>
      <c r="M421"/>
    </row>
    <row r="422" spans="1:13" x14ac:dyDescent="0.25">
      <c r="A422" s="2" t="s">
        <v>888</v>
      </c>
      <c r="B422" s="2" t="s">
        <v>6859</v>
      </c>
      <c r="C422" s="2" t="s">
        <v>6860</v>
      </c>
      <c r="D422" s="2" t="s">
        <v>2772</v>
      </c>
      <c r="E422" s="2" t="s">
        <v>6861</v>
      </c>
      <c r="F422" s="2" t="s">
        <v>6862</v>
      </c>
      <c r="M422"/>
    </row>
    <row r="423" spans="1:13" x14ac:dyDescent="0.25">
      <c r="A423" s="2" t="s">
        <v>888</v>
      </c>
      <c r="B423" s="2" t="s">
        <v>6863</v>
      </c>
      <c r="C423" s="2" t="s">
        <v>6864</v>
      </c>
      <c r="D423" s="2" t="s">
        <v>2731</v>
      </c>
      <c r="E423" s="2" t="s">
        <v>6760</v>
      </c>
      <c r="F423" s="2" t="s">
        <v>6865</v>
      </c>
      <c r="M423"/>
    </row>
    <row r="424" spans="1:13" x14ac:dyDescent="0.25">
      <c r="A424" s="2" t="s">
        <v>893</v>
      </c>
      <c r="B424" s="2" t="s">
        <v>6866</v>
      </c>
      <c r="C424" s="2" t="s">
        <v>6867</v>
      </c>
      <c r="D424" s="2" t="s">
        <v>2709</v>
      </c>
      <c r="E424" s="2" t="s">
        <v>6868</v>
      </c>
      <c r="F424" s="2" t="s">
        <v>6869</v>
      </c>
      <c r="M424"/>
    </row>
    <row r="425" spans="1:13" x14ac:dyDescent="0.25">
      <c r="A425" s="2" t="s">
        <v>893</v>
      </c>
      <c r="B425" s="2" t="s">
        <v>6870</v>
      </c>
      <c r="C425" s="2" t="s">
        <v>6871</v>
      </c>
      <c r="D425" s="2" t="s">
        <v>2709</v>
      </c>
      <c r="E425" s="2" t="s">
        <v>6868</v>
      </c>
      <c r="F425" s="2" t="s">
        <v>6872</v>
      </c>
      <c r="M425"/>
    </row>
    <row r="426" spans="1:13" x14ac:dyDescent="0.25">
      <c r="A426" s="2" t="s">
        <v>893</v>
      </c>
      <c r="B426" s="2" t="s">
        <v>6873</v>
      </c>
      <c r="C426" s="2" t="s">
        <v>6874</v>
      </c>
      <c r="D426" s="2" t="s">
        <v>2709</v>
      </c>
      <c r="E426" s="2" t="s">
        <v>6875</v>
      </c>
      <c r="F426" s="2" t="s">
        <v>6876</v>
      </c>
      <c r="M426"/>
    </row>
    <row r="427" spans="1:13" x14ac:dyDescent="0.25">
      <c r="A427" s="2" t="s">
        <v>898</v>
      </c>
      <c r="B427" s="2" t="s">
        <v>6877</v>
      </c>
      <c r="C427" s="2" t="s">
        <v>6878</v>
      </c>
      <c r="D427" s="2" t="s">
        <v>2709</v>
      </c>
      <c r="E427" s="2" t="s">
        <v>6868</v>
      </c>
      <c r="F427" s="2" t="s">
        <v>6879</v>
      </c>
      <c r="M427"/>
    </row>
    <row r="428" spans="1:13" x14ac:dyDescent="0.25">
      <c r="A428" s="2" t="s">
        <v>898</v>
      </c>
      <c r="B428" s="2" t="s">
        <v>6880</v>
      </c>
      <c r="C428" s="2" t="s">
        <v>6881</v>
      </c>
      <c r="D428" s="2" t="s">
        <v>2709</v>
      </c>
      <c r="E428" s="2" t="s">
        <v>6868</v>
      </c>
      <c r="F428" s="2" t="s">
        <v>6882</v>
      </c>
      <c r="M428"/>
    </row>
    <row r="429" spans="1:13" x14ac:dyDescent="0.25">
      <c r="A429" s="2" t="s">
        <v>902</v>
      </c>
      <c r="B429" s="2" t="s">
        <v>6883</v>
      </c>
      <c r="C429" s="2" t="s">
        <v>6884</v>
      </c>
      <c r="D429" s="2" t="s">
        <v>2710</v>
      </c>
      <c r="E429" s="2" t="s">
        <v>6885</v>
      </c>
      <c r="F429" s="2" t="s">
        <v>6886</v>
      </c>
      <c r="M429"/>
    </row>
    <row r="430" spans="1:13" x14ac:dyDescent="0.25">
      <c r="A430" s="2" t="s">
        <v>902</v>
      </c>
      <c r="B430" s="2" t="s">
        <v>6887</v>
      </c>
      <c r="C430" s="2" t="s">
        <v>6888</v>
      </c>
      <c r="D430" s="2" t="s">
        <v>2710</v>
      </c>
      <c r="E430" s="2" t="s">
        <v>6885</v>
      </c>
      <c r="F430" s="2" t="s">
        <v>6889</v>
      </c>
      <c r="M430"/>
    </row>
    <row r="431" spans="1:13" x14ac:dyDescent="0.25">
      <c r="A431" s="2" t="s">
        <v>902</v>
      </c>
      <c r="B431" s="2" t="s">
        <v>6890</v>
      </c>
      <c r="C431" s="2" t="s">
        <v>6891</v>
      </c>
      <c r="D431" s="2" t="s">
        <v>2710</v>
      </c>
      <c r="E431" s="2" t="s">
        <v>6892</v>
      </c>
      <c r="F431" s="2" t="s">
        <v>6893</v>
      </c>
      <c r="M431"/>
    </row>
    <row r="432" spans="1:13" x14ac:dyDescent="0.25">
      <c r="A432" s="2" t="s">
        <v>902</v>
      </c>
      <c r="B432" s="2" t="s">
        <v>6894</v>
      </c>
      <c r="C432" s="2" t="s">
        <v>6895</v>
      </c>
      <c r="D432" s="2" t="s">
        <v>2710</v>
      </c>
      <c r="E432" s="2" t="s">
        <v>6896</v>
      </c>
      <c r="F432" s="2" t="s">
        <v>6897</v>
      </c>
      <c r="M432"/>
    </row>
    <row r="433" spans="1:13" x14ac:dyDescent="0.25">
      <c r="A433" s="2" t="s">
        <v>906</v>
      </c>
      <c r="B433" s="2" t="s">
        <v>6898</v>
      </c>
      <c r="C433" s="2" t="s">
        <v>6899</v>
      </c>
      <c r="D433" s="2" t="s">
        <v>2712</v>
      </c>
      <c r="E433" s="2" t="s">
        <v>6900</v>
      </c>
      <c r="F433" s="2" t="s">
        <v>6901</v>
      </c>
      <c r="M433"/>
    </row>
    <row r="434" spans="1:13" x14ac:dyDescent="0.25">
      <c r="A434" s="2" t="s">
        <v>906</v>
      </c>
      <c r="B434" s="2" t="s">
        <v>6902</v>
      </c>
      <c r="C434" s="2" t="s">
        <v>6903</v>
      </c>
      <c r="D434" s="2" t="s">
        <v>2666</v>
      </c>
      <c r="E434" s="2" t="s">
        <v>6363</v>
      </c>
      <c r="F434" s="2" t="s">
        <v>6904</v>
      </c>
      <c r="M434"/>
    </row>
    <row r="435" spans="1:13" x14ac:dyDescent="0.25">
      <c r="A435" s="2" t="s">
        <v>906</v>
      </c>
      <c r="B435" s="2" t="s">
        <v>6905</v>
      </c>
      <c r="C435" s="2" t="s">
        <v>6906</v>
      </c>
      <c r="D435" s="2" t="s">
        <v>2712</v>
      </c>
      <c r="E435" s="2" t="s">
        <v>6907</v>
      </c>
      <c r="F435" s="2" t="s">
        <v>6908</v>
      </c>
      <c r="M435"/>
    </row>
    <row r="436" spans="1:13" x14ac:dyDescent="0.25">
      <c r="A436" s="2" t="s">
        <v>906</v>
      </c>
      <c r="B436" s="2" t="s">
        <v>6909</v>
      </c>
      <c r="C436" s="2" t="s">
        <v>6910</v>
      </c>
      <c r="D436" s="2" t="s">
        <v>2712</v>
      </c>
      <c r="E436" s="2" t="s">
        <v>6911</v>
      </c>
      <c r="F436" s="2" t="s">
        <v>6912</v>
      </c>
      <c r="M436"/>
    </row>
    <row r="437" spans="1:13" x14ac:dyDescent="0.25">
      <c r="A437" s="2" t="s">
        <v>906</v>
      </c>
      <c r="B437" s="2" t="s">
        <v>6913</v>
      </c>
      <c r="C437" s="2" t="s">
        <v>6914</v>
      </c>
      <c r="D437" s="2" t="s">
        <v>2712</v>
      </c>
      <c r="E437" s="2" t="s">
        <v>6915</v>
      </c>
      <c r="F437" s="2" t="s">
        <v>6916</v>
      </c>
      <c r="M437"/>
    </row>
    <row r="438" spans="1:13" x14ac:dyDescent="0.25">
      <c r="A438" s="2" t="s">
        <v>906</v>
      </c>
      <c r="B438" s="2" t="s">
        <v>6917</v>
      </c>
      <c r="C438" s="2" t="s">
        <v>6918</v>
      </c>
      <c r="D438" s="2" t="s">
        <v>2712</v>
      </c>
      <c r="E438" s="2" t="s">
        <v>6919</v>
      </c>
      <c r="F438" s="2" t="s">
        <v>6920</v>
      </c>
      <c r="M438"/>
    </row>
    <row r="439" spans="1:13" x14ac:dyDescent="0.25">
      <c r="A439" s="2" t="s">
        <v>906</v>
      </c>
      <c r="B439" s="2" t="s">
        <v>6921</v>
      </c>
      <c r="C439" s="2" t="s">
        <v>6922</v>
      </c>
      <c r="D439" s="2" t="s">
        <v>2712</v>
      </c>
      <c r="E439" s="2" t="s">
        <v>6923</v>
      </c>
      <c r="F439" s="2" t="s">
        <v>6924</v>
      </c>
      <c r="M439"/>
    </row>
    <row r="440" spans="1:13" x14ac:dyDescent="0.25">
      <c r="A440" s="2" t="s">
        <v>906</v>
      </c>
      <c r="B440" s="2" t="s">
        <v>6925</v>
      </c>
      <c r="C440" s="2" t="s">
        <v>6926</v>
      </c>
      <c r="D440" s="2" t="s">
        <v>2712</v>
      </c>
      <c r="E440" s="2" t="s">
        <v>6927</v>
      </c>
      <c r="F440" s="2" t="s">
        <v>6928</v>
      </c>
      <c r="M440"/>
    </row>
    <row r="441" spans="1:13" x14ac:dyDescent="0.25">
      <c r="A441" s="2" t="s">
        <v>906</v>
      </c>
      <c r="B441" s="2" t="s">
        <v>6929</v>
      </c>
      <c r="C441" s="2" t="s">
        <v>6930</v>
      </c>
      <c r="D441" s="2" t="s">
        <v>2712</v>
      </c>
      <c r="E441" s="2" t="s">
        <v>6931</v>
      </c>
      <c r="F441" s="2" t="s">
        <v>6932</v>
      </c>
      <c r="M441"/>
    </row>
    <row r="442" spans="1:13" x14ac:dyDescent="0.25">
      <c r="A442" s="2" t="s">
        <v>906</v>
      </c>
      <c r="B442" s="2" t="s">
        <v>6933</v>
      </c>
      <c r="C442" s="2" t="s">
        <v>6934</v>
      </c>
      <c r="D442" s="2" t="s">
        <v>2712</v>
      </c>
      <c r="E442" s="2" t="s">
        <v>6919</v>
      </c>
      <c r="F442" s="2" t="s">
        <v>6935</v>
      </c>
      <c r="M442"/>
    </row>
    <row r="443" spans="1:13" x14ac:dyDescent="0.25">
      <c r="A443" s="2" t="s">
        <v>906</v>
      </c>
      <c r="B443" s="2" t="s">
        <v>6936</v>
      </c>
      <c r="C443" s="2" t="s">
        <v>6937</v>
      </c>
      <c r="D443" s="2" t="s">
        <v>2712</v>
      </c>
      <c r="E443" s="2" t="s">
        <v>6938</v>
      </c>
      <c r="F443" s="2" t="s">
        <v>6939</v>
      </c>
      <c r="M443"/>
    </row>
    <row r="444" spans="1:13" x14ac:dyDescent="0.25">
      <c r="A444" s="2" t="s">
        <v>912</v>
      </c>
      <c r="B444" s="2" t="s">
        <v>6940</v>
      </c>
      <c r="C444" s="2" t="s">
        <v>6941</v>
      </c>
      <c r="D444" s="2" t="s">
        <v>2713</v>
      </c>
      <c r="E444" s="2" t="s">
        <v>6942</v>
      </c>
      <c r="F444" s="2" t="s">
        <v>6943</v>
      </c>
      <c r="M444"/>
    </row>
    <row r="445" spans="1:13" x14ac:dyDescent="0.25">
      <c r="A445" s="2" t="s">
        <v>912</v>
      </c>
      <c r="B445" s="2" t="s">
        <v>6944</v>
      </c>
      <c r="C445" s="2" t="s">
        <v>6945</v>
      </c>
      <c r="D445" s="2" t="s">
        <v>2713</v>
      </c>
      <c r="E445" s="2" t="s">
        <v>6942</v>
      </c>
      <c r="F445" s="2" t="s">
        <v>6946</v>
      </c>
      <c r="M445"/>
    </row>
    <row r="446" spans="1:13" x14ac:dyDescent="0.25">
      <c r="A446" s="2" t="s">
        <v>918</v>
      </c>
      <c r="B446" s="2" t="s">
        <v>6947</v>
      </c>
      <c r="C446" s="2" t="s">
        <v>6948</v>
      </c>
      <c r="D446" s="2" t="s">
        <v>2717</v>
      </c>
      <c r="E446" s="2" t="s">
        <v>6949</v>
      </c>
      <c r="F446" s="2" t="s">
        <v>6950</v>
      </c>
      <c r="M446"/>
    </row>
    <row r="447" spans="1:13" x14ac:dyDescent="0.25">
      <c r="A447" s="2" t="s">
        <v>918</v>
      </c>
      <c r="B447" s="2" t="s">
        <v>6951</v>
      </c>
      <c r="C447" s="2" t="s">
        <v>6952</v>
      </c>
      <c r="D447" s="2" t="s">
        <v>2717</v>
      </c>
      <c r="E447" s="2" t="s">
        <v>6953</v>
      </c>
      <c r="F447" s="2" t="s">
        <v>6954</v>
      </c>
      <c r="M447"/>
    </row>
    <row r="448" spans="1:13" x14ac:dyDescent="0.25">
      <c r="A448" s="2" t="s">
        <v>918</v>
      </c>
      <c r="B448" s="2" t="s">
        <v>6955</v>
      </c>
      <c r="C448" s="2" t="s">
        <v>6956</v>
      </c>
      <c r="D448" s="2" t="s">
        <v>2717</v>
      </c>
      <c r="E448" s="2" t="s">
        <v>6957</v>
      </c>
      <c r="F448" s="2" t="s">
        <v>6958</v>
      </c>
      <c r="M448"/>
    </row>
    <row r="449" spans="1:13" x14ac:dyDescent="0.25">
      <c r="A449" s="2" t="s">
        <v>918</v>
      </c>
      <c r="B449" s="2" t="s">
        <v>6959</v>
      </c>
      <c r="C449" s="2" t="s">
        <v>6960</v>
      </c>
      <c r="D449" s="2" t="s">
        <v>2717</v>
      </c>
      <c r="E449" s="2" t="s">
        <v>6961</v>
      </c>
      <c r="F449" s="2" t="s">
        <v>6962</v>
      </c>
      <c r="M449"/>
    </row>
    <row r="450" spans="1:13" x14ac:dyDescent="0.25">
      <c r="A450" s="2" t="s">
        <v>918</v>
      </c>
      <c r="B450" s="2" t="s">
        <v>6963</v>
      </c>
      <c r="C450" s="2" t="s">
        <v>6964</v>
      </c>
      <c r="D450" s="2" t="s">
        <v>2717</v>
      </c>
      <c r="E450" s="2" t="s">
        <v>6961</v>
      </c>
      <c r="F450" s="2" t="s">
        <v>6965</v>
      </c>
      <c r="M450"/>
    </row>
    <row r="451" spans="1:13" x14ac:dyDescent="0.25">
      <c r="A451" s="2" t="s">
        <v>918</v>
      </c>
      <c r="B451" s="2" t="s">
        <v>6966</v>
      </c>
      <c r="C451" s="2" t="s">
        <v>6967</v>
      </c>
      <c r="D451" s="2" t="s">
        <v>2717</v>
      </c>
      <c r="E451" s="2" t="s">
        <v>6968</v>
      </c>
      <c r="F451" s="2" t="s">
        <v>6969</v>
      </c>
      <c r="M451"/>
    </row>
    <row r="452" spans="1:13" x14ac:dyDescent="0.25">
      <c r="A452" s="2" t="s">
        <v>918</v>
      </c>
      <c r="B452" s="2" t="s">
        <v>6970</v>
      </c>
      <c r="C452" s="2" t="s">
        <v>6971</v>
      </c>
      <c r="D452" s="2" t="s">
        <v>2717</v>
      </c>
      <c r="E452" s="2" t="s">
        <v>6972</v>
      </c>
      <c r="F452" s="2" t="s">
        <v>6973</v>
      </c>
      <c r="M452"/>
    </row>
    <row r="453" spans="1:13" x14ac:dyDescent="0.25">
      <c r="A453" s="2" t="s">
        <v>918</v>
      </c>
      <c r="B453" s="2" t="s">
        <v>6974</v>
      </c>
      <c r="C453" s="2" t="s">
        <v>6975</v>
      </c>
      <c r="D453" s="2" t="s">
        <v>2717</v>
      </c>
      <c r="E453" s="2" t="s">
        <v>6976</v>
      </c>
      <c r="F453" s="2" t="s">
        <v>6977</v>
      </c>
      <c r="M453"/>
    </row>
    <row r="454" spans="1:13" x14ac:dyDescent="0.25">
      <c r="A454" s="2" t="s">
        <v>918</v>
      </c>
      <c r="B454" s="2" t="s">
        <v>6978</v>
      </c>
      <c r="C454" s="2" t="s">
        <v>6979</v>
      </c>
      <c r="D454" s="2" t="s">
        <v>2717</v>
      </c>
      <c r="E454" s="2" t="s">
        <v>6980</v>
      </c>
      <c r="F454" s="2" t="s">
        <v>6981</v>
      </c>
      <c r="M454"/>
    </row>
    <row r="455" spans="1:13" x14ac:dyDescent="0.25">
      <c r="A455" s="2" t="s">
        <v>918</v>
      </c>
      <c r="B455" s="2" t="s">
        <v>6982</v>
      </c>
      <c r="C455" s="2" t="s">
        <v>6983</v>
      </c>
      <c r="D455" s="2" t="s">
        <v>2717</v>
      </c>
      <c r="E455" s="2" t="s">
        <v>6984</v>
      </c>
      <c r="F455" s="2" t="s">
        <v>6985</v>
      </c>
      <c r="M455"/>
    </row>
    <row r="456" spans="1:13" x14ac:dyDescent="0.25">
      <c r="A456" s="2" t="s">
        <v>918</v>
      </c>
      <c r="B456" s="2" t="s">
        <v>6986</v>
      </c>
      <c r="C456" s="2" t="s">
        <v>6987</v>
      </c>
      <c r="D456" s="2" t="s">
        <v>2717</v>
      </c>
      <c r="E456" s="2" t="s">
        <v>6961</v>
      </c>
      <c r="F456" s="2" t="s">
        <v>6988</v>
      </c>
      <c r="M456"/>
    </row>
    <row r="457" spans="1:13" x14ac:dyDescent="0.25">
      <c r="A457" s="2" t="s">
        <v>922</v>
      </c>
      <c r="B457" s="2" t="s">
        <v>6989</v>
      </c>
      <c r="C457" s="2" t="s">
        <v>6990</v>
      </c>
      <c r="D457" s="2" t="s">
        <v>2718</v>
      </c>
      <c r="E457" s="2" t="s">
        <v>6991</v>
      </c>
      <c r="F457" s="2" t="s">
        <v>6992</v>
      </c>
      <c r="M457"/>
    </row>
    <row r="458" spans="1:13" x14ac:dyDescent="0.25">
      <c r="A458" s="2" t="s">
        <v>922</v>
      </c>
      <c r="B458" s="2" t="s">
        <v>6993</v>
      </c>
      <c r="C458" s="2" t="s">
        <v>6994</v>
      </c>
      <c r="D458" s="2" t="s">
        <v>2718</v>
      </c>
      <c r="E458" s="2" t="s">
        <v>6991</v>
      </c>
      <c r="F458" s="2" t="s">
        <v>6995</v>
      </c>
      <c r="M458"/>
    </row>
    <row r="459" spans="1:13" x14ac:dyDescent="0.25">
      <c r="A459" s="2" t="s">
        <v>926</v>
      </c>
      <c r="B459" s="2" t="s">
        <v>6996</v>
      </c>
      <c r="C459" s="2" t="s">
        <v>6997</v>
      </c>
      <c r="D459" s="2" t="s">
        <v>2719</v>
      </c>
      <c r="E459" s="2" t="s">
        <v>6998</v>
      </c>
      <c r="F459" s="2" t="s">
        <v>6999</v>
      </c>
      <c r="M459"/>
    </row>
    <row r="460" spans="1:13" x14ac:dyDescent="0.25">
      <c r="A460" s="2" t="s">
        <v>926</v>
      </c>
      <c r="B460" s="2" t="s">
        <v>7000</v>
      </c>
      <c r="C460" s="2" t="s">
        <v>7001</v>
      </c>
      <c r="D460" s="2" t="s">
        <v>2719</v>
      </c>
      <c r="E460" s="2" t="s">
        <v>7002</v>
      </c>
      <c r="F460" s="2" t="s">
        <v>7003</v>
      </c>
      <c r="M460"/>
    </row>
    <row r="461" spans="1:13" x14ac:dyDescent="0.25">
      <c r="A461" s="2" t="s">
        <v>926</v>
      </c>
      <c r="B461" s="2" t="s">
        <v>7004</v>
      </c>
      <c r="C461" s="2" t="s">
        <v>7005</v>
      </c>
      <c r="D461" s="2" t="s">
        <v>2719</v>
      </c>
      <c r="E461" s="2" t="s">
        <v>6998</v>
      </c>
      <c r="F461" s="2" t="s">
        <v>7006</v>
      </c>
      <c r="M461"/>
    </row>
    <row r="462" spans="1:13" x14ac:dyDescent="0.25">
      <c r="A462" s="2" t="s">
        <v>926</v>
      </c>
      <c r="B462" s="2" t="s">
        <v>7007</v>
      </c>
      <c r="C462" s="2" t="s">
        <v>7008</v>
      </c>
      <c r="D462" s="2" t="s">
        <v>2719</v>
      </c>
      <c r="E462" s="2" t="s">
        <v>6998</v>
      </c>
      <c r="F462" s="2" t="s">
        <v>7009</v>
      </c>
      <c r="M462"/>
    </row>
    <row r="463" spans="1:13" x14ac:dyDescent="0.25">
      <c r="A463" s="2" t="s">
        <v>926</v>
      </c>
      <c r="B463" s="2" t="s">
        <v>7010</v>
      </c>
      <c r="C463" s="2" t="s">
        <v>7011</v>
      </c>
      <c r="D463" s="2" t="s">
        <v>2719</v>
      </c>
      <c r="E463" s="2" t="s">
        <v>7012</v>
      </c>
      <c r="F463" s="2" t="s">
        <v>7013</v>
      </c>
      <c r="M463"/>
    </row>
    <row r="464" spans="1:13" x14ac:dyDescent="0.25">
      <c r="A464" s="2" t="s">
        <v>926</v>
      </c>
      <c r="B464" s="2" t="s">
        <v>7014</v>
      </c>
      <c r="C464" s="2" t="s">
        <v>7015</v>
      </c>
      <c r="D464" s="2" t="s">
        <v>2719</v>
      </c>
      <c r="E464" s="2" t="s">
        <v>7016</v>
      </c>
      <c r="F464" s="2" t="s">
        <v>7017</v>
      </c>
      <c r="M464"/>
    </row>
    <row r="465" spans="1:13" x14ac:dyDescent="0.25">
      <c r="A465" s="2" t="s">
        <v>926</v>
      </c>
      <c r="B465" s="2" t="s">
        <v>7018</v>
      </c>
      <c r="C465" s="2" t="s">
        <v>7019</v>
      </c>
      <c r="D465" s="2" t="s">
        <v>2719</v>
      </c>
      <c r="E465" s="2" t="s">
        <v>7020</v>
      </c>
      <c r="F465" s="2" t="s">
        <v>7021</v>
      </c>
      <c r="M465"/>
    </row>
    <row r="466" spans="1:13" x14ac:dyDescent="0.25">
      <c r="A466" s="2" t="s">
        <v>926</v>
      </c>
      <c r="B466" s="2" t="s">
        <v>7022</v>
      </c>
      <c r="C466" s="2" t="s">
        <v>7023</v>
      </c>
      <c r="D466" s="2" t="s">
        <v>2719</v>
      </c>
      <c r="E466" s="2" t="s">
        <v>7024</v>
      </c>
      <c r="F466" s="2" t="s">
        <v>7025</v>
      </c>
      <c r="M466"/>
    </row>
    <row r="467" spans="1:13" x14ac:dyDescent="0.25">
      <c r="A467" s="2" t="s">
        <v>926</v>
      </c>
      <c r="B467" s="2" t="s">
        <v>7026</v>
      </c>
      <c r="C467" s="2" t="s">
        <v>7027</v>
      </c>
      <c r="D467" s="2" t="s">
        <v>2719</v>
      </c>
      <c r="E467" s="2" t="s">
        <v>7028</v>
      </c>
      <c r="F467" s="2" t="s">
        <v>7029</v>
      </c>
      <c r="M467"/>
    </row>
    <row r="468" spans="1:13" x14ac:dyDescent="0.25">
      <c r="A468" s="2" t="s">
        <v>926</v>
      </c>
      <c r="B468" s="2" t="s">
        <v>7030</v>
      </c>
      <c r="C468" s="2" t="s">
        <v>7031</v>
      </c>
      <c r="D468" s="2" t="s">
        <v>2719</v>
      </c>
      <c r="E468" s="2" t="s">
        <v>7032</v>
      </c>
      <c r="F468" s="2" t="s">
        <v>7033</v>
      </c>
      <c r="M468"/>
    </row>
    <row r="469" spans="1:13" x14ac:dyDescent="0.25">
      <c r="A469" s="2" t="s">
        <v>926</v>
      </c>
      <c r="B469" s="2" t="s">
        <v>7034</v>
      </c>
      <c r="C469" s="2" t="s">
        <v>7035</v>
      </c>
      <c r="D469" s="2" t="s">
        <v>2719</v>
      </c>
      <c r="E469" s="2" t="s">
        <v>7036</v>
      </c>
      <c r="F469" s="2" t="s">
        <v>7037</v>
      </c>
      <c r="M469"/>
    </row>
    <row r="470" spans="1:13" x14ac:dyDescent="0.25">
      <c r="A470" s="2" t="s">
        <v>926</v>
      </c>
      <c r="B470" s="2" t="s">
        <v>7038</v>
      </c>
      <c r="C470" s="2" t="s">
        <v>7039</v>
      </c>
      <c r="D470" s="2" t="s">
        <v>2719</v>
      </c>
      <c r="E470" s="2" t="s">
        <v>7040</v>
      </c>
      <c r="F470" s="2" t="s">
        <v>7041</v>
      </c>
      <c r="M470"/>
    </row>
    <row r="471" spans="1:13" x14ac:dyDescent="0.25">
      <c r="A471" s="2" t="s">
        <v>930</v>
      </c>
      <c r="B471" s="2" t="s">
        <v>7042</v>
      </c>
      <c r="C471" s="2" t="s">
        <v>7043</v>
      </c>
      <c r="D471" s="2" t="s">
        <v>2721</v>
      </c>
      <c r="E471" s="2" t="s">
        <v>7044</v>
      </c>
      <c r="F471" s="2" t="s">
        <v>7045</v>
      </c>
      <c r="M471"/>
    </row>
    <row r="472" spans="1:13" x14ac:dyDescent="0.25">
      <c r="A472" s="2" t="s">
        <v>930</v>
      </c>
      <c r="B472" s="2" t="s">
        <v>7046</v>
      </c>
      <c r="C472" s="2" t="s">
        <v>7047</v>
      </c>
      <c r="D472" s="2" t="s">
        <v>2721</v>
      </c>
      <c r="E472" s="2" t="s">
        <v>7044</v>
      </c>
      <c r="F472" s="2" t="s">
        <v>7048</v>
      </c>
      <c r="M472"/>
    </row>
    <row r="473" spans="1:13" x14ac:dyDescent="0.25">
      <c r="A473" s="2" t="s">
        <v>930</v>
      </c>
      <c r="B473" s="2" t="s">
        <v>7049</v>
      </c>
      <c r="C473" s="2" t="s">
        <v>7050</v>
      </c>
      <c r="D473" s="2" t="s">
        <v>2721</v>
      </c>
      <c r="E473" s="2" t="s">
        <v>7051</v>
      </c>
      <c r="F473" s="2" t="s">
        <v>7052</v>
      </c>
      <c r="M473"/>
    </row>
    <row r="474" spans="1:13" x14ac:dyDescent="0.25">
      <c r="A474" s="2" t="s">
        <v>930</v>
      </c>
      <c r="B474" s="2" t="s">
        <v>7053</v>
      </c>
      <c r="C474" s="2" t="s">
        <v>7054</v>
      </c>
      <c r="D474" s="2" t="s">
        <v>2721</v>
      </c>
      <c r="E474" s="2" t="s">
        <v>7055</v>
      </c>
      <c r="F474" s="2" t="s">
        <v>7056</v>
      </c>
      <c r="M474"/>
    </row>
    <row r="475" spans="1:13" x14ac:dyDescent="0.25">
      <c r="A475" s="2" t="s">
        <v>930</v>
      </c>
      <c r="B475" s="2" t="s">
        <v>7057</v>
      </c>
      <c r="C475" s="2" t="s">
        <v>7058</v>
      </c>
      <c r="D475" s="2" t="s">
        <v>2721</v>
      </c>
      <c r="E475" s="2" t="s">
        <v>7059</v>
      </c>
      <c r="F475" s="2" t="s">
        <v>7060</v>
      </c>
      <c r="M475"/>
    </row>
    <row r="476" spans="1:13" x14ac:dyDescent="0.25">
      <c r="A476" s="2" t="s">
        <v>930</v>
      </c>
      <c r="B476" s="2" t="s">
        <v>7061</v>
      </c>
      <c r="C476" s="2" t="s">
        <v>7062</v>
      </c>
      <c r="D476" s="2" t="s">
        <v>2721</v>
      </c>
      <c r="E476" s="2" t="s">
        <v>7063</v>
      </c>
      <c r="F476" s="2" t="s">
        <v>7064</v>
      </c>
      <c r="M476"/>
    </row>
    <row r="477" spans="1:13" x14ac:dyDescent="0.25">
      <c r="A477" s="2" t="s">
        <v>930</v>
      </c>
      <c r="B477" s="2" t="s">
        <v>7065</v>
      </c>
      <c r="C477" s="2" t="s">
        <v>7066</v>
      </c>
      <c r="D477" s="2" t="s">
        <v>2721</v>
      </c>
      <c r="E477" s="2" t="s">
        <v>7044</v>
      </c>
      <c r="F477" s="2" t="s">
        <v>7067</v>
      </c>
      <c r="M477"/>
    </row>
    <row r="478" spans="1:13" x14ac:dyDescent="0.25">
      <c r="A478" s="2" t="s">
        <v>930</v>
      </c>
      <c r="B478" s="2" t="s">
        <v>7068</v>
      </c>
      <c r="C478" s="2" t="s">
        <v>7069</v>
      </c>
      <c r="D478" s="2" t="s">
        <v>2721</v>
      </c>
      <c r="E478" s="2" t="s">
        <v>7070</v>
      </c>
      <c r="F478" s="2" t="s">
        <v>7071</v>
      </c>
      <c r="M478"/>
    </row>
    <row r="479" spans="1:13" x14ac:dyDescent="0.25">
      <c r="A479" s="2" t="s">
        <v>934</v>
      </c>
      <c r="B479" s="2" t="s">
        <v>7072</v>
      </c>
      <c r="C479" s="2" t="s">
        <v>7073</v>
      </c>
      <c r="D479" s="2" t="s">
        <v>2722</v>
      </c>
      <c r="E479" s="2" t="s">
        <v>7074</v>
      </c>
      <c r="F479" s="2" t="s">
        <v>7075</v>
      </c>
      <c r="M479"/>
    </row>
    <row r="480" spans="1:13" x14ac:dyDescent="0.25">
      <c r="A480" s="2" t="s">
        <v>934</v>
      </c>
      <c r="B480" s="2" t="s">
        <v>7076</v>
      </c>
      <c r="C480" s="2" t="s">
        <v>7077</v>
      </c>
      <c r="D480" s="2" t="s">
        <v>2722</v>
      </c>
      <c r="E480" s="2" t="s">
        <v>7074</v>
      </c>
      <c r="F480" s="2" t="s">
        <v>7078</v>
      </c>
      <c r="M480"/>
    </row>
    <row r="481" spans="1:13" x14ac:dyDescent="0.25">
      <c r="A481" s="2" t="s">
        <v>938</v>
      </c>
      <c r="B481" s="2" t="s">
        <v>7079</v>
      </c>
      <c r="C481" s="2" t="s">
        <v>7080</v>
      </c>
      <c r="D481" s="2" t="s">
        <v>2723</v>
      </c>
      <c r="E481" s="2" t="s">
        <v>6388</v>
      </c>
      <c r="F481" s="2" t="s">
        <v>7081</v>
      </c>
      <c r="M481"/>
    </row>
    <row r="482" spans="1:13" x14ac:dyDescent="0.25">
      <c r="A482" s="2" t="s">
        <v>938</v>
      </c>
      <c r="B482" s="2" t="s">
        <v>7082</v>
      </c>
      <c r="C482" s="2" t="s">
        <v>7083</v>
      </c>
      <c r="D482" s="2" t="s">
        <v>2723</v>
      </c>
      <c r="E482" s="2" t="s">
        <v>6388</v>
      </c>
      <c r="F482" s="2" t="s">
        <v>7084</v>
      </c>
      <c r="M482"/>
    </row>
    <row r="483" spans="1:13" x14ac:dyDescent="0.25">
      <c r="A483" s="2" t="s">
        <v>943</v>
      </c>
      <c r="B483" s="2" t="s">
        <v>7085</v>
      </c>
      <c r="C483" s="2" t="s">
        <v>7086</v>
      </c>
      <c r="D483" s="2" t="s">
        <v>2723</v>
      </c>
      <c r="E483" s="2" t="s">
        <v>6388</v>
      </c>
      <c r="F483" s="2" t="s">
        <v>7087</v>
      </c>
      <c r="M483"/>
    </row>
    <row r="484" spans="1:13" x14ac:dyDescent="0.25">
      <c r="A484" s="2" t="s">
        <v>943</v>
      </c>
      <c r="B484" s="2" t="s">
        <v>7088</v>
      </c>
      <c r="C484" s="2" t="s">
        <v>7089</v>
      </c>
      <c r="D484" s="2" t="s">
        <v>2723</v>
      </c>
      <c r="E484" s="2" t="s">
        <v>6388</v>
      </c>
      <c r="F484" s="2" t="s">
        <v>7090</v>
      </c>
      <c r="M484"/>
    </row>
    <row r="485" spans="1:13" x14ac:dyDescent="0.25">
      <c r="A485" s="2" t="s">
        <v>948</v>
      </c>
      <c r="B485" s="2" t="s">
        <v>7091</v>
      </c>
      <c r="C485" s="2" t="s">
        <v>7092</v>
      </c>
      <c r="D485" s="2" t="s">
        <v>2724</v>
      </c>
      <c r="E485" s="2" t="s">
        <v>7093</v>
      </c>
      <c r="F485" s="2" t="s">
        <v>7094</v>
      </c>
      <c r="M485"/>
    </row>
    <row r="486" spans="1:13" x14ac:dyDescent="0.25">
      <c r="A486" s="2" t="s">
        <v>948</v>
      </c>
      <c r="B486" s="2" t="s">
        <v>7095</v>
      </c>
      <c r="C486" s="2" t="s">
        <v>7096</v>
      </c>
      <c r="D486" s="2" t="s">
        <v>2724</v>
      </c>
      <c r="E486" s="2" t="s">
        <v>7093</v>
      </c>
      <c r="F486" s="2" t="s">
        <v>7097</v>
      </c>
      <c r="M486"/>
    </row>
    <row r="487" spans="1:13" x14ac:dyDescent="0.25">
      <c r="A487" s="2" t="s">
        <v>953</v>
      </c>
      <c r="B487" s="2" t="s">
        <v>7098</v>
      </c>
      <c r="C487" s="2" t="s">
        <v>7099</v>
      </c>
      <c r="D487" s="2" t="s">
        <v>2726</v>
      </c>
      <c r="E487" s="2" t="s">
        <v>7100</v>
      </c>
      <c r="F487" s="2" t="s">
        <v>7101</v>
      </c>
      <c r="M487"/>
    </row>
    <row r="488" spans="1:13" x14ac:dyDescent="0.25">
      <c r="A488" s="2" t="s">
        <v>953</v>
      </c>
      <c r="B488" s="2" t="s">
        <v>7102</v>
      </c>
      <c r="C488" s="2" t="s">
        <v>7103</v>
      </c>
      <c r="D488" s="2" t="s">
        <v>2726</v>
      </c>
      <c r="E488" s="2" t="s">
        <v>7100</v>
      </c>
      <c r="F488" s="2" t="s">
        <v>7104</v>
      </c>
      <c r="M488"/>
    </row>
    <row r="489" spans="1:13" x14ac:dyDescent="0.25">
      <c r="A489" s="2" t="s">
        <v>959</v>
      </c>
      <c r="B489" s="2" t="s">
        <v>7105</v>
      </c>
      <c r="C489" s="2" t="s">
        <v>7106</v>
      </c>
      <c r="D489" s="2" t="s">
        <v>2727</v>
      </c>
      <c r="E489" s="2" t="s">
        <v>7107</v>
      </c>
      <c r="F489" s="2" t="s">
        <v>7108</v>
      </c>
      <c r="M489"/>
    </row>
    <row r="490" spans="1:13" x14ac:dyDescent="0.25">
      <c r="A490" s="2" t="s">
        <v>959</v>
      </c>
      <c r="B490" s="2" t="s">
        <v>7109</v>
      </c>
      <c r="C490" s="2" t="s">
        <v>7110</v>
      </c>
      <c r="D490" s="2" t="s">
        <v>2727</v>
      </c>
      <c r="E490" s="2" t="s">
        <v>7111</v>
      </c>
      <c r="F490" s="2" t="s">
        <v>7112</v>
      </c>
      <c r="M490"/>
    </row>
    <row r="491" spans="1:13" x14ac:dyDescent="0.25">
      <c r="A491" s="2" t="s">
        <v>959</v>
      </c>
      <c r="B491" s="2" t="s">
        <v>7113</v>
      </c>
      <c r="C491" s="2" t="s">
        <v>7114</v>
      </c>
      <c r="D491" s="2" t="s">
        <v>2727</v>
      </c>
      <c r="E491" s="2" t="s">
        <v>7107</v>
      </c>
      <c r="F491" s="2" t="s">
        <v>7115</v>
      </c>
      <c r="M491"/>
    </row>
    <row r="492" spans="1:13" x14ac:dyDescent="0.25">
      <c r="A492" s="2" t="s">
        <v>965</v>
      </c>
      <c r="B492" s="2" t="s">
        <v>7116</v>
      </c>
      <c r="C492" s="2" t="s">
        <v>7117</v>
      </c>
      <c r="D492" s="2" t="s">
        <v>2728</v>
      </c>
      <c r="E492" s="2" t="s">
        <v>7118</v>
      </c>
      <c r="F492" s="2" t="s">
        <v>7119</v>
      </c>
      <c r="M492"/>
    </row>
    <row r="493" spans="1:13" x14ac:dyDescent="0.25">
      <c r="A493" s="2" t="s">
        <v>965</v>
      </c>
      <c r="B493" s="2" t="s">
        <v>7120</v>
      </c>
      <c r="C493" s="2" t="s">
        <v>7121</v>
      </c>
      <c r="D493" s="2" t="s">
        <v>2728</v>
      </c>
      <c r="E493" s="2" t="s">
        <v>7118</v>
      </c>
      <c r="F493" s="2" t="s">
        <v>7122</v>
      </c>
      <c r="M493"/>
    </row>
    <row r="494" spans="1:13" x14ac:dyDescent="0.25">
      <c r="A494" s="2" t="s">
        <v>969</v>
      </c>
      <c r="B494" s="2" t="s">
        <v>7123</v>
      </c>
      <c r="C494" s="2" t="s">
        <v>7124</v>
      </c>
      <c r="D494" s="2" t="s">
        <v>2729</v>
      </c>
      <c r="E494" s="2" t="s">
        <v>6392</v>
      </c>
      <c r="F494" s="2" t="s">
        <v>7125</v>
      </c>
      <c r="M494"/>
    </row>
    <row r="495" spans="1:13" x14ac:dyDescent="0.25">
      <c r="A495" s="2" t="s">
        <v>969</v>
      </c>
      <c r="B495" s="2" t="s">
        <v>7126</v>
      </c>
      <c r="C495" s="2" t="s">
        <v>7127</v>
      </c>
      <c r="D495" s="2" t="s">
        <v>2729</v>
      </c>
      <c r="E495" s="2" t="s">
        <v>7128</v>
      </c>
      <c r="F495" s="2" t="s">
        <v>7129</v>
      </c>
      <c r="M495"/>
    </row>
    <row r="496" spans="1:13" x14ac:dyDescent="0.25">
      <c r="A496" s="2" t="s">
        <v>969</v>
      </c>
      <c r="B496" s="2" t="s">
        <v>7130</v>
      </c>
      <c r="C496" s="2" t="s">
        <v>7131</v>
      </c>
      <c r="D496" s="2" t="s">
        <v>2729</v>
      </c>
      <c r="E496" s="2" t="s">
        <v>6392</v>
      </c>
      <c r="F496" s="2" t="s">
        <v>7132</v>
      </c>
      <c r="M496"/>
    </row>
    <row r="497" spans="1:13" x14ac:dyDescent="0.25">
      <c r="A497" s="2" t="s">
        <v>969</v>
      </c>
      <c r="B497" s="2" t="s">
        <v>7133</v>
      </c>
      <c r="C497" s="2" t="s">
        <v>7134</v>
      </c>
      <c r="D497" s="2" t="s">
        <v>2729</v>
      </c>
      <c r="E497" s="2" t="s">
        <v>7135</v>
      </c>
      <c r="F497" s="2" t="s">
        <v>7136</v>
      </c>
      <c r="M497"/>
    </row>
    <row r="498" spans="1:13" x14ac:dyDescent="0.25">
      <c r="A498" s="2" t="s">
        <v>969</v>
      </c>
      <c r="B498" s="2" t="s">
        <v>7137</v>
      </c>
      <c r="C498" s="2" t="s">
        <v>7138</v>
      </c>
      <c r="D498" s="2" t="s">
        <v>2729</v>
      </c>
      <c r="E498" s="2" t="s">
        <v>7139</v>
      </c>
      <c r="F498" s="2" t="s">
        <v>7140</v>
      </c>
      <c r="M498"/>
    </row>
    <row r="499" spans="1:13" x14ac:dyDescent="0.25">
      <c r="A499" s="2" t="s">
        <v>969</v>
      </c>
      <c r="B499" s="2" t="s">
        <v>7141</v>
      </c>
      <c r="C499" s="2" t="s">
        <v>7142</v>
      </c>
      <c r="D499" s="2" t="s">
        <v>2729</v>
      </c>
      <c r="E499" s="2" t="s">
        <v>7143</v>
      </c>
      <c r="F499" s="2" t="s">
        <v>7144</v>
      </c>
      <c r="M499"/>
    </row>
    <row r="500" spans="1:13" x14ac:dyDescent="0.25">
      <c r="A500" s="2" t="s">
        <v>973</v>
      </c>
      <c r="B500" s="2" t="s">
        <v>7145</v>
      </c>
      <c r="C500" s="2" t="s">
        <v>7146</v>
      </c>
      <c r="D500" s="2" t="s">
        <v>2730</v>
      </c>
      <c r="E500" s="2" t="s">
        <v>7147</v>
      </c>
      <c r="F500" s="2" t="s">
        <v>7148</v>
      </c>
      <c r="M500"/>
    </row>
    <row r="501" spans="1:13" x14ac:dyDescent="0.25">
      <c r="A501" s="2" t="s">
        <v>973</v>
      </c>
      <c r="B501" s="2" t="s">
        <v>7149</v>
      </c>
      <c r="C501" s="2" t="s">
        <v>7150</v>
      </c>
      <c r="D501" s="2" t="s">
        <v>2730</v>
      </c>
      <c r="E501" s="2" t="s">
        <v>7147</v>
      </c>
      <c r="F501" s="2" t="s">
        <v>7151</v>
      </c>
      <c r="M501"/>
    </row>
    <row r="502" spans="1:13" x14ac:dyDescent="0.25">
      <c r="A502" s="2" t="s">
        <v>973</v>
      </c>
      <c r="B502" s="2" t="s">
        <v>7152</v>
      </c>
      <c r="C502" s="2" t="s">
        <v>7153</v>
      </c>
      <c r="D502" s="2" t="s">
        <v>2730</v>
      </c>
      <c r="E502" s="2" t="s">
        <v>7154</v>
      </c>
      <c r="F502" s="2" t="s">
        <v>7155</v>
      </c>
      <c r="M502"/>
    </row>
    <row r="503" spans="1:13" x14ac:dyDescent="0.25">
      <c r="A503" s="2" t="s">
        <v>973</v>
      </c>
      <c r="B503" s="2" t="s">
        <v>7156</v>
      </c>
      <c r="C503" s="2" t="s">
        <v>7157</v>
      </c>
      <c r="D503" s="2" t="s">
        <v>2730</v>
      </c>
      <c r="E503" s="2" t="s">
        <v>7158</v>
      </c>
      <c r="F503" s="2" t="s">
        <v>7159</v>
      </c>
      <c r="M503"/>
    </row>
    <row r="504" spans="1:13" x14ac:dyDescent="0.25">
      <c r="A504" s="2" t="s">
        <v>973</v>
      </c>
      <c r="B504" s="2" t="s">
        <v>7160</v>
      </c>
      <c r="C504" s="2" t="s">
        <v>7161</v>
      </c>
      <c r="D504" s="2" t="s">
        <v>2730</v>
      </c>
      <c r="E504" s="2" t="s">
        <v>7162</v>
      </c>
      <c r="F504" s="2" t="s">
        <v>7163</v>
      </c>
      <c r="M504"/>
    </row>
    <row r="505" spans="1:13" x14ac:dyDescent="0.25">
      <c r="A505" s="2" t="s">
        <v>973</v>
      </c>
      <c r="B505" s="2" t="s">
        <v>7164</v>
      </c>
      <c r="C505" s="2" t="s">
        <v>7165</v>
      </c>
      <c r="D505" s="2" t="s">
        <v>2730</v>
      </c>
      <c r="E505" s="2" t="s">
        <v>7166</v>
      </c>
      <c r="F505" s="2" t="s">
        <v>7167</v>
      </c>
      <c r="M505"/>
    </row>
    <row r="506" spans="1:13" x14ac:dyDescent="0.25">
      <c r="A506" s="2" t="s">
        <v>973</v>
      </c>
      <c r="B506" s="2" t="s">
        <v>7168</v>
      </c>
      <c r="C506" s="2" t="s">
        <v>7169</v>
      </c>
      <c r="D506" s="2" t="s">
        <v>2730</v>
      </c>
      <c r="E506" s="2" t="s">
        <v>7170</v>
      </c>
      <c r="F506" s="2" t="s">
        <v>7171</v>
      </c>
      <c r="M506"/>
    </row>
    <row r="507" spans="1:13" x14ac:dyDescent="0.25">
      <c r="A507" s="2" t="s">
        <v>973</v>
      </c>
      <c r="B507" s="2" t="s">
        <v>7172</v>
      </c>
      <c r="C507" s="2" t="s">
        <v>7173</v>
      </c>
      <c r="D507" s="2" t="s">
        <v>2730</v>
      </c>
      <c r="E507" s="2" t="s">
        <v>7174</v>
      </c>
      <c r="F507" s="2" t="s">
        <v>7175</v>
      </c>
      <c r="M507"/>
    </row>
    <row r="508" spans="1:13" x14ac:dyDescent="0.25">
      <c r="A508" s="2" t="s">
        <v>977</v>
      </c>
      <c r="B508" s="2" t="s">
        <v>7176</v>
      </c>
      <c r="C508" s="2" t="s">
        <v>7177</v>
      </c>
      <c r="D508" s="2" t="s">
        <v>2732</v>
      </c>
      <c r="E508" s="2" t="s">
        <v>7178</v>
      </c>
      <c r="F508" s="2" t="s">
        <v>7179</v>
      </c>
      <c r="M508"/>
    </row>
    <row r="509" spans="1:13" x14ac:dyDescent="0.25">
      <c r="A509" s="2" t="s">
        <v>977</v>
      </c>
      <c r="B509" s="2" t="s">
        <v>7180</v>
      </c>
      <c r="C509" s="2" t="s">
        <v>7181</v>
      </c>
      <c r="D509" s="2" t="s">
        <v>2732</v>
      </c>
      <c r="E509" s="2" t="s">
        <v>7182</v>
      </c>
      <c r="F509" s="2" t="s">
        <v>7183</v>
      </c>
      <c r="M509"/>
    </row>
    <row r="510" spans="1:13" x14ac:dyDescent="0.25">
      <c r="A510" s="2" t="s">
        <v>977</v>
      </c>
      <c r="B510" s="2" t="s">
        <v>7184</v>
      </c>
      <c r="C510" s="2" t="s">
        <v>7185</v>
      </c>
      <c r="D510" s="2" t="s">
        <v>2732</v>
      </c>
      <c r="E510" s="2" t="s">
        <v>7178</v>
      </c>
      <c r="F510" s="2" t="s">
        <v>7186</v>
      </c>
      <c r="M510"/>
    </row>
    <row r="511" spans="1:13" x14ac:dyDescent="0.25">
      <c r="A511" s="2" t="s">
        <v>977</v>
      </c>
      <c r="B511" s="2" t="s">
        <v>7187</v>
      </c>
      <c r="C511" s="2" t="s">
        <v>7188</v>
      </c>
      <c r="D511" s="2" t="s">
        <v>2732</v>
      </c>
      <c r="E511" s="2" t="s">
        <v>7189</v>
      </c>
      <c r="F511" s="2" t="s">
        <v>7190</v>
      </c>
      <c r="M511"/>
    </row>
    <row r="512" spans="1:13" x14ac:dyDescent="0.25">
      <c r="A512" s="2" t="s">
        <v>981</v>
      </c>
      <c r="B512" s="2" t="s">
        <v>7191</v>
      </c>
      <c r="C512" s="2" t="s">
        <v>7192</v>
      </c>
      <c r="D512" s="2" t="s">
        <v>2734</v>
      </c>
      <c r="E512" s="2" t="s">
        <v>7193</v>
      </c>
      <c r="F512" s="2" t="s">
        <v>7194</v>
      </c>
      <c r="M512"/>
    </row>
    <row r="513" spans="1:13" x14ac:dyDescent="0.25">
      <c r="A513" s="2" t="s">
        <v>981</v>
      </c>
      <c r="B513" s="2" t="s">
        <v>7195</v>
      </c>
      <c r="C513" s="2" t="s">
        <v>7196</v>
      </c>
      <c r="D513" s="2" t="s">
        <v>2734</v>
      </c>
      <c r="E513" s="2" t="s">
        <v>7197</v>
      </c>
      <c r="F513" s="2" t="s">
        <v>7198</v>
      </c>
      <c r="M513"/>
    </row>
    <row r="514" spans="1:13" x14ac:dyDescent="0.25">
      <c r="A514" s="2" t="s">
        <v>981</v>
      </c>
      <c r="B514" s="2" t="s">
        <v>7199</v>
      </c>
      <c r="C514" s="2" t="s">
        <v>7200</v>
      </c>
      <c r="D514" s="2" t="s">
        <v>2734</v>
      </c>
      <c r="E514" s="2" t="s">
        <v>7201</v>
      </c>
      <c r="F514" s="2" t="s">
        <v>7202</v>
      </c>
      <c r="M514"/>
    </row>
    <row r="515" spans="1:13" x14ac:dyDescent="0.25">
      <c r="A515" s="2" t="s">
        <v>981</v>
      </c>
      <c r="B515" s="2" t="s">
        <v>7203</v>
      </c>
      <c r="C515" s="2" t="s">
        <v>7204</v>
      </c>
      <c r="D515" s="2" t="s">
        <v>2734</v>
      </c>
      <c r="E515" s="2" t="s">
        <v>7205</v>
      </c>
      <c r="F515" s="2" t="s">
        <v>7206</v>
      </c>
      <c r="M515"/>
    </row>
    <row r="516" spans="1:13" x14ac:dyDescent="0.25">
      <c r="A516" s="2" t="s">
        <v>981</v>
      </c>
      <c r="B516" s="2" t="s">
        <v>7207</v>
      </c>
      <c r="C516" s="2" t="s">
        <v>7208</v>
      </c>
      <c r="D516" s="2" t="s">
        <v>2734</v>
      </c>
      <c r="E516" s="2" t="s">
        <v>7197</v>
      </c>
      <c r="F516" s="2" t="s">
        <v>7209</v>
      </c>
      <c r="M516"/>
    </row>
    <row r="517" spans="1:13" x14ac:dyDescent="0.25">
      <c r="A517" s="2" t="s">
        <v>981</v>
      </c>
      <c r="B517" s="2" t="s">
        <v>7210</v>
      </c>
      <c r="C517" s="2" t="s">
        <v>7211</v>
      </c>
      <c r="D517" s="2" t="s">
        <v>2734</v>
      </c>
      <c r="E517" s="2" t="s">
        <v>7212</v>
      </c>
      <c r="F517" s="2" t="s">
        <v>7213</v>
      </c>
      <c r="M517"/>
    </row>
    <row r="518" spans="1:13" x14ac:dyDescent="0.25">
      <c r="A518" s="2" t="s">
        <v>985</v>
      </c>
      <c r="B518" s="2" t="s">
        <v>7214</v>
      </c>
      <c r="C518" s="2" t="s">
        <v>7215</v>
      </c>
      <c r="D518" s="2" t="s">
        <v>2735</v>
      </c>
      <c r="E518" s="2" t="s">
        <v>5910</v>
      </c>
      <c r="F518" s="2" t="s">
        <v>7216</v>
      </c>
      <c r="M518"/>
    </row>
    <row r="519" spans="1:13" x14ac:dyDescent="0.25">
      <c r="A519" s="2" t="s">
        <v>985</v>
      </c>
      <c r="B519" s="2" t="s">
        <v>7217</v>
      </c>
      <c r="C519" s="2" t="s">
        <v>7218</v>
      </c>
      <c r="D519" s="2" t="s">
        <v>2735</v>
      </c>
      <c r="E519" s="2" t="s">
        <v>5910</v>
      </c>
      <c r="F519" s="2" t="s">
        <v>7219</v>
      </c>
      <c r="M519"/>
    </row>
    <row r="520" spans="1:13" x14ac:dyDescent="0.25">
      <c r="A520" s="2" t="s">
        <v>985</v>
      </c>
      <c r="B520" s="2" t="s">
        <v>7220</v>
      </c>
      <c r="C520" s="2" t="s">
        <v>7221</v>
      </c>
      <c r="D520" s="2" t="s">
        <v>2735</v>
      </c>
      <c r="E520" s="2" t="s">
        <v>5910</v>
      </c>
      <c r="F520" s="2" t="s">
        <v>7222</v>
      </c>
      <c r="M520"/>
    </row>
    <row r="521" spans="1:13" x14ac:dyDescent="0.25">
      <c r="A521" s="2" t="s">
        <v>5741</v>
      </c>
      <c r="B521" s="2" t="s">
        <v>7223</v>
      </c>
      <c r="C521" s="2" t="s">
        <v>7224</v>
      </c>
      <c r="D521" s="2" t="s">
        <v>2735</v>
      </c>
      <c r="E521" s="2" t="s">
        <v>5910</v>
      </c>
      <c r="F521" s="2" t="s">
        <v>7225</v>
      </c>
      <c r="M521"/>
    </row>
    <row r="522" spans="1:13" x14ac:dyDescent="0.25">
      <c r="A522" s="2" t="s">
        <v>5741</v>
      </c>
      <c r="B522" s="2" t="s">
        <v>7226</v>
      </c>
      <c r="C522" s="2" t="s">
        <v>7227</v>
      </c>
      <c r="D522" s="2" t="s">
        <v>2735</v>
      </c>
      <c r="E522" s="2" t="s">
        <v>5910</v>
      </c>
      <c r="F522" s="2" t="s">
        <v>7228</v>
      </c>
      <c r="M522"/>
    </row>
    <row r="523" spans="1:13" x14ac:dyDescent="0.25">
      <c r="A523" s="2" t="s">
        <v>5741</v>
      </c>
      <c r="B523" s="2" t="s">
        <v>7229</v>
      </c>
      <c r="C523" s="2" t="s">
        <v>7230</v>
      </c>
      <c r="D523" s="2" t="s">
        <v>2735</v>
      </c>
      <c r="E523" s="2" t="s">
        <v>5910</v>
      </c>
      <c r="F523" s="2" t="s">
        <v>7231</v>
      </c>
      <c r="M523"/>
    </row>
    <row r="524" spans="1:13" x14ac:dyDescent="0.25">
      <c r="A524" s="2" t="s">
        <v>5741</v>
      </c>
      <c r="B524" s="2" t="s">
        <v>7232</v>
      </c>
      <c r="C524" s="2" t="s">
        <v>7233</v>
      </c>
      <c r="D524" s="2" t="s">
        <v>2735</v>
      </c>
      <c r="E524" s="2" t="s">
        <v>5910</v>
      </c>
      <c r="F524" s="2" t="s">
        <v>7234</v>
      </c>
      <c r="M524"/>
    </row>
    <row r="525" spans="1:13" x14ac:dyDescent="0.25">
      <c r="A525" s="2" t="s">
        <v>5741</v>
      </c>
      <c r="B525" s="2" t="s">
        <v>7235</v>
      </c>
      <c r="C525" s="2" t="s">
        <v>7236</v>
      </c>
      <c r="D525" s="2" t="s">
        <v>2735</v>
      </c>
      <c r="E525" s="2" t="s">
        <v>5910</v>
      </c>
      <c r="F525" s="2" t="s">
        <v>7237</v>
      </c>
      <c r="M525"/>
    </row>
    <row r="526" spans="1:13" x14ac:dyDescent="0.25">
      <c r="A526" s="2" t="s">
        <v>5741</v>
      </c>
      <c r="B526" s="2" t="s">
        <v>7238</v>
      </c>
      <c r="C526" s="2" t="s">
        <v>7239</v>
      </c>
      <c r="D526" s="2" t="s">
        <v>2735</v>
      </c>
      <c r="E526" s="2" t="s">
        <v>5910</v>
      </c>
      <c r="F526" s="2" t="s">
        <v>7240</v>
      </c>
      <c r="M526"/>
    </row>
    <row r="527" spans="1:13" x14ac:dyDescent="0.25">
      <c r="A527" s="2" t="s">
        <v>993</v>
      </c>
      <c r="B527" s="2" t="s">
        <v>7241</v>
      </c>
      <c r="C527" s="2" t="s">
        <v>7242</v>
      </c>
      <c r="D527" s="2" t="s">
        <v>2735</v>
      </c>
      <c r="E527" s="2" t="s">
        <v>5910</v>
      </c>
      <c r="F527" s="2" t="s">
        <v>7243</v>
      </c>
      <c r="M527"/>
    </row>
    <row r="528" spans="1:13" x14ac:dyDescent="0.25">
      <c r="A528" s="2" t="s">
        <v>993</v>
      </c>
      <c r="B528" s="2" t="s">
        <v>7244</v>
      </c>
      <c r="C528" s="2" t="s">
        <v>7245</v>
      </c>
      <c r="D528" s="2" t="s">
        <v>2735</v>
      </c>
      <c r="E528" s="2" t="s">
        <v>5910</v>
      </c>
      <c r="F528" s="2" t="s">
        <v>7246</v>
      </c>
      <c r="M528"/>
    </row>
    <row r="529" spans="1:13" x14ac:dyDescent="0.25">
      <c r="A529" s="2" t="s">
        <v>993</v>
      </c>
      <c r="B529" s="2" t="s">
        <v>7247</v>
      </c>
      <c r="C529" s="2" t="s">
        <v>7248</v>
      </c>
      <c r="D529" s="2" t="s">
        <v>2735</v>
      </c>
      <c r="E529" s="2" t="s">
        <v>5910</v>
      </c>
      <c r="F529" s="2" t="s">
        <v>7249</v>
      </c>
      <c r="M529"/>
    </row>
    <row r="530" spans="1:13" x14ac:dyDescent="0.25">
      <c r="A530" s="2" t="s">
        <v>993</v>
      </c>
      <c r="B530" s="2" t="s">
        <v>7250</v>
      </c>
      <c r="C530" s="2" t="s">
        <v>7251</v>
      </c>
      <c r="D530" s="2" t="s">
        <v>2735</v>
      </c>
      <c r="E530" s="2" t="s">
        <v>5910</v>
      </c>
      <c r="F530" s="2" t="s">
        <v>7252</v>
      </c>
      <c r="M530"/>
    </row>
    <row r="531" spans="1:13" x14ac:dyDescent="0.25">
      <c r="A531" s="2" t="s">
        <v>993</v>
      </c>
      <c r="B531" s="2" t="s">
        <v>7253</v>
      </c>
      <c r="C531" s="2" t="s">
        <v>7254</v>
      </c>
      <c r="D531" s="2" t="s">
        <v>2735</v>
      </c>
      <c r="E531" s="2" t="s">
        <v>5910</v>
      </c>
      <c r="F531" s="2" t="s">
        <v>7255</v>
      </c>
      <c r="M531"/>
    </row>
    <row r="532" spans="1:13" x14ac:dyDescent="0.25">
      <c r="A532" s="2" t="s">
        <v>993</v>
      </c>
      <c r="B532" s="2" t="s">
        <v>7256</v>
      </c>
      <c r="C532" s="2" t="s">
        <v>7257</v>
      </c>
      <c r="D532" s="2" t="s">
        <v>2735</v>
      </c>
      <c r="E532" s="2" t="s">
        <v>5910</v>
      </c>
      <c r="F532" s="2" t="s">
        <v>7258</v>
      </c>
      <c r="M532"/>
    </row>
    <row r="533" spans="1:13" x14ac:dyDescent="0.25">
      <c r="A533" s="2" t="s">
        <v>993</v>
      </c>
      <c r="B533" s="2" t="s">
        <v>7259</v>
      </c>
      <c r="C533" s="2" t="s">
        <v>7260</v>
      </c>
      <c r="D533" s="2" t="s">
        <v>2735</v>
      </c>
      <c r="E533" s="2" t="s">
        <v>5910</v>
      </c>
      <c r="F533" s="2" t="s">
        <v>7261</v>
      </c>
      <c r="M533"/>
    </row>
    <row r="534" spans="1:13" x14ac:dyDescent="0.25">
      <c r="A534" s="2" t="s">
        <v>993</v>
      </c>
      <c r="B534" s="2" t="s">
        <v>7262</v>
      </c>
      <c r="C534" s="2" t="s">
        <v>7263</v>
      </c>
      <c r="D534" s="2" t="s">
        <v>2735</v>
      </c>
      <c r="E534" s="2" t="s">
        <v>5910</v>
      </c>
      <c r="F534" s="2" t="s">
        <v>7264</v>
      </c>
      <c r="M534"/>
    </row>
    <row r="535" spans="1:13" x14ac:dyDescent="0.25">
      <c r="A535" s="2" t="s">
        <v>993</v>
      </c>
      <c r="B535" s="2" t="s">
        <v>7265</v>
      </c>
      <c r="C535" s="2" t="s">
        <v>7266</v>
      </c>
      <c r="D535" s="2" t="s">
        <v>2735</v>
      </c>
      <c r="E535" s="2" t="s">
        <v>5910</v>
      </c>
      <c r="F535" s="2" t="s">
        <v>7267</v>
      </c>
      <c r="M535"/>
    </row>
    <row r="536" spans="1:13" x14ac:dyDescent="0.25">
      <c r="A536" s="2" t="s">
        <v>993</v>
      </c>
      <c r="B536" s="2" t="s">
        <v>7268</v>
      </c>
      <c r="C536" s="2" t="s">
        <v>7269</v>
      </c>
      <c r="D536" s="2" t="s">
        <v>2735</v>
      </c>
      <c r="E536" s="2" t="s">
        <v>5910</v>
      </c>
      <c r="F536" s="2" t="s">
        <v>7270</v>
      </c>
      <c r="M536"/>
    </row>
    <row r="537" spans="1:13" x14ac:dyDescent="0.25">
      <c r="A537" s="2" t="s">
        <v>993</v>
      </c>
      <c r="B537" s="2" t="s">
        <v>7271</v>
      </c>
      <c r="C537" s="2" t="s">
        <v>7272</v>
      </c>
      <c r="D537" s="2" t="s">
        <v>2735</v>
      </c>
      <c r="E537" s="2" t="s">
        <v>5910</v>
      </c>
      <c r="F537" s="2" t="s">
        <v>7273</v>
      </c>
      <c r="M537"/>
    </row>
    <row r="538" spans="1:13" x14ac:dyDescent="0.25">
      <c r="A538" s="2" t="s">
        <v>993</v>
      </c>
      <c r="B538" s="2" t="s">
        <v>7274</v>
      </c>
      <c r="C538" s="2" t="s">
        <v>7275</v>
      </c>
      <c r="D538" s="2" t="s">
        <v>2735</v>
      </c>
      <c r="E538" s="2" t="s">
        <v>5910</v>
      </c>
      <c r="F538" s="2" t="s">
        <v>7276</v>
      </c>
      <c r="M538"/>
    </row>
    <row r="539" spans="1:13" x14ac:dyDescent="0.25">
      <c r="A539" s="2" t="s">
        <v>993</v>
      </c>
      <c r="B539" s="2" t="s">
        <v>7277</v>
      </c>
      <c r="C539" s="2" t="s">
        <v>7278</v>
      </c>
      <c r="D539" s="2" t="s">
        <v>2735</v>
      </c>
      <c r="E539" s="2" t="s">
        <v>5910</v>
      </c>
      <c r="F539" s="2" t="s">
        <v>7279</v>
      </c>
      <c r="M539"/>
    </row>
    <row r="540" spans="1:13" x14ac:dyDescent="0.25">
      <c r="A540" s="2" t="s">
        <v>993</v>
      </c>
      <c r="B540" s="2" t="s">
        <v>7280</v>
      </c>
      <c r="C540" s="2" t="s">
        <v>7281</v>
      </c>
      <c r="D540" s="2" t="s">
        <v>2735</v>
      </c>
      <c r="E540" s="2" t="s">
        <v>5910</v>
      </c>
      <c r="F540" s="2" t="s">
        <v>7282</v>
      </c>
      <c r="M540"/>
    </row>
    <row r="541" spans="1:13" x14ac:dyDescent="0.25">
      <c r="A541" s="2" t="s">
        <v>993</v>
      </c>
      <c r="B541" s="2" t="s">
        <v>7283</v>
      </c>
      <c r="C541" s="2" t="s">
        <v>7284</v>
      </c>
      <c r="D541" s="2" t="s">
        <v>2735</v>
      </c>
      <c r="E541" s="2" t="s">
        <v>5910</v>
      </c>
      <c r="F541" s="2" t="s">
        <v>7285</v>
      </c>
      <c r="M541"/>
    </row>
    <row r="542" spans="1:13" x14ac:dyDescent="0.25">
      <c r="A542" s="2" t="s">
        <v>993</v>
      </c>
      <c r="B542" s="2" t="s">
        <v>7286</v>
      </c>
      <c r="C542" s="2" t="s">
        <v>7287</v>
      </c>
      <c r="D542" s="2" t="s">
        <v>2735</v>
      </c>
      <c r="E542" s="2" t="s">
        <v>5910</v>
      </c>
      <c r="F542" s="2" t="s">
        <v>7288</v>
      </c>
      <c r="M542"/>
    </row>
    <row r="543" spans="1:13" x14ac:dyDescent="0.25">
      <c r="A543" s="2" t="s">
        <v>993</v>
      </c>
      <c r="B543" s="2" t="s">
        <v>7289</v>
      </c>
      <c r="C543" s="2" t="s">
        <v>7290</v>
      </c>
      <c r="D543" s="2" t="s">
        <v>2735</v>
      </c>
      <c r="E543" s="2" t="s">
        <v>5910</v>
      </c>
      <c r="F543" s="2" t="s">
        <v>7291</v>
      </c>
      <c r="M543"/>
    </row>
    <row r="544" spans="1:13" x14ac:dyDescent="0.25">
      <c r="A544" s="2" t="s">
        <v>993</v>
      </c>
      <c r="B544" s="2" t="s">
        <v>7292</v>
      </c>
      <c r="C544" s="2" t="s">
        <v>7293</v>
      </c>
      <c r="D544" s="2" t="s">
        <v>2735</v>
      </c>
      <c r="E544" s="2" t="s">
        <v>5910</v>
      </c>
      <c r="F544" s="2" t="s">
        <v>7294</v>
      </c>
      <c r="M544"/>
    </row>
    <row r="545" spans="1:13" x14ac:dyDescent="0.25">
      <c r="A545" s="2" t="s">
        <v>993</v>
      </c>
      <c r="B545" s="2" t="s">
        <v>7295</v>
      </c>
      <c r="C545" s="2" t="s">
        <v>7296</v>
      </c>
      <c r="D545" s="2" t="s">
        <v>2735</v>
      </c>
      <c r="E545" s="2" t="s">
        <v>5910</v>
      </c>
      <c r="F545" s="2" t="s">
        <v>7297</v>
      </c>
      <c r="M545"/>
    </row>
    <row r="546" spans="1:13" x14ac:dyDescent="0.25">
      <c r="A546" s="2" t="s">
        <v>993</v>
      </c>
      <c r="B546" s="2" t="s">
        <v>7298</v>
      </c>
      <c r="C546" s="2" t="s">
        <v>7299</v>
      </c>
      <c r="D546" s="2" t="s">
        <v>2735</v>
      </c>
      <c r="E546" s="2" t="s">
        <v>5910</v>
      </c>
      <c r="F546" s="2" t="s">
        <v>7300</v>
      </c>
      <c r="M546"/>
    </row>
    <row r="547" spans="1:13" x14ac:dyDescent="0.25">
      <c r="A547" s="2" t="s">
        <v>993</v>
      </c>
      <c r="B547" s="2" t="s">
        <v>7301</v>
      </c>
      <c r="C547" s="2" t="s">
        <v>7302</v>
      </c>
      <c r="D547" s="2" t="s">
        <v>2735</v>
      </c>
      <c r="E547" s="2" t="s">
        <v>5910</v>
      </c>
      <c r="F547" s="2" t="s">
        <v>7303</v>
      </c>
      <c r="M547"/>
    </row>
    <row r="548" spans="1:13" x14ac:dyDescent="0.25">
      <c r="A548" s="2" t="s">
        <v>993</v>
      </c>
      <c r="B548" s="2" t="s">
        <v>7304</v>
      </c>
      <c r="C548" s="2" t="s">
        <v>7305</v>
      </c>
      <c r="D548" s="2" t="s">
        <v>2735</v>
      </c>
      <c r="E548" s="2" t="s">
        <v>5910</v>
      </c>
      <c r="F548" s="2" t="s">
        <v>7306</v>
      </c>
      <c r="M548"/>
    </row>
    <row r="549" spans="1:13" x14ac:dyDescent="0.25">
      <c r="A549" s="2" t="s">
        <v>997</v>
      </c>
      <c r="B549" s="2" t="s">
        <v>7307</v>
      </c>
      <c r="C549" s="2" t="s">
        <v>7308</v>
      </c>
      <c r="D549" s="2" t="s">
        <v>2735</v>
      </c>
      <c r="E549" s="2" t="s">
        <v>5910</v>
      </c>
      <c r="F549" s="2" t="s">
        <v>7309</v>
      </c>
      <c r="M549"/>
    </row>
    <row r="550" spans="1:13" x14ac:dyDescent="0.25">
      <c r="A550" s="2" t="s">
        <v>997</v>
      </c>
      <c r="B550" s="2" t="s">
        <v>7310</v>
      </c>
      <c r="C550" s="2" t="s">
        <v>7311</v>
      </c>
      <c r="D550" s="2" t="s">
        <v>2756</v>
      </c>
      <c r="E550" s="2" t="s">
        <v>5825</v>
      </c>
      <c r="F550" s="2" t="s">
        <v>7312</v>
      </c>
      <c r="M550"/>
    </row>
    <row r="551" spans="1:13" x14ac:dyDescent="0.25">
      <c r="A551" s="2" t="s">
        <v>997</v>
      </c>
      <c r="B551" s="2" t="s">
        <v>7313</v>
      </c>
      <c r="C551" s="2" t="s">
        <v>7314</v>
      </c>
      <c r="D551" s="2" t="s">
        <v>2735</v>
      </c>
      <c r="E551" s="2" t="s">
        <v>5910</v>
      </c>
      <c r="F551" s="2" t="s">
        <v>7315</v>
      </c>
      <c r="M551"/>
    </row>
    <row r="552" spans="1:13" x14ac:dyDescent="0.25">
      <c r="A552" s="2" t="s">
        <v>1001</v>
      </c>
      <c r="B552" s="2" t="s">
        <v>7316</v>
      </c>
      <c r="C552" s="2" t="s">
        <v>7317</v>
      </c>
      <c r="D552" s="2" t="s">
        <v>2735</v>
      </c>
      <c r="E552" s="2" t="s">
        <v>5910</v>
      </c>
      <c r="F552" s="2" t="s">
        <v>7318</v>
      </c>
      <c r="M552"/>
    </row>
    <row r="553" spans="1:13" x14ac:dyDescent="0.25">
      <c r="A553" s="2" t="s">
        <v>1001</v>
      </c>
      <c r="B553" s="2" t="s">
        <v>7319</v>
      </c>
      <c r="C553" s="2" t="s">
        <v>7320</v>
      </c>
      <c r="D553" s="2" t="s">
        <v>2735</v>
      </c>
      <c r="E553" s="2" t="s">
        <v>5910</v>
      </c>
      <c r="F553" s="2" t="s">
        <v>7321</v>
      </c>
      <c r="M553"/>
    </row>
    <row r="554" spans="1:13" x14ac:dyDescent="0.25">
      <c r="A554" s="2" t="s">
        <v>1001</v>
      </c>
      <c r="B554" s="2" t="s">
        <v>7322</v>
      </c>
      <c r="C554" s="2" t="s">
        <v>7323</v>
      </c>
      <c r="D554" s="2" t="s">
        <v>2735</v>
      </c>
      <c r="E554" s="2" t="s">
        <v>5910</v>
      </c>
      <c r="F554" s="2" t="s">
        <v>7324</v>
      </c>
      <c r="M554"/>
    </row>
    <row r="555" spans="1:13" x14ac:dyDescent="0.25">
      <c r="A555" s="2" t="s">
        <v>1001</v>
      </c>
      <c r="B555" s="2" t="s">
        <v>7325</v>
      </c>
      <c r="C555" s="2" t="s">
        <v>7326</v>
      </c>
      <c r="D555" s="2" t="s">
        <v>2735</v>
      </c>
      <c r="E555" s="2" t="s">
        <v>5910</v>
      </c>
      <c r="F555" s="2" t="s">
        <v>7327</v>
      </c>
      <c r="M555"/>
    </row>
    <row r="556" spans="1:13" x14ac:dyDescent="0.25">
      <c r="A556" s="2" t="s">
        <v>1001</v>
      </c>
      <c r="B556" s="2" t="s">
        <v>7328</v>
      </c>
      <c r="C556" s="2" t="s">
        <v>7329</v>
      </c>
      <c r="D556" s="2" t="s">
        <v>2735</v>
      </c>
      <c r="E556" s="2" t="s">
        <v>5910</v>
      </c>
      <c r="F556" s="2" t="s">
        <v>7330</v>
      </c>
      <c r="M556"/>
    </row>
    <row r="557" spans="1:13" x14ac:dyDescent="0.25">
      <c r="A557" s="2" t="s">
        <v>1001</v>
      </c>
      <c r="B557" s="2" t="s">
        <v>7331</v>
      </c>
      <c r="C557" s="2" t="s">
        <v>7332</v>
      </c>
      <c r="D557" s="2" t="s">
        <v>2735</v>
      </c>
      <c r="E557" s="2" t="s">
        <v>5910</v>
      </c>
      <c r="F557" s="2" t="s">
        <v>7333</v>
      </c>
      <c r="M557"/>
    </row>
    <row r="558" spans="1:13" x14ac:dyDescent="0.25">
      <c r="A558" s="2" t="s">
        <v>1001</v>
      </c>
      <c r="B558" s="2" t="s">
        <v>7334</v>
      </c>
      <c r="C558" s="2" t="s">
        <v>7335</v>
      </c>
      <c r="D558" s="2" t="s">
        <v>2735</v>
      </c>
      <c r="E558" s="2" t="s">
        <v>5910</v>
      </c>
      <c r="F558" s="2" t="s">
        <v>7336</v>
      </c>
      <c r="M558"/>
    </row>
    <row r="559" spans="1:13" x14ac:dyDescent="0.25">
      <c r="A559" s="2" t="s">
        <v>1001</v>
      </c>
      <c r="B559" s="2" t="s">
        <v>7337</v>
      </c>
      <c r="C559" s="2" t="s">
        <v>7338</v>
      </c>
      <c r="D559" s="2" t="s">
        <v>2735</v>
      </c>
      <c r="E559" s="2" t="s">
        <v>5910</v>
      </c>
      <c r="F559" s="2" t="s">
        <v>7339</v>
      </c>
      <c r="M559"/>
    </row>
    <row r="560" spans="1:13" x14ac:dyDescent="0.25">
      <c r="A560" s="2" t="s">
        <v>1001</v>
      </c>
      <c r="B560" s="2" t="s">
        <v>7340</v>
      </c>
      <c r="C560" s="2" t="s">
        <v>7341</v>
      </c>
      <c r="D560" s="2" t="s">
        <v>2735</v>
      </c>
      <c r="E560" s="2" t="s">
        <v>5910</v>
      </c>
      <c r="F560" s="2" t="s">
        <v>7342</v>
      </c>
      <c r="M560"/>
    </row>
    <row r="561" spans="1:13" x14ac:dyDescent="0.25">
      <c r="A561" s="2" t="s">
        <v>1001</v>
      </c>
      <c r="B561" s="2" t="s">
        <v>7343</v>
      </c>
      <c r="C561" s="2" t="s">
        <v>7344</v>
      </c>
      <c r="D561" s="2" t="s">
        <v>2735</v>
      </c>
      <c r="E561" s="2" t="s">
        <v>5910</v>
      </c>
      <c r="F561" s="2" t="s">
        <v>7345</v>
      </c>
      <c r="M561"/>
    </row>
    <row r="562" spans="1:13" x14ac:dyDescent="0.25">
      <c r="A562" s="2" t="s">
        <v>5758</v>
      </c>
      <c r="B562" s="2" t="s">
        <v>7346</v>
      </c>
      <c r="C562" s="2" t="s">
        <v>7347</v>
      </c>
      <c r="D562" s="2" t="s">
        <v>2735</v>
      </c>
      <c r="E562" s="2" t="s">
        <v>5910</v>
      </c>
      <c r="F562" s="2" t="s">
        <v>7348</v>
      </c>
      <c r="M562"/>
    </row>
    <row r="563" spans="1:13" x14ac:dyDescent="0.25">
      <c r="A563" s="2" t="s">
        <v>5758</v>
      </c>
      <c r="B563" s="2" t="s">
        <v>7349</v>
      </c>
      <c r="C563" s="2" t="s">
        <v>7347</v>
      </c>
      <c r="D563" s="2" t="s">
        <v>2735</v>
      </c>
      <c r="E563" s="2" t="s">
        <v>5910</v>
      </c>
      <c r="F563" s="2" t="s">
        <v>7348</v>
      </c>
      <c r="M563"/>
    </row>
    <row r="564" spans="1:13" x14ac:dyDescent="0.25">
      <c r="A564" s="2" t="s">
        <v>5758</v>
      </c>
      <c r="B564" s="2" t="s">
        <v>7350</v>
      </c>
      <c r="C564" s="2" t="s">
        <v>7351</v>
      </c>
      <c r="D564" s="2" t="s">
        <v>2735</v>
      </c>
      <c r="E564" s="2" t="s">
        <v>5910</v>
      </c>
      <c r="F564" s="2" t="s">
        <v>7352</v>
      </c>
      <c r="M564"/>
    </row>
    <row r="565" spans="1:13" x14ac:dyDescent="0.25">
      <c r="A565" s="2" t="s">
        <v>5758</v>
      </c>
      <c r="B565" s="2" t="s">
        <v>7353</v>
      </c>
      <c r="C565" s="2" t="s">
        <v>7354</v>
      </c>
      <c r="D565" s="2" t="s">
        <v>2735</v>
      </c>
      <c r="E565" s="2" t="s">
        <v>5910</v>
      </c>
      <c r="F565" s="2" t="s">
        <v>7355</v>
      </c>
      <c r="M565"/>
    </row>
    <row r="566" spans="1:13" x14ac:dyDescent="0.25">
      <c r="A566" s="2" t="s">
        <v>5758</v>
      </c>
      <c r="B566" s="2" t="s">
        <v>7356</v>
      </c>
      <c r="C566" s="2" t="s">
        <v>7357</v>
      </c>
      <c r="D566" s="2" t="s">
        <v>2735</v>
      </c>
      <c r="E566" s="2" t="s">
        <v>5910</v>
      </c>
      <c r="F566" s="2" t="s">
        <v>7358</v>
      </c>
      <c r="M566"/>
    </row>
    <row r="567" spans="1:13" x14ac:dyDescent="0.25">
      <c r="A567" s="2" t="s">
        <v>5758</v>
      </c>
      <c r="B567" s="2" t="s">
        <v>7359</v>
      </c>
      <c r="C567" s="2" t="s">
        <v>7360</v>
      </c>
      <c r="D567" s="2" t="s">
        <v>2735</v>
      </c>
      <c r="E567" s="2" t="s">
        <v>5910</v>
      </c>
      <c r="F567" s="2" t="s">
        <v>7361</v>
      </c>
      <c r="M567"/>
    </row>
    <row r="568" spans="1:13" x14ac:dyDescent="0.25">
      <c r="A568" s="2" t="s">
        <v>1009</v>
      </c>
      <c r="B568" s="2" t="s">
        <v>7362</v>
      </c>
      <c r="C568" s="2" t="s">
        <v>7363</v>
      </c>
      <c r="D568" s="2" t="s">
        <v>2735</v>
      </c>
      <c r="E568" s="2" t="s">
        <v>5910</v>
      </c>
      <c r="F568" s="2" t="s">
        <v>7364</v>
      </c>
      <c r="M568"/>
    </row>
    <row r="569" spans="1:13" x14ac:dyDescent="0.25">
      <c r="A569" s="2" t="s">
        <v>1009</v>
      </c>
      <c r="B569" s="2" t="s">
        <v>7365</v>
      </c>
      <c r="C569" s="2" t="s">
        <v>7366</v>
      </c>
      <c r="D569" s="2" t="s">
        <v>2735</v>
      </c>
      <c r="E569" s="2" t="s">
        <v>5910</v>
      </c>
      <c r="F569" s="2" t="s">
        <v>7367</v>
      </c>
      <c r="M569"/>
    </row>
    <row r="570" spans="1:13" x14ac:dyDescent="0.25">
      <c r="A570" s="2" t="s">
        <v>1009</v>
      </c>
      <c r="B570" s="2" t="s">
        <v>7368</v>
      </c>
      <c r="C570" s="2" t="s">
        <v>7369</v>
      </c>
      <c r="D570" s="2" t="s">
        <v>2735</v>
      </c>
      <c r="E570" s="2" t="s">
        <v>5910</v>
      </c>
      <c r="F570" s="2" t="s">
        <v>7370</v>
      </c>
      <c r="M570"/>
    </row>
    <row r="571" spans="1:13" x14ac:dyDescent="0.25">
      <c r="A571" s="2" t="s">
        <v>1009</v>
      </c>
      <c r="B571" s="2" t="s">
        <v>7371</v>
      </c>
      <c r="C571" s="2" t="s">
        <v>7372</v>
      </c>
      <c r="D571" s="2" t="s">
        <v>2756</v>
      </c>
      <c r="E571" s="2" t="s">
        <v>5825</v>
      </c>
      <c r="F571" s="2" t="s">
        <v>7373</v>
      </c>
      <c r="M571"/>
    </row>
    <row r="572" spans="1:13" x14ac:dyDescent="0.25">
      <c r="A572" s="2" t="s">
        <v>1009</v>
      </c>
      <c r="B572" s="2" t="s">
        <v>7374</v>
      </c>
      <c r="C572" s="2" t="s">
        <v>7375</v>
      </c>
      <c r="D572" s="2" t="s">
        <v>2735</v>
      </c>
      <c r="E572" s="2" t="s">
        <v>5910</v>
      </c>
      <c r="F572" s="2" t="s">
        <v>7376</v>
      </c>
      <c r="M572"/>
    </row>
    <row r="573" spans="1:13" x14ac:dyDescent="0.25">
      <c r="A573" s="2" t="s">
        <v>1009</v>
      </c>
      <c r="B573" s="2" t="s">
        <v>7377</v>
      </c>
      <c r="C573" s="2" t="s">
        <v>7378</v>
      </c>
      <c r="D573" s="2" t="s">
        <v>2754</v>
      </c>
      <c r="E573" s="2" t="s">
        <v>7379</v>
      </c>
      <c r="F573" s="2" t="s">
        <v>7380</v>
      </c>
      <c r="M573"/>
    </row>
    <row r="574" spans="1:13" x14ac:dyDescent="0.25">
      <c r="A574" s="2" t="s">
        <v>1009</v>
      </c>
      <c r="B574" s="2" t="s">
        <v>7381</v>
      </c>
      <c r="C574" s="2" t="s">
        <v>7382</v>
      </c>
      <c r="D574" s="2" t="s">
        <v>2735</v>
      </c>
      <c r="E574" s="2" t="s">
        <v>5910</v>
      </c>
      <c r="F574" s="2" t="s">
        <v>7383</v>
      </c>
      <c r="M574"/>
    </row>
    <row r="575" spans="1:13" x14ac:dyDescent="0.25">
      <c r="A575" s="2" t="s">
        <v>1009</v>
      </c>
      <c r="B575" s="2" t="s">
        <v>7384</v>
      </c>
      <c r="C575" s="2" t="s">
        <v>7385</v>
      </c>
      <c r="D575" s="2" t="s">
        <v>2662</v>
      </c>
      <c r="E575" s="2" t="s">
        <v>7386</v>
      </c>
      <c r="F575" s="2" t="s">
        <v>7387</v>
      </c>
      <c r="M575"/>
    </row>
    <row r="576" spans="1:13" x14ac:dyDescent="0.25">
      <c r="A576" s="2" t="s">
        <v>1009</v>
      </c>
      <c r="B576" s="2" t="s">
        <v>7388</v>
      </c>
      <c r="C576" s="2" t="s">
        <v>7389</v>
      </c>
      <c r="D576" s="2" t="s">
        <v>1420</v>
      </c>
      <c r="E576" s="2" t="s">
        <v>7390</v>
      </c>
      <c r="F576" s="2" t="s">
        <v>7391</v>
      </c>
      <c r="M576"/>
    </row>
    <row r="577" spans="1:13" x14ac:dyDescent="0.25">
      <c r="A577" s="2" t="s">
        <v>1013</v>
      </c>
      <c r="B577" s="2" t="s">
        <v>7392</v>
      </c>
      <c r="C577" s="2" t="s">
        <v>7393</v>
      </c>
      <c r="D577" s="2" t="s">
        <v>2735</v>
      </c>
      <c r="E577" s="2" t="s">
        <v>5910</v>
      </c>
      <c r="F577" s="2" t="s">
        <v>7394</v>
      </c>
      <c r="M577"/>
    </row>
    <row r="578" spans="1:13" x14ac:dyDescent="0.25">
      <c r="A578" s="2" t="s">
        <v>1013</v>
      </c>
      <c r="B578" s="2" t="s">
        <v>7395</v>
      </c>
      <c r="C578" s="2" t="s">
        <v>7396</v>
      </c>
      <c r="D578" s="2" t="s">
        <v>2735</v>
      </c>
      <c r="E578" s="2" t="s">
        <v>5910</v>
      </c>
      <c r="F578" s="2" t="s">
        <v>7397</v>
      </c>
      <c r="M578"/>
    </row>
    <row r="579" spans="1:13" x14ac:dyDescent="0.25">
      <c r="A579" s="2" t="s">
        <v>1013</v>
      </c>
      <c r="B579" s="2" t="s">
        <v>7398</v>
      </c>
      <c r="C579" s="2" t="s">
        <v>7399</v>
      </c>
      <c r="D579" s="2" t="s">
        <v>2735</v>
      </c>
      <c r="E579" s="2" t="s">
        <v>5910</v>
      </c>
      <c r="F579" s="2" t="s">
        <v>7400</v>
      </c>
      <c r="M579"/>
    </row>
    <row r="580" spans="1:13" x14ac:dyDescent="0.25">
      <c r="A580" s="2" t="s">
        <v>1013</v>
      </c>
      <c r="B580" s="2" t="s">
        <v>7401</v>
      </c>
      <c r="C580" s="2" t="s">
        <v>7402</v>
      </c>
      <c r="D580" s="2" t="s">
        <v>2735</v>
      </c>
      <c r="E580" s="2" t="s">
        <v>5910</v>
      </c>
      <c r="F580" s="2" t="s">
        <v>7403</v>
      </c>
      <c r="M580"/>
    </row>
    <row r="581" spans="1:13" x14ac:dyDescent="0.25">
      <c r="A581" s="2" t="s">
        <v>1013</v>
      </c>
      <c r="B581" s="2" t="s">
        <v>7404</v>
      </c>
      <c r="C581" s="2" t="s">
        <v>7405</v>
      </c>
      <c r="D581" s="2" t="s">
        <v>2735</v>
      </c>
      <c r="E581" s="2" t="s">
        <v>5910</v>
      </c>
      <c r="F581" s="2" t="s">
        <v>7406</v>
      </c>
      <c r="M581"/>
    </row>
    <row r="582" spans="1:13" x14ac:dyDescent="0.25">
      <c r="A582" s="2" t="s">
        <v>1013</v>
      </c>
      <c r="B582" s="2" t="s">
        <v>7407</v>
      </c>
      <c r="C582" s="2" t="s">
        <v>7408</v>
      </c>
      <c r="D582" s="2" t="s">
        <v>2735</v>
      </c>
      <c r="E582" s="2" t="s">
        <v>5910</v>
      </c>
      <c r="F582" s="2" t="s">
        <v>7409</v>
      </c>
      <c r="M582"/>
    </row>
    <row r="583" spans="1:13" x14ac:dyDescent="0.25">
      <c r="A583" s="2" t="s">
        <v>1013</v>
      </c>
      <c r="B583" s="2" t="s">
        <v>7410</v>
      </c>
      <c r="C583" s="2" t="s">
        <v>7411</v>
      </c>
      <c r="D583" s="2" t="s">
        <v>2735</v>
      </c>
      <c r="E583" s="2" t="s">
        <v>5910</v>
      </c>
      <c r="F583" s="2" t="s">
        <v>7412</v>
      </c>
      <c r="M583"/>
    </row>
    <row r="584" spans="1:13" x14ac:dyDescent="0.25">
      <c r="A584" s="2" t="s">
        <v>1018</v>
      </c>
      <c r="B584" s="2" t="s">
        <v>7413</v>
      </c>
      <c r="C584" s="2" t="s">
        <v>7414</v>
      </c>
      <c r="D584" s="2" t="s">
        <v>2735</v>
      </c>
      <c r="E584" s="2" t="s">
        <v>5910</v>
      </c>
      <c r="F584" s="2" t="s">
        <v>7415</v>
      </c>
      <c r="M584"/>
    </row>
    <row r="585" spans="1:13" x14ac:dyDescent="0.25">
      <c r="A585" s="2" t="s">
        <v>1018</v>
      </c>
      <c r="B585" s="2" t="s">
        <v>7416</v>
      </c>
      <c r="C585" s="2" t="s">
        <v>7417</v>
      </c>
      <c r="D585" s="2" t="s">
        <v>2735</v>
      </c>
      <c r="E585" s="2" t="s">
        <v>5910</v>
      </c>
      <c r="F585" s="2" t="s">
        <v>7418</v>
      </c>
      <c r="M585"/>
    </row>
    <row r="586" spans="1:13" x14ac:dyDescent="0.25">
      <c r="A586" s="2" t="s">
        <v>1018</v>
      </c>
      <c r="B586" s="2" t="s">
        <v>7419</v>
      </c>
      <c r="C586" s="2" t="s">
        <v>7420</v>
      </c>
      <c r="D586" s="2" t="s">
        <v>2735</v>
      </c>
      <c r="E586" s="2" t="s">
        <v>5910</v>
      </c>
      <c r="F586" s="2" t="s">
        <v>7421</v>
      </c>
      <c r="M586"/>
    </row>
    <row r="587" spans="1:13" x14ac:dyDescent="0.25">
      <c r="A587" s="2" t="s">
        <v>1018</v>
      </c>
      <c r="B587" s="2" t="s">
        <v>7422</v>
      </c>
      <c r="C587" s="2" t="s">
        <v>7423</v>
      </c>
      <c r="D587" s="2" t="s">
        <v>2735</v>
      </c>
      <c r="E587" s="2" t="s">
        <v>5910</v>
      </c>
      <c r="F587" s="2" t="s">
        <v>7424</v>
      </c>
      <c r="M587"/>
    </row>
    <row r="588" spans="1:13" x14ac:dyDescent="0.25">
      <c r="A588" s="2" t="s">
        <v>1018</v>
      </c>
      <c r="B588" s="2" t="s">
        <v>7425</v>
      </c>
      <c r="C588" s="2" t="s">
        <v>7426</v>
      </c>
      <c r="D588" s="2" t="s">
        <v>2735</v>
      </c>
      <c r="E588" s="2" t="s">
        <v>5910</v>
      </c>
      <c r="F588" s="2" t="s">
        <v>7427</v>
      </c>
      <c r="M588"/>
    </row>
    <row r="589" spans="1:13" x14ac:dyDescent="0.25">
      <c r="A589" s="2" t="s">
        <v>1018</v>
      </c>
      <c r="B589" s="2" t="s">
        <v>7428</v>
      </c>
      <c r="C589" s="2" t="s">
        <v>7429</v>
      </c>
      <c r="D589" s="2" t="s">
        <v>2735</v>
      </c>
      <c r="E589" s="2" t="s">
        <v>5910</v>
      </c>
      <c r="F589" s="2" t="s">
        <v>7430</v>
      </c>
      <c r="M589"/>
    </row>
    <row r="590" spans="1:13" x14ac:dyDescent="0.25">
      <c r="A590" s="2" t="s">
        <v>1018</v>
      </c>
      <c r="B590" s="2" t="s">
        <v>7431</v>
      </c>
      <c r="C590" s="2" t="s">
        <v>7432</v>
      </c>
      <c r="D590" s="2" t="s">
        <v>2735</v>
      </c>
      <c r="E590" s="2" t="s">
        <v>5910</v>
      </c>
      <c r="F590" s="2" t="s">
        <v>7433</v>
      </c>
      <c r="M590"/>
    </row>
    <row r="591" spans="1:13" x14ac:dyDescent="0.25">
      <c r="A591" s="2" t="s">
        <v>1018</v>
      </c>
      <c r="B591" s="2" t="s">
        <v>7434</v>
      </c>
      <c r="C591" s="2" t="s">
        <v>7435</v>
      </c>
      <c r="D591" s="2" t="s">
        <v>2735</v>
      </c>
      <c r="E591" s="2" t="s">
        <v>5910</v>
      </c>
      <c r="F591" s="2" t="s">
        <v>7436</v>
      </c>
      <c r="M591"/>
    </row>
    <row r="592" spans="1:13" x14ac:dyDescent="0.25">
      <c r="A592" s="2" t="s">
        <v>1018</v>
      </c>
      <c r="B592" s="2" t="s">
        <v>7437</v>
      </c>
      <c r="C592" s="2" t="s">
        <v>7438</v>
      </c>
      <c r="D592" s="2" t="s">
        <v>2735</v>
      </c>
      <c r="E592" s="2" t="s">
        <v>5910</v>
      </c>
      <c r="F592" s="2" t="s">
        <v>7439</v>
      </c>
      <c r="M592"/>
    </row>
    <row r="593" spans="1:13" x14ac:dyDescent="0.25">
      <c r="A593" s="2" t="s">
        <v>1018</v>
      </c>
      <c r="B593" s="2" t="s">
        <v>7440</v>
      </c>
      <c r="C593" s="2" t="s">
        <v>7441</v>
      </c>
      <c r="D593" s="2" t="s">
        <v>2735</v>
      </c>
      <c r="E593" s="2" t="s">
        <v>5910</v>
      </c>
      <c r="F593" s="2" t="s">
        <v>7442</v>
      </c>
      <c r="M593"/>
    </row>
    <row r="594" spans="1:13" x14ac:dyDescent="0.25">
      <c r="A594" s="2" t="s">
        <v>1018</v>
      </c>
      <c r="B594" s="2" t="s">
        <v>7443</v>
      </c>
      <c r="C594" s="2" t="s">
        <v>7444</v>
      </c>
      <c r="D594" s="2" t="s">
        <v>2735</v>
      </c>
      <c r="E594" s="2" t="s">
        <v>5910</v>
      </c>
      <c r="F594" s="2" t="s">
        <v>7445</v>
      </c>
      <c r="M594"/>
    </row>
    <row r="595" spans="1:13" x14ac:dyDescent="0.25">
      <c r="A595" s="2" t="s">
        <v>1018</v>
      </c>
      <c r="B595" s="2" t="s">
        <v>7446</v>
      </c>
      <c r="C595" s="2" t="s">
        <v>7447</v>
      </c>
      <c r="D595" s="2" t="s">
        <v>2735</v>
      </c>
      <c r="E595" s="2" t="s">
        <v>5910</v>
      </c>
      <c r="F595" s="2" t="s">
        <v>7448</v>
      </c>
      <c r="M595"/>
    </row>
    <row r="596" spans="1:13" x14ac:dyDescent="0.25">
      <c r="A596" s="2" t="s">
        <v>1018</v>
      </c>
      <c r="B596" s="2" t="s">
        <v>7449</v>
      </c>
      <c r="C596" s="2" t="s">
        <v>7450</v>
      </c>
      <c r="D596" s="2" t="s">
        <v>2735</v>
      </c>
      <c r="E596" s="2" t="s">
        <v>5910</v>
      </c>
      <c r="F596" s="2" t="s">
        <v>7451</v>
      </c>
      <c r="M596"/>
    </row>
    <row r="597" spans="1:13" x14ac:dyDescent="0.25">
      <c r="A597" s="2" t="s">
        <v>1018</v>
      </c>
      <c r="B597" s="2" t="s">
        <v>7452</v>
      </c>
      <c r="C597" s="2" t="s">
        <v>7453</v>
      </c>
      <c r="D597" s="2" t="s">
        <v>2735</v>
      </c>
      <c r="E597" s="2" t="s">
        <v>5910</v>
      </c>
      <c r="F597" s="2" t="s">
        <v>7454</v>
      </c>
      <c r="M597"/>
    </row>
    <row r="598" spans="1:13" x14ac:dyDescent="0.25">
      <c r="A598" s="2" t="s">
        <v>1018</v>
      </c>
      <c r="B598" s="2" t="s">
        <v>7455</v>
      </c>
      <c r="C598" s="2" t="s">
        <v>7456</v>
      </c>
      <c r="D598" s="2" t="s">
        <v>2735</v>
      </c>
      <c r="E598" s="2" t="s">
        <v>5910</v>
      </c>
      <c r="F598" s="2" t="s">
        <v>7457</v>
      </c>
      <c r="M598"/>
    </row>
    <row r="599" spans="1:13" x14ac:dyDescent="0.25">
      <c r="A599" s="2" t="s">
        <v>1018</v>
      </c>
      <c r="B599" s="2" t="s">
        <v>7458</v>
      </c>
      <c r="C599" s="2" t="s">
        <v>7459</v>
      </c>
      <c r="D599" s="2" t="s">
        <v>2735</v>
      </c>
      <c r="E599" s="2" t="s">
        <v>5910</v>
      </c>
      <c r="F599" s="2" t="s">
        <v>7460</v>
      </c>
      <c r="M599"/>
    </row>
    <row r="600" spans="1:13" x14ac:dyDescent="0.25">
      <c r="A600" s="2" t="s">
        <v>1018</v>
      </c>
      <c r="B600" s="2" t="s">
        <v>7461</v>
      </c>
      <c r="C600" s="2" t="s">
        <v>7462</v>
      </c>
      <c r="D600" s="2" t="s">
        <v>2735</v>
      </c>
      <c r="E600" s="2" t="s">
        <v>5910</v>
      </c>
      <c r="F600" s="2" t="s">
        <v>7463</v>
      </c>
      <c r="M600"/>
    </row>
    <row r="601" spans="1:13" x14ac:dyDescent="0.25">
      <c r="A601" s="2" t="s">
        <v>1018</v>
      </c>
      <c r="B601" s="2" t="s">
        <v>7464</v>
      </c>
      <c r="C601" s="2" t="s">
        <v>7465</v>
      </c>
      <c r="D601" s="2" t="s">
        <v>2735</v>
      </c>
      <c r="E601" s="2" t="s">
        <v>5910</v>
      </c>
      <c r="F601" s="2" t="s">
        <v>7466</v>
      </c>
      <c r="M601"/>
    </row>
    <row r="602" spans="1:13" x14ac:dyDescent="0.25">
      <c r="A602" s="2" t="s">
        <v>1018</v>
      </c>
      <c r="B602" s="2" t="s">
        <v>7467</v>
      </c>
      <c r="C602" s="2" t="s">
        <v>7468</v>
      </c>
      <c r="D602" s="2" t="s">
        <v>2735</v>
      </c>
      <c r="E602" s="2" t="s">
        <v>5910</v>
      </c>
      <c r="F602" s="2" t="s">
        <v>7469</v>
      </c>
      <c r="M602"/>
    </row>
    <row r="603" spans="1:13" x14ac:dyDescent="0.25">
      <c r="A603" s="2" t="s">
        <v>5775</v>
      </c>
      <c r="B603" s="2" t="s">
        <v>7470</v>
      </c>
      <c r="C603" s="2" t="s">
        <v>7471</v>
      </c>
      <c r="D603" s="2" t="s">
        <v>2735</v>
      </c>
      <c r="E603" s="2" t="s">
        <v>5910</v>
      </c>
      <c r="F603" s="2" t="s">
        <v>7472</v>
      </c>
      <c r="M603"/>
    </row>
    <row r="604" spans="1:13" x14ac:dyDescent="0.25">
      <c r="A604" s="2" t="s">
        <v>5775</v>
      </c>
      <c r="B604" s="2" t="s">
        <v>7473</v>
      </c>
      <c r="C604" s="2" t="s">
        <v>7474</v>
      </c>
      <c r="D604" s="2" t="s">
        <v>2735</v>
      </c>
      <c r="E604" s="2" t="s">
        <v>5910</v>
      </c>
      <c r="F604" s="2" t="s">
        <v>7475</v>
      </c>
      <c r="M604"/>
    </row>
    <row r="605" spans="1:13" x14ac:dyDescent="0.25">
      <c r="A605" s="2" t="s">
        <v>5775</v>
      </c>
      <c r="B605" s="2" t="s">
        <v>7476</v>
      </c>
      <c r="C605" s="2" t="s">
        <v>7477</v>
      </c>
      <c r="D605" s="2" t="s">
        <v>2735</v>
      </c>
      <c r="E605" s="2" t="s">
        <v>5910</v>
      </c>
      <c r="F605" s="2" t="s">
        <v>7478</v>
      </c>
      <c r="M605"/>
    </row>
    <row r="606" spans="1:13" x14ac:dyDescent="0.25">
      <c r="A606" s="2" t="s">
        <v>5775</v>
      </c>
      <c r="B606" s="2" t="s">
        <v>7479</v>
      </c>
      <c r="C606" s="2" t="s">
        <v>7480</v>
      </c>
      <c r="D606" s="2" t="s">
        <v>2735</v>
      </c>
      <c r="E606" s="2" t="s">
        <v>5910</v>
      </c>
      <c r="F606" s="2" t="s">
        <v>7481</v>
      </c>
      <c r="M606"/>
    </row>
    <row r="607" spans="1:13" x14ac:dyDescent="0.25">
      <c r="A607" s="2" t="s">
        <v>5775</v>
      </c>
      <c r="B607" s="2" t="s">
        <v>7482</v>
      </c>
      <c r="C607" s="2" t="s">
        <v>7483</v>
      </c>
      <c r="D607" s="2" t="s">
        <v>2735</v>
      </c>
      <c r="E607" s="2" t="s">
        <v>5910</v>
      </c>
      <c r="F607" s="2" t="s">
        <v>7484</v>
      </c>
      <c r="M607"/>
    </row>
    <row r="608" spans="1:13" x14ac:dyDescent="0.25">
      <c r="A608" s="2" t="s">
        <v>5775</v>
      </c>
      <c r="B608" s="2" t="s">
        <v>7485</v>
      </c>
      <c r="C608" s="2" t="s">
        <v>7486</v>
      </c>
      <c r="D608" s="2" t="s">
        <v>2735</v>
      </c>
      <c r="E608" s="2" t="s">
        <v>5910</v>
      </c>
      <c r="F608" s="2" t="s">
        <v>7487</v>
      </c>
      <c r="M608"/>
    </row>
    <row r="609" spans="1:13" x14ac:dyDescent="0.25">
      <c r="A609" s="2" t="s">
        <v>5775</v>
      </c>
      <c r="B609" s="2" t="s">
        <v>7488</v>
      </c>
      <c r="C609" s="2" t="s">
        <v>7489</v>
      </c>
      <c r="D609" s="2" t="s">
        <v>2735</v>
      </c>
      <c r="E609" s="2" t="s">
        <v>5910</v>
      </c>
      <c r="F609" s="2" t="s">
        <v>7490</v>
      </c>
      <c r="M609"/>
    </row>
    <row r="610" spans="1:13" x14ac:dyDescent="0.25">
      <c r="A610" s="2" t="s">
        <v>5775</v>
      </c>
      <c r="B610" s="2" t="s">
        <v>7491</v>
      </c>
      <c r="C610" s="2" t="s">
        <v>7492</v>
      </c>
      <c r="D610" s="2" t="s">
        <v>2735</v>
      </c>
      <c r="E610" s="2" t="s">
        <v>5910</v>
      </c>
      <c r="F610" s="2" t="s">
        <v>7493</v>
      </c>
      <c r="M610"/>
    </row>
    <row r="611" spans="1:13" x14ac:dyDescent="0.25">
      <c r="A611" s="2" t="s">
        <v>5775</v>
      </c>
      <c r="B611" s="2" t="s">
        <v>7494</v>
      </c>
      <c r="C611" s="2" t="s">
        <v>7495</v>
      </c>
      <c r="D611" s="2" t="s">
        <v>2735</v>
      </c>
      <c r="E611" s="2" t="s">
        <v>5910</v>
      </c>
      <c r="F611" s="2" t="s">
        <v>7496</v>
      </c>
      <c r="M611"/>
    </row>
    <row r="612" spans="1:13" x14ac:dyDescent="0.25">
      <c r="A612" s="2" t="s">
        <v>5775</v>
      </c>
      <c r="B612" s="2" t="s">
        <v>7497</v>
      </c>
      <c r="C612" s="2" t="s">
        <v>7498</v>
      </c>
      <c r="D612" s="2" t="s">
        <v>2735</v>
      </c>
      <c r="E612" s="2" t="s">
        <v>5910</v>
      </c>
      <c r="F612" s="2" t="s">
        <v>7499</v>
      </c>
      <c r="M612"/>
    </row>
    <row r="613" spans="1:13" x14ac:dyDescent="0.25">
      <c r="A613" s="2" t="s">
        <v>5775</v>
      </c>
      <c r="B613" s="2" t="s">
        <v>7500</v>
      </c>
      <c r="C613" s="2" t="s">
        <v>7501</v>
      </c>
      <c r="D613" s="2" t="s">
        <v>2735</v>
      </c>
      <c r="E613" s="2" t="s">
        <v>5910</v>
      </c>
      <c r="F613" s="2" t="s">
        <v>7502</v>
      </c>
      <c r="M613"/>
    </row>
    <row r="614" spans="1:13" x14ac:dyDescent="0.25">
      <c r="A614" s="2" t="s">
        <v>5775</v>
      </c>
      <c r="B614" s="2" t="s">
        <v>7503</v>
      </c>
      <c r="C614" s="2" t="s">
        <v>7504</v>
      </c>
      <c r="D614" s="2" t="s">
        <v>2735</v>
      </c>
      <c r="E614" s="2" t="s">
        <v>5910</v>
      </c>
      <c r="F614" s="2" t="s">
        <v>7505</v>
      </c>
      <c r="M614"/>
    </row>
    <row r="615" spans="1:13" x14ac:dyDescent="0.25">
      <c r="A615" s="2" t="s">
        <v>5775</v>
      </c>
      <c r="B615" s="2" t="s">
        <v>7506</v>
      </c>
      <c r="C615" s="2" t="s">
        <v>7507</v>
      </c>
      <c r="D615" s="2" t="s">
        <v>2735</v>
      </c>
      <c r="E615" s="2" t="s">
        <v>5910</v>
      </c>
      <c r="F615" s="2" t="s">
        <v>7508</v>
      </c>
      <c r="M615"/>
    </row>
    <row r="616" spans="1:13" x14ac:dyDescent="0.25">
      <c r="A616" s="2" t="s">
        <v>5775</v>
      </c>
      <c r="B616" s="2" t="s">
        <v>7509</v>
      </c>
      <c r="C616" s="2" t="s">
        <v>7510</v>
      </c>
      <c r="D616" s="2" t="s">
        <v>2735</v>
      </c>
      <c r="E616" s="2" t="s">
        <v>5910</v>
      </c>
      <c r="F616" s="2" t="s">
        <v>7511</v>
      </c>
      <c r="M616"/>
    </row>
    <row r="617" spans="1:13" x14ac:dyDescent="0.25">
      <c r="A617" s="2" t="s">
        <v>5775</v>
      </c>
      <c r="B617" s="2" t="s">
        <v>7512</v>
      </c>
      <c r="C617" s="2" t="s">
        <v>7513</v>
      </c>
      <c r="D617" s="2" t="s">
        <v>2735</v>
      </c>
      <c r="E617" s="2" t="s">
        <v>5910</v>
      </c>
      <c r="F617" s="2" t="s">
        <v>7514</v>
      </c>
      <c r="M617"/>
    </row>
    <row r="618" spans="1:13" x14ac:dyDescent="0.25">
      <c r="A618" s="2" t="s">
        <v>5775</v>
      </c>
      <c r="B618" s="2" t="s">
        <v>7515</v>
      </c>
      <c r="C618" s="2" t="s">
        <v>7516</v>
      </c>
      <c r="D618" s="2" t="s">
        <v>2735</v>
      </c>
      <c r="E618" s="2" t="s">
        <v>5910</v>
      </c>
      <c r="F618" s="2" t="s">
        <v>7517</v>
      </c>
      <c r="M618"/>
    </row>
    <row r="619" spans="1:13" x14ac:dyDescent="0.25">
      <c r="A619" s="2" t="s">
        <v>5775</v>
      </c>
      <c r="B619" s="2" t="s">
        <v>7518</v>
      </c>
      <c r="C619" s="2" t="s">
        <v>7519</v>
      </c>
      <c r="D619" s="2" t="s">
        <v>2735</v>
      </c>
      <c r="E619" s="2" t="s">
        <v>5910</v>
      </c>
      <c r="F619" s="2" t="s">
        <v>7520</v>
      </c>
      <c r="M619"/>
    </row>
    <row r="620" spans="1:13" x14ac:dyDescent="0.25">
      <c r="A620" s="2" t="s">
        <v>1026</v>
      </c>
      <c r="B620" s="2" t="s">
        <v>7521</v>
      </c>
      <c r="C620" s="2" t="s">
        <v>7522</v>
      </c>
      <c r="D620" s="2" t="s">
        <v>2735</v>
      </c>
      <c r="E620" s="2" t="s">
        <v>5910</v>
      </c>
      <c r="F620" s="2" t="s">
        <v>7523</v>
      </c>
      <c r="M620"/>
    </row>
    <row r="621" spans="1:13" x14ac:dyDescent="0.25">
      <c r="A621" s="2" t="s">
        <v>1026</v>
      </c>
      <c r="B621" s="2" t="s">
        <v>7524</v>
      </c>
      <c r="C621" s="2" t="s">
        <v>7525</v>
      </c>
      <c r="D621" s="2" t="s">
        <v>2735</v>
      </c>
      <c r="E621" s="2" t="s">
        <v>5910</v>
      </c>
      <c r="F621" s="2" t="s">
        <v>7526</v>
      </c>
      <c r="M621"/>
    </row>
    <row r="622" spans="1:13" x14ac:dyDescent="0.25">
      <c r="A622" s="2" t="s">
        <v>1031</v>
      </c>
      <c r="B622" s="2" t="s">
        <v>7527</v>
      </c>
      <c r="C622" s="2" t="s">
        <v>7528</v>
      </c>
      <c r="D622" s="2" t="s">
        <v>2735</v>
      </c>
      <c r="E622" s="2" t="s">
        <v>5910</v>
      </c>
      <c r="F622" s="2" t="s">
        <v>7529</v>
      </c>
      <c r="M622"/>
    </row>
    <row r="623" spans="1:13" x14ac:dyDescent="0.25">
      <c r="A623" s="2" t="s">
        <v>1031</v>
      </c>
      <c r="B623" s="2" t="s">
        <v>7530</v>
      </c>
      <c r="C623" s="2" t="s">
        <v>7531</v>
      </c>
      <c r="D623" s="2" t="s">
        <v>2735</v>
      </c>
      <c r="E623" s="2" t="s">
        <v>5910</v>
      </c>
      <c r="F623" s="2" t="s">
        <v>7532</v>
      </c>
      <c r="M623"/>
    </row>
    <row r="624" spans="1:13" x14ac:dyDescent="0.25">
      <c r="A624" s="2" t="s">
        <v>1036</v>
      </c>
      <c r="B624" s="2" t="s">
        <v>7533</v>
      </c>
      <c r="C624" s="2" t="s">
        <v>7534</v>
      </c>
      <c r="D624" s="2" t="s">
        <v>2735</v>
      </c>
      <c r="E624" s="2" t="s">
        <v>5910</v>
      </c>
      <c r="F624" s="2" t="s">
        <v>7535</v>
      </c>
      <c r="M624"/>
    </row>
    <row r="625" spans="1:13" x14ac:dyDescent="0.25">
      <c r="A625" s="2" t="s">
        <v>5791</v>
      </c>
      <c r="B625" s="2" t="s">
        <v>7536</v>
      </c>
      <c r="C625" s="2" t="s">
        <v>7537</v>
      </c>
      <c r="D625" s="2" t="s">
        <v>2735</v>
      </c>
      <c r="E625" s="2" t="s">
        <v>5910</v>
      </c>
      <c r="F625" s="2" t="s">
        <v>7538</v>
      </c>
      <c r="M625"/>
    </row>
    <row r="626" spans="1:13" x14ac:dyDescent="0.25">
      <c r="A626" s="2" t="s">
        <v>5791</v>
      </c>
      <c r="B626" s="2" t="s">
        <v>7539</v>
      </c>
      <c r="C626" s="2" t="s">
        <v>7540</v>
      </c>
      <c r="D626" s="2" t="s">
        <v>2735</v>
      </c>
      <c r="E626" s="2" t="s">
        <v>5910</v>
      </c>
      <c r="F626" s="2" t="s">
        <v>7541</v>
      </c>
      <c r="M626"/>
    </row>
    <row r="627" spans="1:13" x14ac:dyDescent="0.25">
      <c r="A627" s="2" t="s">
        <v>1046</v>
      </c>
      <c r="B627" s="2" t="s">
        <v>7542</v>
      </c>
      <c r="C627" s="2" t="s">
        <v>7543</v>
      </c>
      <c r="D627" s="2" t="s">
        <v>2735</v>
      </c>
      <c r="E627" s="2" t="s">
        <v>5910</v>
      </c>
      <c r="F627" s="2" t="s">
        <v>7544</v>
      </c>
      <c r="M627"/>
    </row>
    <row r="628" spans="1:13" x14ac:dyDescent="0.25">
      <c r="A628" s="2" t="s">
        <v>1046</v>
      </c>
      <c r="B628" s="2" t="s">
        <v>7545</v>
      </c>
      <c r="C628" s="2" t="s">
        <v>7546</v>
      </c>
      <c r="D628" s="2" t="s">
        <v>2735</v>
      </c>
      <c r="E628" s="2" t="s">
        <v>5910</v>
      </c>
      <c r="F628" s="2" t="s">
        <v>7547</v>
      </c>
      <c r="M628"/>
    </row>
    <row r="629" spans="1:13" x14ac:dyDescent="0.25">
      <c r="A629" s="2" t="s">
        <v>1051</v>
      </c>
      <c r="B629" s="2" t="s">
        <v>7548</v>
      </c>
      <c r="C629" s="2" t="s">
        <v>7549</v>
      </c>
      <c r="D629" s="2" t="s">
        <v>7550</v>
      </c>
      <c r="E629" s="2" t="s">
        <v>6283</v>
      </c>
      <c r="F629" s="2" t="s">
        <v>7551</v>
      </c>
      <c r="M629"/>
    </row>
    <row r="630" spans="1:13" x14ac:dyDescent="0.25">
      <c r="A630" s="2" t="s">
        <v>1051</v>
      </c>
      <c r="B630" s="2" t="s">
        <v>7552</v>
      </c>
      <c r="C630" s="2" t="s">
        <v>7553</v>
      </c>
      <c r="D630" s="2" t="s">
        <v>2735</v>
      </c>
      <c r="E630" s="2" t="s">
        <v>5910</v>
      </c>
      <c r="F630" s="2" t="s">
        <v>7554</v>
      </c>
      <c r="M630"/>
    </row>
    <row r="631" spans="1:13" x14ac:dyDescent="0.25">
      <c r="A631" s="2" t="s">
        <v>1051</v>
      </c>
      <c r="B631" s="2" t="s">
        <v>7555</v>
      </c>
      <c r="C631" s="2" t="s">
        <v>7556</v>
      </c>
      <c r="D631" s="2" t="s">
        <v>2735</v>
      </c>
      <c r="E631" s="2" t="s">
        <v>5910</v>
      </c>
      <c r="F631" s="2" t="s">
        <v>7557</v>
      </c>
      <c r="M631"/>
    </row>
    <row r="632" spans="1:13" x14ac:dyDescent="0.25">
      <c r="A632" s="2" t="s">
        <v>1055</v>
      </c>
      <c r="B632" s="2" t="s">
        <v>7558</v>
      </c>
      <c r="C632" s="2" t="s">
        <v>7559</v>
      </c>
      <c r="D632" s="2" t="s">
        <v>2737</v>
      </c>
      <c r="E632" s="2" t="s">
        <v>7560</v>
      </c>
      <c r="F632" s="2" t="s">
        <v>7561</v>
      </c>
      <c r="M632"/>
    </row>
    <row r="633" spans="1:13" x14ac:dyDescent="0.25">
      <c r="A633" s="2" t="s">
        <v>1055</v>
      </c>
      <c r="B633" s="2" t="s">
        <v>7562</v>
      </c>
      <c r="C633" s="2" t="s">
        <v>7563</v>
      </c>
      <c r="D633" s="2" t="s">
        <v>2737</v>
      </c>
      <c r="E633" s="2" t="s">
        <v>7564</v>
      </c>
      <c r="F633" s="2" t="s">
        <v>7565</v>
      </c>
      <c r="M633"/>
    </row>
    <row r="634" spans="1:13" x14ac:dyDescent="0.25">
      <c r="A634" s="2" t="s">
        <v>1055</v>
      </c>
      <c r="B634" s="2" t="s">
        <v>7566</v>
      </c>
      <c r="C634" s="2" t="s">
        <v>7567</v>
      </c>
      <c r="D634" s="2" t="s">
        <v>2737</v>
      </c>
      <c r="E634" s="2" t="s">
        <v>7560</v>
      </c>
      <c r="F634" s="2" t="s">
        <v>7568</v>
      </c>
      <c r="M634"/>
    </row>
    <row r="635" spans="1:13" x14ac:dyDescent="0.25">
      <c r="A635" s="2" t="s">
        <v>1060</v>
      </c>
      <c r="B635" s="2" t="s">
        <v>7569</v>
      </c>
      <c r="C635" s="2" t="s">
        <v>7570</v>
      </c>
      <c r="D635" s="2" t="s">
        <v>2738</v>
      </c>
      <c r="E635" s="2" t="s">
        <v>7571</v>
      </c>
      <c r="F635" s="2" t="s">
        <v>7572</v>
      </c>
      <c r="M635"/>
    </row>
    <row r="636" spans="1:13" x14ac:dyDescent="0.25">
      <c r="A636" s="2" t="s">
        <v>1060</v>
      </c>
      <c r="B636" s="2" t="s">
        <v>7573</v>
      </c>
      <c r="C636" s="2" t="s">
        <v>7574</v>
      </c>
      <c r="D636" s="2" t="s">
        <v>2738</v>
      </c>
      <c r="E636" s="2" t="s">
        <v>7571</v>
      </c>
      <c r="F636" s="2" t="s">
        <v>7575</v>
      </c>
      <c r="M636"/>
    </row>
    <row r="637" spans="1:13" x14ac:dyDescent="0.25">
      <c r="A637" s="2" t="s">
        <v>1064</v>
      </c>
      <c r="B637" s="2" t="s">
        <v>7576</v>
      </c>
      <c r="C637" s="2" t="s">
        <v>7577</v>
      </c>
      <c r="D637" s="2" t="s">
        <v>2739</v>
      </c>
      <c r="E637" s="2" t="s">
        <v>7578</v>
      </c>
      <c r="F637" s="2" t="s">
        <v>7579</v>
      </c>
      <c r="M637"/>
    </row>
    <row r="638" spans="1:13" x14ac:dyDescent="0.25">
      <c r="A638" s="2" t="s">
        <v>1064</v>
      </c>
      <c r="B638" s="2" t="s">
        <v>7580</v>
      </c>
      <c r="C638" s="2" t="s">
        <v>7581</v>
      </c>
      <c r="D638" s="2" t="s">
        <v>2739</v>
      </c>
      <c r="E638" s="2" t="s">
        <v>7578</v>
      </c>
      <c r="F638" s="2" t="s">
        <v>7582</v>
      </c>
      <c r="M638"/>
    </row>
    <row r="639" spans="1:13" x14ac:dyDescent="0.25">
      <c r="A639" s="2" t="s">
        <v>1068</v>
      </c>
      <c r="B639" s="2" t="s">
        <v>7583</v>
      </c>
      <c r="C639" s="2" t="s">
        <v>7584</v>
      </c>
      <c r="D639" s="2" t="s">
        <v>2740</v>
      </c>
      <c r="E639" s="2" t="s">
        <v>7585</v>
      </c>
      <c r="F639" s="2" t="s">
        <v>7586</v>
      </c>
      <c r="M639"/>
    </row>
    <row r="640" spans="1:13" x14ac:dyDescent="0.25">
      <c r="A640" s="2" t="s">
        <v>1068</v>
      </c>
      <c r="B640" s="2" t="s">
        <v>7587</v>
      </c>
      <c r="C640" s="2" t="s">
        <v>7588</v>
      </c>
      <c r="D640" s="2" t="s">
        <v>2740</v>
      </c>
      <c r="E640" s="2" t="s">
        <v>7585</v>
      </c>
      <c r="F640" s="2" t="s">
        <v>7589</v>
      </c>
      <c r="M640"/>
    </row>
    <row r="641" spans="1:13" x14ac:dyDescent="0.25">
      <c r="A641" s="2" t="s">
        <v>1072</v>
      </c>
      <c r="B641" s="2" t="s">
        <v>7590</v>
      </c>
      <c r="C641" s="2" t="s">
        <v>7591</v>
      </c>
      <c r="D641" s="2" t="s">
        <v>2741</v>
      </c>
      <c r="E641" s="2" t="s">
        <v>7592</v>
      </c>
      <c r="F641" s="2" t="s">
        <v>7593</v>
      </c>
      <c r="M641"/>
    </row>
    <row r="642" spans="1:13" x14ac:dyDescent="0.25">
      <c r="A642" s="2" t="s">
        <v>1072</v>
      </c>
      <c r="B642" s="2" t="s">
        <v>7594</v>
      </c>
      <c r="C642" s="2" t="s">
        <v>7595</v>
      </c>
      <c r="D642" s="2" t="s">
        <v>2741</v>
      </c>
      <c r="E642" s="2" t="s">
        <v>7596</v>
      </c>
      <c r="F642" s="2" t="s">
        <v>7597</v>
      </c>
      <c r="M642"/>
    </row>
    <row r="643" spans="1:13" x14ac:dyDescent="0.25">
      <c r="A643" s="2" t="s">
        <v>1072</v>
      </c>
      <c r="B643" s="2" t="s">
        <v>7598</v>
      </c>
      <c r="C643" s="2" t="s">
        <v>7599</v>
      </c>
      <c r="D643" s="2" t="s">
        <v>2741</v>
      </c>
      <c r="E643" s="2" t="s">
        <v>7592</v>
      </c>
      <c r="F643" s="2" t="s">
        <v>7600</v>
      </c>
      <c r="M643"/>
    </row>
    <row r="644" spans="1:13" x14ac:dyDescent="0.25">
      <c r="A644" s="2" t="s">
        <v>1072</v>
      </c>
      <c r="B644" s="2" t="s">
        <v>7601</v>
      </c>
      <c r="C644" s="2" t="s">
        <v>7602</v>
      </c>
      <c r="D644" s="2" t="s">
        <v>2741</v>
      </c>
      <c r="E644" s="2" t="s">
        <v>7603</v>
      </c>
      <c r="F644" s="2" t="s">
        <v>7604</v>
      </c>
      <c r="M644"/>
    </row>
    <row r="645" spans="1:13" x14ac:dyDescent="0.25">
      <c r="A645" s="2" t="s">
        <v>1072</v>
      </c>
      <c r="B645" s="2" t="s">
        <v>7605</v>
      </c>
      <c r="C645" s="2" t="s">
        <v>7606</v>
      </c>
      <c r="D645" s="2" t="s">
        <v>2741</v>
      </c>
      <c r="E645" s="2" t="s">
        <v>7607</v>
      </c>
      <c r="F645" s="2" t="s">
        <v>7608</v>
      </c>
      <c r="M645"/>
    </row>
    <row r="646" spans="1:13" x14ac:dyDescent="0.25">
      <c r="A646" s="2" t="s">
        <v>1072</v>
      </c>
      <c r="B646" s="2" t="s">
        <v>7609</v>
      </c>
      <c r="C646" s="2" t="s">
        <v>7610</v>
      </c>
      <c r="D646" s="2" t="s">
        <v>2741</v>
      </c>
      <c r="E646" s="2" t="s">
        <v>7611</v>
      </c>
      <c r="F646" s="2" t="s">
        <v>7612</v>
      </c>
      <c r="M646"/>
    </row>
    <row r="647" spans="1:13" x14ac:dyDescent="0.25">
      <c r="A647" s="2" t="s">
        <v>1072</v>
      </c>
      <c r="B647" s="2" t="s">
        <v>7613</v>
      </c>
      <c r="C647" s="2" t="s">
        <v>7614</v>
      </c>
      <c r="D647" s="2" t="s">
        <v>2741</v>
      </c>
      <c r="E647" s="2" t="s">
        <v>7615</v>
      </c>
      <c r="F647" s="2" t="s">
        <v>7616</v>
      </c>
      <c r="M647"/>
    </row>
    <row r="648" spans="1:13" x14ac:dyDescent="0.25">
      <c r="A648" s="2" t="s">
        <v>1072</v>
      </c>
      <c r="B648" s="2" t="s">
        <v>7617</v>
      </c>
      <c r="C648" s="2" t="s">
        <v>7618</v>
      </c>
      <c r="D648" s="2" t="s">
        <v>2741</v>
      </c>
      <c r="E648" s="2" t="s">
        <v>7619</v>
      </c>
      <c r="F648" s="2" t="s">
        <v>7620</v>
      </c>
      <c r="M648"/>
    </row>
    <row r="649" spans="1:13" x14ac:dyDescent="0.25">
      <c r="A649" s="2" t="s">
        <v>1072</v>
      </c>
      <c r="B649" s="2" t="s">
        <v>7621</v>
      </c>
      <c r="C649" s="2" t="s">
        <v>7622</v>
      </c>
      <c r="D649" s="2" t="s">
        <v>2741</v>
      </c>
      <c r="E649" s="2" t="s">
        <v>7623</v>
      </c>
      <c r="F649" s="2" t="s">
        <v>7624</v>
      </c>
      <c r="M649"/>
    </row>
    <row r="650" spans="1:13" x14ac:dyDescent="0.25">
      <c r="A650" s="2" t="s">
        <v>1072</v>
      </c>
      <c r="B650" s="2" t="s">
        <v>7625</v>
      </c>
      <c r="C650" s="2" t="s">
        <v>7626</v>
      </c>
      <c r="D650" s="2" t="s">
        <v>2741</v>
      </c>
      <c r="E650" s="2" t="s">
        <v>7627</v>
      </c>
      <c r="F650" s="2" t="s">
        <v>7628</v>
      </c>
      <c r="M650"/>
    </row>
    <row r="651" spans="1:13" x14ac:dyDescent="0.25">
      <c r="A651" s="2" t="s">
        <v>1072</v>
      </c>
      <c r="B651" s="2" t="s">
        <v>7629</v>
      </c>
      <c r="C651" s="2" t="s">
        <v>7630</v>
      </c>
      <c r="D651" s="2" t="s">
        <v>2741</v>
      </c>
      <c r="E651" s="2" t="s">
        <v>7631</v>
      </c>
      <c r="F651" s="2" t="s">
        <v>7632</v>
      </c>
      <c r="M651"/>
    </row>
    <row r="652" spans="1:13" x14ac:dyDescent="0.25">
      <c r="A652" s="2" t="s">
        <v>1076</v>
      </c>
      <c r="B652" s="2" t="s">
        <v>7633</v>
      </c>
      <c r="C652" s="2" t="s">
        <v>7634</v>
      </c>
      <c r="D652" s="2" t="s">
        <v>2743</v>
      </c>
      <c r="E652" s="2" t="s">
        <v>7635</v>
      </c>
      <c r="F652" s="2" t="s">
        <v>7636</v>
      </c>
      <c r="M652"/>
    </row>
    <row r="653" spans="1:13" x14ac:dyDescent="0.25">
      <c r="A653" s="2" t="s">
        <v>1076</v>
      </c>
      <c r="B653" s="2" t="s">
        <v>7637</v>
      </c>
      <c r="C653" s="2" t="s">
        <v>7638</v>
      </c>
      <c r="D653" s="2" t="s">
        <v>2743</v>
      </c>
      <c r="E653" s="2" t="s">
        <v>7635</v>
      </c>
      <c r="F653" s="2" t="s">
        <v>7639</v>
      </c>
      <c r="M653"/>
    </row>
    <row r="654" spans="1:13" x14ac:dyDescent="0.25">
      <c r="A654" s="2" t="s">
        <v>1080</v>
      </c>
      <c r="B654" s="2" t="s">
        <v>7640</v>
      </c>
      <c r="C654" s="2" t="s">
        <v>7641</v>
      </c>
      <c r="D654" s="2" t="s">
        <v>2746</v>
      </c>
      <c r="E654" s="2" t="s">
        <v>7642</v>
      </c>
      <c r="F654" s="2" t="s">
        <v>7643</v>
      </c>
      <c r="M654"/>
    </row>
    <row r="655" spans="1:13" x14ac:dyDescent="0.25">
      <c r="A655" s="2" t="s">
        <v>1080</v>
      </c>
      <c r="B655" s="2" t="s">
        <v>7644</v>
      </c>
      <c r="C655" s="2" t="s">
        <v>7645</v>
      </c>
      <c r="D655" s="2" t="s">
        <v>2746</v>
      </c>
      <c r="E655" s="2" t="s">
        <v>7646</v>
      </c>
      <c r="F655" s="2" t="s">
        <v>7647</v>
      </c>
      <c r="M655"/>
    </row>
    <row r="656" spans="1:13" x14ac:dyDescent="0.25">
      <c r="A656" s="2" t="s">
        <v>1080</v>
      </c>
      <c r="B656" s="2" t="s">
        <v>7648</v>
      </c>
      <c r="C656" s="2" t="s">
        <v>7649</v>
      </c>
      <c r="D656" s="2" t="s">
        <v>2746</v>
      </c>
      <c r="E656" s="2" t="s">
        <v>7650</v>
      </c>
      <c r="F656" s="2" t="s">
        <v>7651</v>
      </c>
      <c r="M656"/>
    </row>
    <row r="657" spans="1:13" x14ac:dyDescent="0.25">
      <c r="A657" s="2" t="s">
        <v>1080</v>
      </c>
      <c r="B657" s="2" t="s">
        <v>7652</v>
      </c>
      <c r="C657" s="2" t="s">
        <v>7653</v>
      </c>
      <c r="D657" s="2" t="s">
        <v>2746</v>
      </c>
      <c r="E657" s="2" t="s">
        <v>7654</v>
      </c>
      <c r="F657" s="2" t="s">
        <v>7655</v>
      </c>
      <c r="M657"/>
    </row>
    <row r="658" spans="1:13" x14ac:dyDescent="0.25">
      <c r="A658" s="2" t="s">
        <v>1080</v>
      </c>
      <c r="B658" s="2" t="s">
        <v>7656</v>
      </c>
      <c r="C658" s="2" t="s">
        <v>7657</v>
      </c>
      <c r="D658" s="2" t="s">
        <v>2746</v>
      </c>
      <c r="E658" s="2" t="s">
        <v>7650</v>
      </c>
      <c r="F658" s="2" t="s">
        <v>7658</v>
      </c>
      <c r="M658"/>
    </row>
    <row r="659" spans="1:13" x14ac:dyDescent="0.25">
      <c r="A659" s="2" t="s">
        <v>1080</v>
      </c>
      <c r="B659" s="2" t="s">
        <v>7659</v>
      </c>
      <c r="C659" s="2" t="s">
        <v>7660</v>
      </c>
      <c r="D659" s="2" t="s">
        <v>2746</v>
      </c>
      <c r="E659" s="2" t="s">
        <v>7661</v>
      </c>
      <c r="F659" s="2" t="s">
        <v>7662</v>
      </c>
      <c r="M659"/>
    </row>
    <row r="660" spans="1:13" x14ac:dyDescent="0.25">
      <c r="A660" s="2" t="s">
        <v>1080</v>
      </c>
      <c r="B660" s="2" t="s">
        <v>7663</v>
      </c>
      <c r="C660" s="2" t="s">
        <v>7664</v>
      </c>
      <c r="D660" s="2" t="s">
        <v>2746</v>
      </c>
      <c r="E660" s="2" t="s">
        <v>7665</v>
      </c>
      <c r="F660" s="2" t="s">
        <v>7666</v>
      </c>
      <c r="M660"/>
    </row>
    <row r="661" spans="1:13" x14ac:dyDescent="0.25">
      <c r="A661" s="2" t="s">
        <v>1080</v>
      </c>
      <c r="B661" s="2" t="s">
        <v>7667</v>
      </c>
      <c r="C661" s="2" t="s">
        <v>7668</v>
      </c>
      <c r="D661" s="2" t="s">
        <v>2746</v>
      </c>
      <c r="E661" s="2" t="s">
        <v>7669</v>
      </c>
      <c r="F661" s="2" t="s">
        <v>7670</v>
      </c>
      <c r="M661"/>
    </row>
    <row r="662" spans="1:13" x14ac:dyDescent="0.25">
      <c r="A662" s="2" t="s">
        <v>1080</v>
      </c>
      <c r="B662" s="2" t="s">
        <v>7671</v>
      </c>
      <c r="C662" s="2" t="s">
        <v>7672</v>
      </c>
      <c r="D662" s="2" t="s">
        <v>2746</v>
      </c>
      <c r="E662" s="2" t="s">
        <v>7673</v>
      </c>
      <c r="F662" s="2" t="s">
        <v>7674</v>
      </c>
      <c r="M662"/>
    </row>
    <row r="663" spans="1:13" x14ac:dyDescent="0.25">
      <c r="A663" s="2" t="s">
        <v>1080</v>
      </c>
      <c r="B663" s="2" t="s">
        <v>7675</v>
      </c>
      <c r="C663" s="2" t="s">
        <v>7676</v>
      </c>
      <c r="D663" s="2" t="s">
        <v>2746</v>
      </c>
      <c r="E663" s="2" t="s">
        <v>7677</v>
      </c>
      <c r="F663" s="2" t="s">
        <v>7678</v>
      </c>
      <c r="M663"/>
    </row>
    <row r="664" spans="1:13" x14ac:dyDescent="0.25">
      <c r="A664" s="2" t="s">
        <v>1080</v>
      </c>
      <c r="B664" s="2" t="s">
        <v>7679</v>
      </c>
      <c r="C664" s="2" t="s">
        <v>7680</v>
      </c>
      <c r="D664" s="2" t="s">
        <v>2746</v>
      </c>
      <c r="E664" s="2" t="s">
        <v>7681</v>
      </c>
      <c r="F664" s="2" t="s">
        <v>7682</v>
      </c>
      <c r="M664"/>
    </row>
    <row r="665" spans="1:13" x14ac:dyDescent="0.25">
      <c r="A665" s="2" t="s">
        <v>1085</v>
      </c>
      <c r="B665" s="2" t="s">
        <v>7683</v>
      </c>
      <c r="C665" s="2" t="s">
        <v>7684</v>
      </c>
      <c r="D665" s="2" t="s">
        <v>2747</v>
      </c>
      <c r="E665" s="2" t="s">
        <v>7685</v>
      </c>
      <c r="F665" s="2" t="s">
        <v>7686</v>
      </c>
      <c r="M665"/>
    </row>
    <row r="666" spans="1:13" x14ac:dyDescent="0.25">
      <c r="A666" s="2" t="s">
        <v>1085</v>
      </c>
      <c r="B666" s="2" t="s">
        <v>7687</v>
      </c>
      <c r="C666" s="2" t="s">
        <v>7688</v>
      </c>
      <c r="D666" s="2" t="s">
        <v>2747</v>
      </c>
      <c r="E666" s="2" t="s">
        <v>7685</v>
      </c>
      <c r="F666" s="2" t="s">
        <v>7689</v>
      </c>
      <c r="M666"/>
    </row>
    <row r="667" spans="1:13" x14ac:dyDescent="0.25">
      <c r="A667" s="2" t="s">
        <v>1090</v>
      </c>
      <c r="B667" s="2" t="s">
        <v>7690</v>
      </c>
      <c r="C667" s="2" t="s">
        <v>7691</v>
      </c>
      <c r="D667" s="2" t="s">
        <v>2748</v>
      </c>
      <c r="E667" s="2" t="s">
        <v>7692</v>
      </c>
      <c r="F667" s="2" t="s">
        <v>7693</v>
      </c>
      <c r="M667"/>
    </row>
    <row r="668" spans="1:13" x14ac:dyDescent="0.25">
      <c r="A668" s="2" t="s">
        <v>1090</v>
      </c>
      <c r="B668" s="2" t="s">
        <v>7694</v>
      </c>
      <c r="C668" s="2" t="s">
        <v>7695</v>
      </c>
      <c r="D668" s="2" t="s">
        <v>2748</v>
      </c>
      <c r="E668" s="2" t="s">
        <v>7692</v>
      </c>
      <c r="F668" s="2" t="s">
        <v>7696</v>
      </c>
      <c r="M668"/>
    </row>
    <row r="669" spans="1:13" x14ac:dyDescent="0.25">
      <c r="A669" s="2" t="s">
        <v>1090</v>
      </c>
      <c r="B669" s="2" t="s">
        <v>7697</v>
      </c>
      <c r="C669" s="2" t="s">
        <v>7698</v>
      </c>
      <c r="D669" s="2" t="s">
        <v>2748</v>
      </c>
      <c r="E669" s="2" t="s">
        <v>7699</v>
      </c>
      <c r="F669" s="2" t="s">
        <v>7700</v>
      </c>
      <c r="M669"/>
    </row>
    <row r="670" spans="1:13" x14ac:dyDescent="0.25">
      <c r="A670" s="2" t="s">
        <v>1094</v>
      </c>
      <c r="B670" s="2" t="s">
        <v>7701</v>
      </c>
      <c r="C670" s="2" t="s">
        <v>7702</v>
      </c>
      <c r="D670" s="2" t="s">
        <v>2752</v>
      </c>
      <c r="E670" s="2" t="s">
        <v>7703</v>
      </c>
      <c r="F670" s="2" t="s">
        <v>7704</v>
      </c>
      <c r="M670"/>
    </row>
    <row r="671" spans="1:13" x14ac:dyDescent="0.25">
      <c r="A671" s="2" t="s">
        <v>1094</v>
      </c>
      <c r="B671" s="2" t="s">
        <v>7705</v>
      </c>
      <c r="C671" s="2" t="s">
        <v>7706</v>
      </c>
      <c r="D671" s="2" t="s">
        <v>2752</v>
      </c>
      <c r="E671" s="2" t="s">
        <v>7703</v>
      </c>
      <c r="F671" s="2" t="s">
        <v>7707</v>
      </c>
      <c r="M671"/>
    </row>
    <row r="672" spans="1:13" x14ac:dyDescent="0.25">
      <c r="A672" s="2" t="s">
        <v>1098</v>
      </c>
      <c r="B672" s="2" t="s">
        <v>7708</v>
      </c>
      <c r="C672" s="2" t="s">
        <v>7709</v>
      </c>
      <c r="D672" s="2" t="s">
        <v>2756</v>
      </c>
      <c r="E672" s="2" t="s">
        <v>5825</v>
      </c>
      <c r="F672" s="2" t="s">
        <v>7710</v>
      </c>
      <c r="M672"/>
    </row>
    <row r="673" spans="1:13" x14ac:dyDescent="0.25">
      <c r="A673" s="2" t="s">
        <v>1098</v>
      </c>
      <c r="B673" s="2" t="s">
        <v>7711</v>
      </c>
      <c r="C673" s="2" t="s">
        <v>7712</v>
      </c>
      <c r="D673" s="2" t="s">
        <v>2756</v>
      </c>
      <c r="E673" s="2" t="s">
        <v>5825</v>
      </c>
      <c r="F673" s="2" t="s">
        <v>7713</v>
      </c>
      <c r="M673"/>
    </row>
    <row r="674" spans="1:13" x14ac:dyDescent="0.25">
      <c r="A674" s="2" t="s">
        <v>1098</v>
      </c>
      <c r="B674" s="2" t="s">
        <v>7714</v>
      </c>
      <c r="C674" s="2" t="s">
        <v>7715</v>
      </c>
      <c r="D674" s="2" t="s">
        <v>2756</v>
      </c>
      <c r="E674" s="2" t="s">
        <v>5825</v>
      </c>
      <c r="F674" s="2" t="s">
        <v>7716</v>
      </c>
      <c r="M674"/>
    </row>
    <row r="675" spans="1:13" x14ac:dyDescent="0.25">
      <c r="A675" s="2" t="s">
        <v>1098</v>
      </c>
      <c r="B675" s="2" t="s">
        <v>7717</v>
      </c>
      <c r="C675" s="2" t="s">
        <v>7718</v>
      </c>
      <c r="D675" s="2" t="s">
        <v>2756</v>
      </c>
      <c r="E675" s="2" t="s">
        <v>5825</v>
      </c>
      <c r="F675" s="2" t="s">
        <v>7719</v>
      </c>
      <c r="M675"/>
    </row>
    <row r="676" spans="1:13" x14ac:dyDescent="0.25">
      <c r="A676" s="2" t="s">
        <v>1098</v>
      </c>
      <c r="B676" s="2" t="s">
        <v>7720</v>
      </c>
      <c r="C676" s="2" t="s">
        <v>7721</v>
      </c>
      <c r="D676" s="2" t="s">
        <v>2756</v>
      </c>
      <c r="E676" s="2" t="s">
        <v>5825</v>
      </c>
      <c r="F676" s="2" t="s">
        <v>7722</v>
      </c>
      <c r="M676"/>
    </row>
    <row r="677" spans="1:13" x14ac:dyDescent="0.25">
      <c r="A677" s="2" t="s">
        <v>1098</v>
      </c>
      <c r="B677" s="2" t="s">
        <v>7723</v>
      </c>
      <c r="C677" s="2" t="s">
        <v>7724</v>
      </c>
      <c r="D677" s="2" t="s">
        <v>2756</v>
      </c>
      <c r="E677" s="2" t="s">
        <v>5825</v>
      </c>
      <c r="F677" s="2" t="s">
        <v>7725</v>
      </c>
      <c r="M677"/>
    </row>
    <row r="678" spans="1:13" x14ac:dyDescent="0.25">
      <c r="A678" s="2" t="s">
        <v>1098</v>
      </c>
      <c r="B678" s="2" t="s">
        <v>7726</v>
      </c>
      <c r="C678" s="2" t="s">
        <v>7727</v>
      </c>
      <c r="D678" s="2" t="s">
        <v>2756</v>
      </c>
      <c r="E678" s="2" t="s">
        <v>5825</v>
      </c>
      <c r="F678" s="2" t="s">
        <v>7728</v>
      </c>
      <c r="M678"/>
    </row>
    <row r="679" spans="1:13" x14ac:dyDescent="0.25">
      <c r="A679" s="2" t="s">
        <v>1098</v>
      </c>
      <c r="B679" s="2" t="s">
        <v>7729</v>
      </c>
      <c r="C679" s="2" t="s">
        <v>7730</v>
      </c>
      <c r="D679" s="2" t="s">
        <v>2756</v>
      </c>
      <c r="E679" s="2" t="s">
        <v>5825</v>
      </c>
      <c r="F679" s="2" t="s">
        <v>7731</v>
      </c>
      <c r="M679"/>
    </row>
    <row r="680" spans="1:13" x14ac:dyDescent="0.25">
      <c r="A680" s="2" t="s">
        <v>1098</v>
      </c>
      <c r="B680" s="2" t="s">
        <v>7732</v>
      </c>
      <c r="C680" s="2" t="s">
        <v>7733</v>
      </c>
      <c r="D680" s="2" t="s">
        <v>2756</v>
      </c>
      <c r="E680" s="2" t="s">
        <v>5825</v>
      </c>
      <c r="F680" s="2" t="s">
        <v>7734</v>
      </c>
      <c r="M680"/>
    </row>
    <row r="681" spans="1:13" x14ac:dyDescent="0.25">
      <c r="A681" s="2" t="s">
        <v>1098</v>
      </c>
      <c r="B681" s="2" t="s">
        <v>7735</v>
      </c>
      <c r="C681" s="2" t="s">
        <v>7736</v>
      </c>
      <c r="D681" s="2" t="s">
        <v>2756</v>
      </c>
      <c r="E681" s="2" t="s">
        <v>5825</v>
      </c>
      <c r="F681" s="2" t="s">
        <v>7737</v>
      </c>
      <c r="M681"/>
    </row>
    <row r="682" spans="1:13" x14ac:dyDescent="0.25">
      <c r="A682" s="2" t="s">
        <v>1098</v>
      </c>
      <c r="B682" s="2" t="s">
        <v>7738</v>
      </c>
      <c r="C682" s="2" t="s">
        <v>7739</v>
      </c>
      <c r="D682" s="2" t="s">
        <v>2756</v>
      </c>
      <c r="E682" s="2" t="s">
        <v>5825</v>
      </c>
      <c r="F682" s="2" t="s">
        <v>7740</v>
      </c>
      <c r="M682"/>
    </row>
    <row r="683" spans="1:13" x14ac:dyDescent="0.25">
      <c r="A683" s="2" t="s">
        <v>1098</v>
      </c>
      <c r="B683" s="2" t="s">
        <v>7741</v>
      </c>
      <c r="C683" s="2" t="s">
        <v>7742</v>
      </c>
      <c r="D683" s="2" t="s">
        <v>2756</v>
      </c>
      <c r="E683" s="2" t="s">
        <v>5825</v>
      </c>
      <c r="F683" s="2" t="s">
        <v>7743</v>
      </c>
      <c r="M683"/>
    </row>
    <row r="684" spans="1:13" x14ac:dyDescent="0.25">
      <c r="A684" s="2" t="s">
        <v>1098</v>
      </c>
      <c r="B684" s="2" t="s">
        <v>7744</v>
      </c>
      <c r="C684" s="2" t="s">
        <v>7745</v>
      </c>
      <c r="D684" s="2" t="s">
        <v>2756</v>
      </c>
      <c r="E684" s="2" t="s">
        <v>5825</v>
      </c>
      <c r="F684" s="2" t="s">
        <v>7746</v>
      </c>
      <c r="M684"/>
    </row>
    <row r="685" spans="1:13" x14ac:dyDescent="0.25">
      <c r="A685" s="2" t="s">
        <v>1098</v>
      </c>
      <c r="B685" s="2" t="s">
        <v>7747</v>
      </c>
      <c r="C685" s="2" t="s">
        <v>7748</v>
      </c>
      <c r="D685" s="2" t="s">
        <v>2756</v>
      </c>
      <c r="E685" s="2" t="s">
        <v>5825</v>
      </c>
      <c r="F685" s="2" t="s">
        <v>7749</v>
      </c>
      <c r="M685"/>
    </row>
    <row r="686" spans="1:13" x14ac:dyDescent="0.25">
      <c r="A686" s="2" t="s">
        <v>1098</v>
      </c>
      <c r="B686" s="2" t="s">
        <v>7750</v>
      </c>
      <c r="C686" s="2" t="s">
        <v>7751</v>
      </c>
      <c r="D686" s="2" t="s">
        <v>2756</v>
      </c>
      <c r="E686" s="2" t="s">
        <v>5825</v>
      </c>
      <c r="F686" s="2" t="s">
        <v>7752</v>
      </c>
      <c r="M686"/>
    </row>
    <row r="687" spans="1:13" x14ac:dyDescent="0.25">
      <c r="A687" s="2" t="s">
        <v>1098</v>
      </c>
      <c r="B687" s="2" t="s">
        <v>7753</v>
      </c>
      <c r="C687" s="2" t="s">
        <v>7754</v>
      </c>
      <c r="D687" s="2" t="s">
        <v>2756</v>
      </c>
      <c r="E687" s="2" t="s">
        <v>5825</v>
      </c>
      <c r="F687" s="2" t="s">
        <v>7755</v>
      </c>
      <c r="M687"/>
    </row>
    <row r="688" spans="1:13" x14ac:dyDescent="0.25">
      <c r="A688" s="2" t="s">
        <v>1098</v>
      </c>
      <c r="B688" s="2" t="s">
        <v>7756</v>
      </c>
      <c r="C688" s="2" t="s">
        <v>7757</v>
      </c>
      <c r="D688" s="2" t="s">
        <v>2756</v>
      </c>
      <c r="E688" s="2" t="s">
        <v>5825</v>
      </c>
      <c r="F688" s="2" t="s">
        <v>7758</v>
      </c>
      <c r="M688"/>
    </row>
    <row r="689" spans="1:13" x14ac:dyDescent="0.25">
      <c r="A689" s="2" t="s">
        <v>1098</v>
      </c>
      <c r="B689" s="2" t="s">
        <v>7759</v>
      </c>
      <c r="C689" s="2" t="s">
        <v>7760</v>
      </c>
      <c r="D689" s="2" t="s">
        <v>2756</v>
      </c>
      <c r="E689" s="2" t="s">
        <v>5825</v>
      </c>
      <c r="F689" s="2" t="s">
        <v>7761</v>
      </c>
      <c r="M689"/>
    </row>
    <row r="690" spans="1:13" x14ac:dyDescent="0.25">
      <c r="A690" s="2" t="s">
        <v>1098</v>
      </c>
      <c r="B690" s="2" t="s">
        <v>7762</v>
      </c>
      <c r="C690" s="2" t="s">
        <v>7763</v>
      </c>
      <c r="D690" s="2" t="s">
        <v>2735</v>
      </c>
      <c r="E690" s="2" t="s">
        <v>5910</v>
      </c>
      <c r="F690" s="2" t="s">
        <v>7764</v>
      </c>
      <c r="M690"/>
    </row>
    <row r="691" spans="1:13" x14ac:dyDescent="0.25">
      <c r="A691" s="2" t="s">
        <v>1098</v>
      </c>
      <c r="B691" s="2" t="s">
        <v>7765</v>
      </c>
      <c r="C691" s="2" t="s">
        <v>7766</v>
      </c>
      <c r="D691" s="2" t="s">
        <v>2756</v>
      </c>
      <c r="E691" s="2" t="s">
        <v>5825</v>
      </c>
      <c r="F691" s="2" t="s">
        <v>7767</v>
      </c>
      <c r="M691"/>
    </row>
    <row r="692" spans="1:13" x14ac:dyDescent="0.25">
      <c r="A692" s="2" t="s">
        <v>1098</v>
      </c>
      <c r="B692" s="2" t="s">
        <v>7768</v>
      </c>
      <c r="C692" s="2" t="s">
        <v>7769</v>
      </c>
      <c r="D692" s="2" t="s">
        <v>2756</v>
      </c>
      <c r="E692" s="2" t="s">
        <v>5825</v>
      </c>
      <c r="F692" s="2" t="s">
        <v>7770</v>
      </c>
      <c r="M692"/>
    </row>
    <row r="693" spans="1:13" x14ac:dyDescent="0.25">
      <c r="A693" s="2" t="s">
        <v>1098</v>
      </c>
      <c r="B693" s="2" t="s">
        <v>7771</v>
      </c>
      <c r="C693" s="2" t="s">
        <v>7772</v>
      </c>
      <c r="D693" s="2" t="s">
        <v>2756</v>
      </c>
      <c r="E693" s="2" t="s">
        <v>5825</v>
      </c>
      <c r="F693" s="2" t="s">
        <v>7773</v>
      </c>
      <c r="M693"/>
    </row>
    <row r="694" spans="1:13" x14ac:dyDescent="0.25">
      <c r="A694" s="2" t="s">
        <v>1098</v>
      </c>
      <c r="B694" s="2" t="s">
        <v>7774</v>
      </c>
      <c r="C694" s="2" t="s">
        <v>7775</v>
      </c>
      <c r="D694" s="2" t="s">
        <v>2756</v>
      </c>
      <c r="E694" s="2" t="s">
        <v>5825</v>
      </c>
      <c r="F694" s="2" t="s">
        <v>7776</v>
      </c>
      <c r="M694"/>
    </row>
    <row r="695" spans="1:13" x14ac:dyDescent="0.25">
      <c r="A695" s="2" t="s">
        <v>1098</v>
      </c>
      <c r="B695" s="2" t="s">
        <v>7777</v>
      </c>
      <c r="C695" s="2" t="s">
        <v>7778</v>
      </c>
      <c r="D695" s="2" t="s">
        <v>2756</v>
      </c>
      <c r="E695" s="2" t="s">
        <v>5825</v>
      </c>
      <c r="F695" s="2" t="s">
        <v>7779</v>
      </c>
      <c r="M695"/>
    </row>
    <row r="696" spans="1:13" x14ac:dyDescent="0.25">
      <c r="A696" s="2" t="s">
        <v>1098</v>
      </c>
      <c r="B696" s="2" t="s">
        <v>7780</v>
      </c>
      <c r="C696" s="2" t="s">
        <v>7781</v>
      </c>
      <c r="D696" s="2" t="s">
        <v>2756</v>
      </c>
      <c r="E696" s="2" t="s">
        <v>5825</v>
      </c>
      <c r="F696" s="2" t="s">
        <v>7782</v>
      </c>
      <c r="M696"/>
    </row>
    <row r="697" spans="1:13" x14ac:dyDescent="0.25">
      <c r="A697" s="2" t="s">
        <v>1098</v>
      </c>
      <c r="B697" s="2" t="s">
        <v>7783</v>
      </c>
      <c r="C697" s="2" t="s">
        <v>7784</v>
      </c>
      <c r="D697" s="2" t="s">
        <v>2756</v>
      </c>
      <c r="E697" s="2" t="s">
        <v>5825</v>
      </c>
      <c r="F697" s="2" t="s">
        <v>7785</v>
      </c>
      <c r="M697"/>
    </row>
    <row r="698" spans="1:13" x14ac:dyDescent="0.25">
      <c r="A698" s="2" t="s">
        <v>1098</v>
      </c>
      <c r="B698" s="2" t="s">
        <v>7786</v>
      </c>
      <c r="C698" s="2" t="s">
        <v>7787</v>
      </c>
      <c r="D698" s="2" t="s">
        <v>2756</v>
      </c>
      <c r="E698" s="2" t="s">
        <v>5825</v>
      </c>
      <c r="F698" s="2" t="s">
        <v>7788</v>
      </c>
      <c r="M698"/>
    </row>
    <row r="699" spans="1:13" x14ac:dyDescent="0.25">
      <c r="A699" s="2" t="s">
        <v>1098</v>
      </c>
      <c r="B699" s="2" t="s">
        <v>7789</v>
      </c>
      <c r="C699" s="2" t="s">
        <v>7790</v>
      </c>
      <c r="D699" s="2" t="s">
        <v>2756</v>
      </c>
      <c r="E699" s="2" t="s">
        <v>5825</v>
      </c>
      <c r="F699" s="2" t="s">
        <v>7791</v>
      </c>
      <c r="M699"/>
    </row>
    <row r="700" spans="1:13" x14ac:dyDescent="0.25">
      <c r="A700" s="2" t="s">
        <v>1098</v>
      </c>
      <c r="B700" s="2" t="s">
        <v>7792</v>
      </c>
      <c r="C700" s="2" t="s">
        <v>7793</v>
      </c>
      <c r="D700" s="2" t="s">
        <v>2756</v>
      </c>
      <c r="E700" s="2" t="s">
        <v>5825</v>
      </c>
      <c r="F700" s="2" t="s">
        <v>7794</v>
      </c>
      <c r="M700"/>
    </row>
    <row r="701" spans="1:13" x14ac:dyDescent="0.25">
      <c r="A701" s="2" t="s">
        <v>1098</v>
      </c>
      <c r="B701" s="2" t="s">
        <v>7795</v>
      </c>
      <c r="C701" s="2" t="s">
        <v>7796</v>
      </c>
      <c r="D701" s="2" t="s">
        <v>2756</v>
      </c>
      <c r="E701" s="2" t="s">
        <v>5825</v>
      </c>
      <c r="F701" s="2" t="s">
        <v>7797</v>
      </c>
      <c r="M701"/>
    </row>
    <row r="702" spans="1:13" x14ac:dyDescent="0.25">
      <c r="A702" s="2" t="s">
        <v>1098</v>
      </c>
      <c r="B702" s="2" t="s">
        <v>7798</v>
      </c>
      <c r="C702" s="2" t="s">
        <v>7799</v>
      </c>
      <c r="D702" s="2" t="s">
        <v>2756</v>
      </c>
      <c r="E702" s="2" t="s">
        <v>5825</v>
      </c>
      <c r="F702" s="2" t="s">
        <v>7800</v>
      </c>
      <c r="M702"/>
    </row>
    <row r="703" spans="1:13" x14ac:dyDescent="0.25">
      <c r="A703" s="2" t="s">
        <v>1098</v>
      </c>
      <c r="B703" s="2" t="s">
        <v>7801</v>
      </c>
      <c r="C703" s="2" t="s">
        <v>7802</v>
      </c>
      <c r="D703" s="2" t="s">
        <v>2756</v>
      </c>
      <c r="E703" s="2" t="s">
        <v>5825</v>
      </c>
      <c r="F703" s="2" t="s">
        <v>7803</v>
      </c>
      <c r="M703"/>
    </row>
    <row r="704" spans="1:13" x14ac:dyDescent="0.25">
      <c r="A704" s="2" t="s">
        <v>1098</v>
      </c>
      <c r="B704" s="2" t="s">
        <v>7804</v>
      </c>
      <c r="C704" s="2" t="s">
        <v>7805</v>
      </c>
      <c r="D704" s="2" t="s">
        <v>2756</v>
      </c>
      <c r="E704" s="2" t="s">
        <v>5825</v>
      </c>
      <c r="F704" s="2" t="s">
        <v>7806</v>
      </c>
      <c r="M704"/>
    </row>
    <row r="705" spans="1:13" x14ac:dyDescent="0.25">
      <c r="A705" s="2" t="s">
        <v>1098</v>
      </c>
      <c r="B705" s="2" t="s">
        <v>7807</v>
      </c>
      <c r="C705" s="2" t="s">
        <v>7808</v>
      </c>
      <c r="D705" s="2" t="s">
        <v>2756</v>
      </c>
      <c r="E705" s="2" t="s">
        <v>5825</v>
      </c>
      <c r="F705" s="2" t="s">
        <v>7809</v>
      </c>
      <c r="M705"/>
    </row>
    <row r="706" spans="1:13" x14ac:dyDescent="0.25">
      <c r="A706" s="2" t="s">
        <v>5845</v>
      </c>
      <c r="B706" s="2" t="s">
        <v>7810</v>
      </c>
      <c r="C706" s="2" t="s">
        <v>7811</v>
      </c>
      <c r="D706" s="2" t="s">
        <v>2756</v>
      </c>
      <c r="E706" s="2" t="s">
        <v>5825</v>
      </c>
      <c r="F706" s="2" t="s">
        <v>7812</v>
      </c>
      <c r="M706"/>
    </row>
    <row r="707" spans="1:13" x14ac:dyDescent="0.25">
      <c r="A707" s="2" t="s">
        <v>5845</v>
      </c>
      <c r="B707" s="2" t="s">
        <v>7813</v>
      </c>
      <c r="C707" s="2" t="s">
        <v>7814</v>
      </c>
      <c r="D707" s="2" t="s">
        <v>2706</v>
      </c>
      <c r="E707" s="2" t="s">
        <v>7815</v>
      </c>
      <c r="F707" s="2" t="s">
        <v>7816</v>
      </c>
      <c r="M707"/>
    </row>
    <row r="708" spans="1:13" x14ac:dyDescent="0.25">
      <c r="A708" s="2" t="s">
        <v>5845</v>
      </c>
      <c r="B708" s="2" t="s">
        <v>7817</v>
      </c>
      <c r="C708" s="2" t="s">
        <v>7818</v>
      </c>
      <c r="D708" s="2" t="s">
        <v>2756</v>
      </c>
      <c r="E708" s="2" t="s">
        <v>5825</v>
      </c>
      <c r="F708" s="2" t="s">
        <v>7819</v>
      </c>
      <c r="M708"/>
    </row>
    <row r="709" spans="1:13" x14ac:dyDescent="0.25">
      <c r="A709" s="2" t="s">
        <v>1107</v>
      </c>
      <c r="B709" s="2" t="s">
        <v>7820</v>
      </c>
      <c r="C709" s="2" t="s">
        <v>7821</v>
      </c>
      <c r="D709" s="2" t="s">
        <v>2697</v>
      </c>
      <c r="E709" s="2" t="s">
        <v>6764</v>
      </c>
      <c r="F709" s="2" t="s">
        <v>7822</v>
      </c>
      <c r="M709"/>
    </row>
    <row r="710" spans="1:13" x14ac:dyDescent="0.25">
      <c r="A710" s="2" t="s">
        <v>1107</v>
      </c>
      <c r="B710" s="2" t="s">
        <v>7823</v>
      </c>
      <c r="C710" s="2" t="s">
        <v>7824</v>
      </c>
      <c r="D710" s="2" t="s">
        <v>2764</v>
      </c>
      <c r="E710" s="2" t="s">
        <v>7825</v>
      </c>
      <c r="F710" s="2" t="s">
        <v>7826</v>
      </c>
      <c r="M710"/>
    </row>
    <row r="711" spans="1:13" x14ac:dyDescent="0.25">
      <c r="A711" s="2" t="s">
        <v>1111</v>
      </c>
      <c r="B711" s="2" t="s">
        <v>7827</v>
      </c>
      <c r="C711" s="2" t="s">
        <v>7828</v>
      </c>
      <c r="D711" s="2" t="s">
        <v>2774</v>
      </c>
      <c r="E711" s="2" t="s">
        <v>7829</v>
      </c>
      <c r="F711" s="2" t="s">
        <v>7830</v>
      </c>
      <c r="M711"/>
    </row>
    <row r="712" spans="1:13" x14ac:dyDescent="0.25">
      <c r="A712" s="2" t="s">
        <v>1111</v>
      </c>
      <c r="B712" s="2" t="s">
        <v>7831</v>
      </c>
      <c r="C712" s="2" t="s">
        <v>7832</v>
      </c>
      <c r="D712" s="2" t="s">
        <v>2774</v>
      </c>
      <c r="E712" s="2" t="s">
        <v>7833</v>
      </c>
      <c r="F712" s="2" t="s">
        <v>7834</v>
      </c>
      <c r="M712"/>
    </row>
    <row r="713" spans="1:13" x14ac:dyDescent="0.25">
      <c r="A713" s="2" t="s">
        <v>1111</v>
      </c>
      <c r="B713" s="2" t="s">
        <v>7835</v>
      </c>
      <c r="C713" s="2" t="s">
        <v>7836</v>
      </c>
      <c r="D713" s="2" t="s">
        <v>2774</v>
      </c>
      <c r="E713" s="2" t="s">
        <v>7829</v>
      </c>
      <c r="F713" s="2" t="s">
        <v>7837</v>
      </c>
      <c r="M713"/>
    </row>
    <row r="714" spans="1:13" x14ac:dyDescent="0.25">
      <c r="A714" s="2" t="s">
        <v>1115</v>
      </c>
      <c r="B714" s="2" t="s">
        <v>7838</v>
      </c>
      <c r="C714" s="2" t="s">
        <v>7839</v>
      </c>
      <c r="D714" s="2" t="s">
        <v>2781</v>
      </c>
      <c r="E714" s="2" t="s">
        <v>7840</v>
      </c>
      <c r="F714" s="2" t="s">
        <v>7841</v>
      </c>
      <c r="M714"/>
    </row>
    <row r="715" spans="1:13" x14ac:dyDescent="0.25">
      <c r="A715" s="2" t="s">
        <v>1115</v>
      </c>
      <c r="B715" s="2" t="s">
        <v>7842</v>
      </c>
      <c r="C715" s="2" t="s">
        <v>7843</v>
      </c>
      <c r="D715" s="2" t="s">
        <v>2781</v>
      </c>
      <c r="E715" s="2" t="s">
        <v>7840</v>
      </c>
      <c r="F715" s="2" t="s">
        <v>7844</v>
      </c>
      <c r="M715"/>
    </row>
    <row r="716" spans="1:13" x14ac:dyDescent="0.25">
      <c r="A716" s="2" t="s">
        <v>1119</v>
      </c>
      <c r="B716" s="2" t="s">
        <v>7845</v>
      </c>
      <c r="C716" s="2" t="s">
        <v>7846</v>
      </c>
      <c r="D716" s="2" t="s">
        <v>2786</v>
      </c>
      <c r="E716" s="2" t="s">
        <v>7847</v>
      </c>
      <c r="F716" s="2" t="s">
        <v>7848</v>
      </c>
      <c r="M716"/>
    </row>
    <row r="717" spans="1:13" x14ac:dyDescent="0.25">
      <c r="A717" s="2" t="s">
        <v>1119</v>
      </c>
      <c r="B717" s="2" t="s">
        <v>7849</v>
      </c>
      <c r="C717" s="2" t="s">
        <v>7850</v>
      </c>
      <c r="D717" s="2" t="s">
        <v>2786</v>
      </c>
      <c r="E717" s="2" t="s">
        <v>7847</v>
      </c>
      <c r="F717" s="2" t="s">
        <v>7851</v>
      </c>
      <c r="M717"/>
    </row>
    <row r="718" spans="1:13" x14ac:dyDescent="0.25">
      <c r="A718" s="2" t="s">
        <v>1123</v>
      </c>
      <c r="B718" s="2" t="s">
        <v>7852</v>
      </c>
      <c r="C718" s="2" t="s">
        <v>7853</v>
      </c>
      <c r="D718" s="2" t="s">
        <v>2791</v>
      </c>
      <c r="E718" s="2" t="s">
        <v>7854</v>
      </c>
      <c r="F718" s="2" t="s">
        <v>7855</v>
      </c>
      <c r="M718"/>
    </row>
    <row r="719" spans="1:13" x14ac:dyDescent="0.25">
      <c r="A719" s="2" t="s">
        <v>1123</v>
      </c>
      <c r="B719" s="2" t="s">
        <v>7856</v>
      </c>
      <c r="C719" s="2" t="s">
        <v>7857</v>
      </c>
      <c r="D719" s="2" t="s">
        <v>2791</v>
      </c>
      <c r="E719" s="2" t="s">
        <v>7854</v>
      </c>
      <c r="F719" s="2" t="s">
        <v>7858</v>
      </c>
      <c r="M719"/>
    </row>
    <row r="720" spans="1:13" x14ac:dyDescent="0.25">
      <c r="A720" s="2" t="s">
        <v>1128</v>
      </c>
      <c r="B720" s="2" t="s">
        <v>7859</v>
      </c>
      <c r="C720" s="2" t="s">
        <v>7860</v>
      </c>
      <c r="D720" s="2" t="s">
        <v>2798</v>
      </c>
      <c r="E720" s="2" t="s">
        <v>7861</v>
      </c>
      <c r="F720" s="2" t="s">
        <v>7862</v>
      </c>
      <c r="M720"/>
    </row>
    <row r="721" spans="1:13" x14ac:dyDescent="0.25">
      <c r="A721" s="2" t="s">
        <v>1128</v>
      </c>
      <c r="B721" s="2" t="s">
        <v>7863</v>
      </c>
      <c r="C721" s="2" t="s">
        <v>7864</v>
      </c>
      <c r="D721" s="2" t="s">
        <v>2798</v>
      </c>
      <c r="E721" s="2" t="s">
        <v>7861</v>
      </c>
      <c r="F721" s="2" t="s">
        <v>7865</v>
      </c>
      <c r="M721"/>
    </row>
    <row r="722" spans="1:13" x14ac:dyDescent="0.25">
      <c r="A722" s="2" t="s">
        <v>1132</v>
      </c>
      <c r="B722" s="2" t="s">
        <v>7866</v>
      </c>
      <c r="C722" s="2" t="s">
        <v>7867</v>
      </c>
      <c r="D722" s="2" t="s">
        <v>2803</v>
      </c>
      <c r="E722" s="2" t="s">
        <v>7868</v>
      </c>
      <c r="F722" s="2" t="s">
        <v>7869</v>
      </c>
      <c r="M722"/>
    </row>
    <row r="723" spans="1:13" x14ac:dyDescent="0.25">
      <c r="A723" s="2" t="s">
        <v>1132</v>
      </c>
      <c r="B723" s="2" t="s">
        <v>7870</v>
      </c>
      <c r="C723" s="2" t="s">
        <v>7871</v>
      </c>
      <c r="D723" s="2" t="s">
        <v>2803</v>
      </c>
      <c r="E723" s="2" t="s">
        <v>7872</v>
      </c>
      <c r="F723" s="2" t="s">
        <v>7873</v>
      </c>
      <c r="M723"/>
    </row>
    <row r="724" spans="1:13" x14ac:dyDescent="0.25">
      <c r="A724" s="2" t="s">
        <v>1132</v>
      </c>
      <c r="B724" s="2" t="s">
        <v>7874</v>
      </c>
      <c r="C724" s="2" t="s">
        <v>7875</v>
      </c>
      <c r="D724" s="2" t="s">
        <v>2803</v>
      </c>
      <c r="E724" s="2" t="s">
        <v>7872</v>
      </c>
      <c r="F724" s="2" t="s">
        <v>7876</v>
      </c>
      <c r="M724"/>
    </row>
    <row r="725" spans="1:13" x14ac:dyDescent="0.25">
      <c r="A725" s="2" t="s">
        <v>1132</v>
      </c>
      <c r="B725" s="2" t="s">
        <v>7877</v>
      </c>
      <c r="C725" s="2" t="s">
        <v>7878</v>
      </c>
      <c r="D725" s="2" t="s">
        <v>2803</v>
      </c>
      <c r="E725" s="2" t="s">
        <v>7879</v>
      </c>
      <c r="F725" s="2" t="s">
        <v>7880</v>
      </c>
      <c r="M725"/>
    </row>
    <row r="726" spans="1:13" x14ac:dyDescent="0.25">
      <c r="A726" s="2" t="s">
        <v>1132</v>
      </c>
      <c r="B726" s="2" t="s">
        <v>7881</v>
      </c>
      <c r="C726" s="2" t="s">
        <v>7882</v>
      </c>
      <c r="D726" s="2" t="s">
        <v>2803</v>
      </c>
      <c r="E726" s="2" t="s">
        <v>7883</v>
      </c>
      <c r="F726" s="2" t="s">
        <v>7884</v>
      </c>
      <c r="M726"/>
    </row>
    <row r="727" spans="1:13" x14ac:dyDescent="0.25">
      <c r="A727" s="2" t="s">
        <v>1132</v>
      </c>
      <c r="B727" s="2" t="s">
        <v>7885</v>
      </c>
      <c r="C727" s="2" t="s">
        <v>7886</v>
      </c>
      <c r="D727" s="2" t="s">
        <v>2803</v>
      </c>
      <c r="E727" s="2" t="s">
        <v>7887</v>
      </c>
      <c r="F727" s="2" t="s">
        <v>7888</v>
      </c>
      <c r="M727"/>
    </row>
    <row r="728" spans="1:13" x14ac:dyDescent="0.25">
      <c r="A728" s="2" t="s">
        <v>1136</v>
      </c>
      <c r="B728" s="2" t="s">
        <v>7889</v>
      </c>
      <c r="C728" s="2" t="s">
        <v>7890</v>
      </c>
      <c r="D728" s="2" t="s">
        <v>2804</v>
      </c>
      <c r="E728" s="2" t="s">
        <v>7891</v>
      </c>
      <c r="F728" s="2" t="s">
        <v>7892</v>
      </c>
      <c r="M728"/>
    </row>
    <row r="729" spans="1:13" x14ac:dyDescent="0.25">
      <c r="A729" s="2" t="s">
        <v>1136</v>
      </c>
      <c r="B729" s="2" t="s">
        <v>7893</v>
      </c>
      <c r="C729" s="2" t="s">
        <v>7894</v>
      </c>
      <c r="D729" s="2" t="s">
        <v>2804</v>
      </c>
      <c r="E729" s="2" t="s">
        <v>7891</v>
      </c>
      <c r="F729" s="2" t="s">
        <v>7895</v>
      </c>
      <c r="M729"/>
    </row>
    <row r="730" spans="1:13" x14ac:dyDescent="0.25">
      <c r="A730" s="2" t="s">
        <v>1142</v>
      </c>
      <c r="B730" s="2" t="s">
        <v>7896</v>
      </c>
      <c r="C730" s="2" t="s">
        <v>7897</v>
      </c>
      <c r="D730" s="2" t="s">
        <v>2805</v>
      </c>
      <c r="E730" s="2" t="s">
        <v>7898</v>
      </c>
      <c r="F730" s="2" t="s">
        <v>7899</v>
      </c>
      <c r="M730"/>
    </row>
    <row r="731" spans="1:13" x14ac:dyDescent="0.25">
      <c r="A731" s="2" t="s">
        <v>1142</v>
      </c>
      <c r="B731" s="2" t="s">
        <v>7900</v>
      </c>
      <c r="C731" s="2" t="s">
        <v>7901</v>
      </c>
      <c r="D731" s="2" t="s">
        <v>2805</v>
      </c>
      <c r="E731" s="2" t="s">
        <v>7898</v>
      </c>
      <c r="F731" s="2" t="s">
        <v>7902</v>
      </c>
      <c r="M731"/>
    </row>
    <row r="732" spans="1:13" x14ac:dyDescent="0.25">
      <c r="A732" s="2" t="s">
        <v>1147</v>
      </c>
      <c r="B732" s="2" t="s">
        <v>7903</v>
      </c>
      <c r="C732" s="2" t="s">
        <v>7904</v>
      </c>
      <c r="D732" s="2" t="s">
        <v>2806</v>
      </c>
      <c r="E732" s="2" t="s">
        <v>7905</v>
      </c>
      <c r="F732" s="2" t="s">
        <v>7906</v>
      </c>
      <c r="M732"/>
    </row>
    <row r="733" spans="1:13" x14ac:dyDescent="0.25">
      <c r="A733" s="2" t="s">
        <v>1147</v>
      </c>
      <c r="B733" s="2" t="s">
        <v>7907</v>
      </c>
      <c r="C733" s="2" t="s">
        <v>7908</v>
      </c>
      <c r="D733" s="2" t="s">
        <v>2806</v>
      </c>
      <c r="E733" s="2" t="s">
        <v>7905</v>
      </c>
      <c r="F733" s="2" t="s">
        <v>7909</v>
      </c>
      <c r="M733"/>
    </row>
    <row r="734" spans="1:13" x14ac:dyDescent="0.25">
      <c r="A734" s="2" t="s">
        <v>1152</v>
      </c>
      <c r="B734" s="2" t="s">
        <v>7910</v>
      </c>
      <c r="C734" s="2" t="s">
        <v>7911</v>
      </c>
      <c r="D734" s="2" t="s">
        <v>2808</v>
      </c>
      <c r="E734" s="2" t="s">
        <v>7912</v>
      </c>
      <c r="F734" s="2" t="s">
        <v>7913</v>
      </c>
      <c r="M734"/>
    </row>
    <row r="735" spans="1:13" x14ac:dyDescent="0.25">
      <c r="A735" s="2" t="s">
        <v>1152</v>
      </c>
      <c r="B735" s="2" t="s">
        <v>7914</v>
      </c>
      <c r="C735" s="2" t="s">
        <v>7915</v>
      </c>
      <c r="D735" s="2" t="s">
        <v>2808</v>
      </c>
      <c r="E735" s="2" t="s">
        <v>7912</v>
      </c>
      <c r="F735" s="2" t="s">
        <v>7916</v>
      </c>
      <c r="M735"/>
    </row>
    <row r="736" spans="1:13" x14ac:dyDescent="0.25">
      <c r="A736" s="2" t="s">
        <v>1156</v>
      </c>
      <c r="B736" s="2" t="s">
        <v>7917</v>
      </c>
      <c r="C736" s="2" t="s">
        <v>7918</v>
      </c>
      <c r="D736" s="2" t="s">
        <v>2816</v>
      </c>
      <c r="E736" s="2" t="s">
        <v>7919</v>
      </c>
      <c r="F736" s="2" t="s">
        <v>7920</v>
      </c>
      <c r="M736"/>
    </row>
    <row r="737" spans="1:13" x14ac:dyDescent="0.25">
      <c r="A737" s="2" t="s">
        <v>1156</v>
      </c>
      <c r="B737" s="2" t="s">
        <v>7921</v>
      </c>
      <c r="C737" s="2" t="s">
        <v>7922</v>
      </c>
      <c r="D737" s="2" t="s">
        <v>2816</v>
      </c>
      <c r="E737" s="2" t="s">
        <v>7919</v>
      </c>
      <c r="F737" s="2" t="s">
        <v>7923</v>
      </c>
      <c r="M737"/>
    </row>
    <row r="738" spans="1:13" x14ac:dyDescent="0.25">
      <c r="A738" s="2" t="s">
        <v>1160</v>
      </c>
      <c r="B738" s="2" t="s">
        <v>7924</v>
      </c>
      <c r="C738" s="2" t="s">
        <v>7925</v>
      </c>
      <c r="D738" s="2" t="s">
        <v>2819</v>
      </c>
      <c r="E738" s="2" t="s">
        <v>7926</v>
      </c>
      <c r="F738" s="2" t="s">
        <v>7927</v>
      </c>
      <c r="M738"/>
    </row>
    <row r="739" spans="1:13" x14ac:dyDescent="0.25">
      <c r="A739" s="2" t="s">
        <v>1160</v>
      </c>
      <c r="B739" s="2" t="s">
        <v>7928</v>
      </c>
      <c r="C739" s="2" t="s">
        <v>7929</v>
      </c>
      <c r="D739" s="2" t="s">
        <v>2819</v>
      </c>
      <c r="E739" s="2" t="s">
        <v>7930</v>
      </c>
      <c r="F739" s="2" t="s">
        <v>7931</v>
      </c>
      <c r="M739"/>
    </row>
    <row r="740" spans="1:13" x14ac:dyDescent="0.25">
      <c r="A740" s="2" t="s">
        <v>1160</v>
      </c>
      <c r="B740" s="2" t="s">
        <v>7932</v>
      </c>
      <c r="C740" s="2" t="s">
        <v>7933</v>
      </c>
      <c r="D740" s="2" t="s">
        <v>2819</v>
      </c>
      <c r="E740" s="2" t="s">
        <v>7934</v>
      </c>
      <c r="F740" s="2" t="s">
        <v>7935</v>
      </c>
      <c r="M740"/>
    </row>
    <row r="741" spans="1:13" x14ac:dyDescent="0.25">
      <c r="A741" s="2" t="s">
        <v>1160</v>
      </c>
      <c r="B741" s="2" t="s">
        <v>7936</v>
      </c>
      <c r="C741" s="2" t="s">
        <v>7937</v>
      </c>
      <c r="D741" s="2" t="s">
        <v>2819</v>
      </c>
      <c r="E741" s="2" t="s">
        <v>7938</v>
      </c>
      <c r="F741" s="2" t="s">
        <v>7939</v>
      </c>
      <c r="M741"/>
    </row>
    <row r="742" spans="1:13" x14ac:dyDescent="0.25">
      <c r="A742" s="2" t="s">
        <v>1160</v>
      </c>
      <c r="B742" s="2" t="s">
        <v>7940</v>
      </c>
      <c r="C742" s="2" t="s">
        <v>7941</v>
      </c>
      <c r="D742" s="2" t="s">
        <v>2819</v>
      </c>
      <c r="E742" s="2" t="s">
        <v>7942</v>
      </c>
      <c r="F742" s="2" t="s">
        <v>7943</v>
      </c>
      <c r="M742"/>
    </row>
    <row r="743" spans="1:13" x14ac:dyDescent="0.25">
      <c r="A743" s="2" t="s">
        <v>1160</v>
      </c>
      <c r="B743" s="2" t="s">
        <v>7944</v>
      </c>
      <c r="C743" s="2" t="s">
        <v>7945</v>
      </c>
      <c r="D743" s="2" t="s">
        <v>2819</v>
      </c>
      <c r="E743" s="2" t="s">
        <v>7926</v>
      </c>
      <c r="F743" s="2" t="s">
        <v>7946</v>
      </c>
      <c r="M743"/>
    </row>
    <row r="744" spans="1:13" x14ac:dyDescent="0.25">
      <c r="A744" s="2" t="s">
        <v>1160</v>
      </c>
      <c r="B744" s="2" t="s">
        <v>7947</v>
      </c>
      <c r="C744" s="2" t="s">
        <v>7948</v>
      </c>
      <c r="D744" s="2" t="s">
        <v>2819</v>
      </c>
      <c r="E744" s="2" t="s">
        <v>7949</v>
      </c>
      <c r="F744" s="2" t="s">
        <v>7950</v>
      </c>
      <c r="M744"/>
    </row>
    <row r="745" spans="1:13" x14ac:dyDescent="0.25">
      <c r="A745" s="2" t="s">
        <v>1160</v>
      </c>
      <c r="B745" s="2" t="s">
        <v>7951</v>
      </c>
      <c r="C745" s="2" t="s">
        <v>7952</v>
      </c>
      <c r="D745" s="2" t="s">
        <v>2819</v>
      </c>
      <c r="E745" s="2" t="s">
        <v>7953</v>
      </c>
      <c r="F745" s="2" t="s">
        <v>7954</v>
      </c>
      <c r="M745"/>
    </row>
    <row r="746" spans="1:13" x14ac:dyDescent="0.25">
      <c r="A746" s="2" t="s">
        <v>1164</v>
      </c>
      <c r="B746" s="2" t="s">
        <v>7955</v>
      </c>
      <c r="C746" s="2" t="s">
        <v>7956</v>
      </c>
      <c r="D746" s="2" t="s">
        <v>2820</v>
      </c>
      <c r="E746" s="2" t="s">
        <v>7957</v>
      </c>
      <c r="F746" s="2" t="s">
        <v>7958</v>
      </c>
      <c r="M746"/>
    </row>
    <row r="747" spans="1:13" x14ac:dyDescent="0.25">
      <c r="A747" s="2" t="s">
        <v>1164</v>
      </c>
      <c r="B747" s="2" t="s">
        <v>7959</v>
      </c>
      <c r="C747" s="2" t="s">
        <v>7960</v>
      </c>
      <c r="D747" s="2" t="s">
        <v>2820</v>
      </c>
      <c r="E747" s="2" t="s">
        <v>7957</v>
      </c>
      <c r="F747" s="2" t="s">
        <v>7961</v>
      </c>
      <c r="M747"/>
    </row>
    <row r="748" spans="1:13" x14ac:dyDescent="0.25">
      <c r="A748" s="2" t="s">
        <v>1169</v>
      </c>
      <c r="B748" s="2" t="s">
        <v>7962</v>
      </c>
      <c r="C748" s="2" t="s">
        <v>7963</v>
      </c>
      <c r="D748" s="2" t="s">
        <v>2822</v>
      </c>
      <c r="E748" s="2" t="s">
        <v>7964</v>
      </c>
      <c r="F748" s="2" t="s">
        <v>7965</v>
      </c>
      <c r="M748"/>
    </row>
    <row r="749" spans="1:13" x14ac:dyDescent="0.25">
      <c r="A749" s="2" t="s">
        <v>1169</v>
      </c>
      <c r="B749" s="2" t="s">
        <v>7966</v>
      </c>
      <c r="C749" s="2" t="s">
        <v>7967</v>
      </c>
      <c r="D749" s="2" t="s">
        <v>2822</v>
      </c>
      <c r="E749" s="2" t="s">
        <v>7964</v>
      </c>
      <c r="F749" s="2" t="s">
        <v>7968</v>
      </c>
      <c r="M749"/>
    </row>
    <row r="750" spans="1:13" x14ac:dyDescent="0.25">
      <c r="A750" s="2" t="s">
        <v>1173</v>
      </c>
      <c r="B750" s="2" t="s">
        <v>7969</v>
      </c>
      <c r="C750" s="2" t="s">
        <v>7970</v>
      </c>
      <c r="D750" s="2" t="s">
        <v>2823</v>
      </c>
      <c r="E750" s="2" t="s">
        <v>7971</v>
      </c>
      <c r="F750" s="2" t="s">
        <v>7972</v>
      </c>
      <c r="M750"/>
    </row>
    <row r="751" spans="1:13" x14ac:dyDescent="0.25">
      <c r="A751" s="2" t="s">
        <v>1173</v>
      </c>
      <c r="B751" s="2" t="s">
        <v>7973</v>
      </c>
      <c r="C751" s="2" t="s">
        <v>7974</v>
      </c>
      <c r="D751" s="2" t="s">
        <v>2823</v>
      </c>
      <c r="E751" s="2" t="s">
        <v>7971</v>
      </c>
      <c r="F751" s="2" t="s">
        <v>7975</v>
      </c>
      <c r="M751"/>
    </row>
    <row r="752" spans="1:13" x14ac:dyDescent="0.25">
      <c r="A752" s="2" t="s">
        <v>1176</v>
      </c>
      <c r="B752" s="2" t="s">
        <v>7976</v>
      </c>
      <c r="C752" s="2" t="s">
        <v>7977</v>
      </c>
      <c r="D752" s="2" t="s">
        <v>2823</v>
      </c>
      <c r="E752" s="2" t="s">
        <v>7978</v>
      </c>
      <c r="F752" s="2" t="s">
        <v>7979</v>
      </c>
      <c r="M752"/>
    </row>
    <row r="753" spans="1:13" x14ac:dyDescent="0.25">
      <c r="A753" s="2" t="s">
        <v>1176</v>
      </c>
      <c r="B753" s="2" t="s">
        <v>7980</v>
      </c>
      <c r="C753" s="2" t="s">
        <v>7981</v>
      </c>
      <c r="D753" s="2" t="s">
        <v>2823</v>
      </c>
      <c r="E753" s="2" t="s">
        <v>7982</v>
      </c>
      <c r="F753" s="2" t="s">
        <v>7983</v>
      </c>
      <c r="M753"/>
    </row>
    <row r="754" spans="1:13" x14ac:dyDescent="0.25">
      <c r="M754"/>
    </row>
    <row r="755" spans="1:13" x14ac:dyDescent="0.25">
      <c r="M755"/>
    </row>
    <row r="756" spans="1:13" x14ac:dyDescent="0.25">
      <c r="M756"/>
    </row>
    <row r="757" spans="1:13" x14ac:dyDescent="0.25">
      <c r="M757"/>
    </row>
    <row r="758" spans="1:13" x14ac:dyDescent="0.25">
      <c r="M758"/>
    </row>
    <row r="759" spans="1:13" x14ac:dyDescent="0.25">
      <c r="M759"/>
    </row>
    <row r="760" spans="1:13" x14ac:dyDescent="0.25">
      <c r="M760"/>
    </row>
    <row r="761" spans="1:13" x14ac:dyDescent="0.25">
      <c r="M761"/>
    </row>
    <row r="762" spans="1:13" x14ac:dyDescent="0.25">
      <c r="M762"/>
    </row>
    <row r="763" spans="1:13" x14ac:dyDescent="0.25">
      <c r="M763"/>
    </row>
    <row r="764" spans="1:13" x14ac:dyDescent="0.25">
      <c r="M764"/>
    </row>
    <row r="765" spans="1:13" x14ac:dyDescent="0.25">
      <c r="M765"/>
    </row>
    <row r="766" spans="1:13" x14ac:dyDescent="0.25">
      <c r="M766"/>
    </row>
    <row r="767" spans="1:13" x14ac:dyDescent="0.25">
      <c r="M767"/>
    </row>
    <row r="768" spans="1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  <row r="1377" spans="13:13" x14ac:dyDescent="0.25">
      <c r="M1377"/>
    </row>
    <row r="1378" spans="13:13" x14ac:dyDescent="0.25">
      <c r="M1378"/>
    </row>
    <row r="1379" spans="13:13" x14ac:dyDescent="0.25">
      <c r="M1379"/>
    </row>
    <row r="1380" spans="13:13" x14ac:dyDescent="0.25">
      <c r="M1380"/>
    </row>
    <row r="1381" spans="13:13" x14ac:dyDescent="0.25">
      <c r="M1381"/>
    </row>
    <row r="1382" spans="13:13" x14ac:dyDescent="0.25">
      <c r="M1382"/>
    </row>
    <row r="1383" spans="13:13" x14ac:dyDescent="0.25">
      <c r="M1383"/>
    </row>
    <row r="1384" spans="13:13" x14ac:dyDescent="0.25">
      <c r="M1384"/>
    </row>
    <row r="1385" spans="13:13" x14ac:dyDescent="0.25">
      <c r="M1385"/>
    </row>
    <row r="1386" spans="13:13" x14ac:dyDescent="0.25">
      <c r="M1386"/>
    </row>
    <row r="1387" spans="13:13" x14ac:dyDescent="0.25">
      <c r="M1387"/>
    </row>
    <row r="1388" spans="13:13" x14ac:dyDescent="0.25">
      <c r="M1388"/>
    </row>
    <row r="1389" spans="13:13" x14ac:dyDescent="0.25">
      <c r="M1389"/>
    </row>
    <row r="1390" spans="13:13" x14ac:dyDescent="0.25">
      <c r="M1390"/>
    </row>
    <row r="1391" spans="13:13" x14ac:dyDescent="0.25">
      <c r="M1391"/>
    </row>
    <row r="1392" spans="13:13" x14ac:dyDescent="0.25">
      <c r="M1392"/>
    </row>
    <row r="1393" spans="13:13" x14ac:dyDescent="0.25">
      <c r="M1393"/>
    </row>
    <row r="1394" spans="13:13" x14ac:dyDescent="0.25">
      <c r="M1394"/>
    </row>
    <row r="1395" spans="13:13" x14ac:dyDescent="0.25">
      <c r="M1395"/>
    </row>
    <row r="1396" spans="13:13" x14ac:dyDescent="0.25">
      <c r="M1396"/>
    </row>
    <row r="1397" spans="13:13" x14ac:dyDescent="0.25">
      <c r="M1397"/>
    </row>
    <row r="1398" spans="13:13" x14ac:dyDescent="0.25">
      <c r="M1398"/>
    </row>
    <row r="1399" spans="13:13" x14ac:dyDescent="0.25">
      <c r="M1399"/>
    </row>
    <row r="1400" spans="13:13" x14ac:dyDescent="0.25">
      <c r="M1400"/>
    </row>
    <row r="1401" spans="13:13" x14ac:dyDescent="0.25">
      <c r="M1401"/>
    </row>
    <row r="1402" spans="13:13" x14ac:dyDescent="0.25">
      <c r="M1402"/>
    </row>
    <row r="1403" spans="13:13" x14ac:dyDescent="0.25">
      <c r="M1403"/>
    </row>
    <row r="1404" spans="13:13" x14ac:dyDescent="0.25">
      <c r="M1404"/>
    </row>
    <row r="1405" spans="13:13" x14ac:dyDescent="0.25">
      <c r="M1405"/>
    </row>
    <row r="1406" spans="13:13" x14ac:dyDescent="0.25">
      <c r="M1406"/>
    </row>
    <row r="1407" spans="13:13" x14ac:dyDescent="0.25">
      <c r="M1407"/>
    </row>
    <row r="1408" spans="13:13" x14ac:dyDescent="0.25">
      <c r="M1408"/>
    </row>
    <row r="1409" spans="13:13" x14ac:dyDescent="0.25">
      <c r="M1409"/>
    </row>
    <row r="1410" spans="13:13" x14ac:dyDescent="0.25">
      <c r="M1410"/>
    </row>
    <row r="1411" spans="13:13" x14ac:dyDescent="0.25">
      <c r="M1411"/>
    </row>
    <row r="1412" spans="13:13" x14ac:dyDescent="0.25">
      <c r="M1412"/>
    </row>
    <row r="1413" spans="13:13" x14ac:dyDescent="0.25">
      <c r="M1413"/>
    </row>
    <row r="1414" spans="13:13" x14ac:dyDescent="0.25">
      <c r="M1414"/>
    </row>
    <row r="1415" spans="13:13" x14ac:dyDescent="0.25">
      <c r="M1415"/>
    </row>
    <row r="1416" spans="13:13" x14ac:dyDescent="0.25">
      <c r="M1416"/>
    </row>
    <row r="1417" spans="13:13" x14ac:dyDescent="0.25">
      <c r="M1417"/>
    </row>
    <row r="1418" spans="13:13" x14ac:dyDescent="0.25">
      <c r="M1418"/>
    </row>
    <row r="1419" spans="13:13" x14ac:dyDescent="0.25">
      <c r="M1419"/>
    </row>
    <row r="1420" spans="13:13" x14ac:dyDescent="0.25">
      <c r="M1420"/>
    </row>
    <row r="1421" spans="13:13" x14ac:dyDescent="0.25">
      <c r="M1421"/>
    </row>
    <row r="1422" spans="13:13" x14ac:dyDescent="0.25">
      <c r="M1422"/>
    </row>
    <row r="1423" spans="13:13" x14ac:dyDescent="0.25">
      <c r="M1423"/>
    </row>
    <row r="1424" spans="13:13" x14ac:dyDescent="0.25">
      <c r="M1424"/>
    </row>
    <row r="1425" spans="13:13" x14ac:dyDescent="0.25">
      <c r="M1425"/>
    </row>
    <row r="1426" spans="13:13" x14ac:dyDescent="0.25">
      <c r="M1426"/>
    </row>
    <row r="1427" spans="13:13" x14ac:dyDescent="0.25">
      <c r="M1427"/>
    </row>
    <row r="1428" spans="13:13" x14ac:dyDescent="0.25">
      <c r="M1428"/>
    </row>
    <row r="1429" spans="13:13" x14ac:dyDescent="0.25">
      <c r="M1429"/>
    </row>
    <row r="1430" spans="13:13" x14ac:dyDescent="0.25">
      <c r="M1430"/>
    </row>
    <row r="1431" spans="13:13" x14ac:dyDescent="0.25">
      <c r="M1431"/>
    </row>
    <row r="1432" spans="13:13" x14ac:dyDescent="0.25">
      <c r="M1432"/>
    </row>
    <row r="1433" spans="13:13" x14ac:dyDescent="0.25">
      <c r="M1433"/>
    </row>
    <row r="1434" spans="13:13" x14ac:dyDescent="0.25">
      <c r="M1434"/>
    </row>
    <row r="1435" spans="13:13" x14ac:dyDescent="0.25">
      <c r="M1435"/>
    </row>
    <row r="1436" spans="13:13" x14ac:dyDescent="0.25">
      <c r="M1436"/>
    </row>
    <row r="1437" spans="13:13" x14ac:dyDescent="0.25">
      <c r="M1437"/>
    </row>
    <row r="1438" spans="13:13" x14ac:dyDescent="0.25">
      <c r="M1438"/>
    </row>
    <row r="1439" spans="13:13" x14ac:dyDescent="0.25">
      <c r="M1439"/>
    </row>
    <row r="1440" spans="13:13" x14ac:dyDescent="0.25">
      <c r="M1440"/>
    </row>
    <row r="1441" spans="13:13" x14ac:dyDescent="0.25">
      <c r="M1441"/>
    </row>
    <row r="1442" spans="13:13" x14ac:dyDescent="0.25">
      <c r="M1442"/>
    </row>
    <row r="1443" spans="13:13" x14ac:dyDescent="0.25">
      <c r="M1443"/>
    </row>
    <row r="1444" spans="13:13" x14ac:dyDescent="0.25">
      <c r="M1444"/>
    </row>
    <row r="1445" spans="13:13" x14ac:dyDescent="0.25">
      <c r="M1445"/>
    </row>
    <row r="1446" spans="13:13" x14ac:dyDescent="0.25">
      <c r="M1446"/>
    </row>
    <row r="1447" spans="13:13" x14ac:dyDescent="0.25">
      <c r="M1447"/>
    </row>
    <row r="1448" spans="13:13" x14ac:dyDescent="0.25">
      <c r="M1448"/>
    </row>
    <row r="1449" spans="13:13" x14ac:dyDescent="0.25">
      <c r="M1449"/>
    </row>
    <row r="1450" spans="13:13" x14ac:dyDescent="0.25">
      <c r="M1450"/>
    </row>
    <row r="1451" spans="13:13" x14ac:dyDescent="0.25">
      <c r="M1451"/>
    </row>
    <row r="1452" spans="13:13" x14ac:dyDescent="0.25">
      <c r="M1452"/>
    </row>
    <row r="1453" spans="13:13" x14ac:dyDescent="0.25">
      <c r="M1453"/>
    </row>
    <row r="1454" spans="13:13" x14ac:dyDescent="0.25">
      <c r="M1454"/>
    </row>
    <row r="1455" spans="13:13" x14ac:dyDescent="0.25">
      <c r="M1455"/>
    </row>
    <row r="1456" spans="13:13" x14ac:dyDescent="0.25">
      <c r="M1456"/>
    </row>
    <row r="1457" spans="13:13" x14ac:dyDescent="0.25">
      <c r="M1457"/>
    </row>
    <row r="1458" spans="13:13" x14ac:dyDescent="0.25">
      <c r="M1458"/>
    </row>
    <row r="1459" spans="13:13" x14ac:dyDescent="0.25">
      <c r="M1459"/>
    </row>
    <row r="1460" spans="13:13" x14ac:dyDescent="0.25">
      <c r="M1460"/>
    </row>
    <row r="1461" spans="13:13" x14ac:dyDescent="0.25">
      <c r="M1461"/>
    </row>
    <row r="1462" spans="13:13" x14ac:dyDescent="0.25">
      <c r="M1462"/>
    </row>
    <row r="1463" spans="13:13" x14ac:dyDescent="0.25">
      <c r="M1463"/>
    </row>
    <row r="1464" spans="13:13" x14ac:dyDescent="0.25">
      <c r="M1464"/>
    </row>
    <row r="1465" spans="13:13" x14ac:dyDescent="0.25">
      <c r="M1465"/>
    </row>
    <row r="1466" spans="13:13" x14ac:dyDescent="0.25">
      <c r="M1466"/>
    </row>
    <row r="1467" spans="13:13" x14ac:dyDescent="0.25">
      <c r="M1467"/>
    </row>
    <row r="1468" spans="13:13" x14ac:dyDescent="0.25">
      <c r="M1468"/>
    </row>
    <row r="1469" spans="13:13" x14ac:dyDescent="0.25">
      <c r="M1469"/>
    </row>
    <row r="1470" spans="13:13" x14ac:dyDescent="0.25">
      <c r="M1470"/>
    </row>
    <row r="1471" spans="13:13" x14ac:dyDescent="0.25">
      <c r="M1471"/>
    </row>
    <row r="1472" spans="13:13" x14ac:dyDescent="0.25">
      <c r="M1472"/>
    </row>
    <row r="1473" spans="13:13" x14ac:dyDescent="0.25">
      <c r="M1473"/>
    </row>
    <row r="1474" spans="13:13" x14ac:dyDescent="0.25">
      <c r="M1474"/>
    </row>
    <row r="1475" spans="13:13" x14ac:dyDescent="0.25">
      <c r="M1475"/>
    </row>
    <row r="1476" spans="13:13" x14ac:dyDescent="0.25">
      <c r="M1476"/>
    </row>
    <row r="1477" spans="13:13" x14ac:dyDescent="0.25">
      <c r="M1477"/>
    </row>
    <row r="1478" spans="13:13" x14ac:dyDescent="0.25">
      <c r="M1478"/>
    </row>
    <row r="1479" spans="13:13" x14ac:dyDescent="0.25">
      <c r="M1479"/>
    </row>
    <row r="1480" spans="13:13" x14ac:dyDescent="0.25">
      <c r="M1480"/>
    </row>
    <row r="1481" spans="13:13" x14ac:dyDescent="0.25">
      <c r="M1481"/>
    </row>
    <row r="1482" spans="13:13" x14ac:dyDescent="0.25">
      <c r="M1482"/>
    </row>
    <row r="1483" spans="13:13" x14ac:dyDescent="0.25">
      <c r="M1483"/>
    </row>
    <row r="1484" spans="13:13" x14ac:dyDescent="0.25">
      <c r="M1484"/>
    </row>
    <row r="1485" spans="13:13" x14ac:dyDescent="0.25">
      <c r="M1485"/>
    </row>
    <row r="1486" spans="13:13" x14ac:dyDescent="0.25">
      <c r="M1486"/>
    </row>
    <row r="1487" spans="13:13" x14ac:dyDescent="0.25">
      <c r="M1487"/>
    </row>
    <row r="1488" spans="13:13" x14ac:dyDescent="0.25">
      <c r="M1488"/>
    </row>
    <row r="1489" spans="13:13" x14ac:dyDescent="0.25">
      <c r="M1489"/>
    </row>
    <row r="1490" spans="13:13" x14ac:dyDescent="0.25">
      <c r="M1490"/>
    </row>
    <row r="1491" spans="13:13" x14ac:dyDescent="0.25">
      <c r="M1491"/>
    </row>
    <row r="1492" spans="13:13" x14ac:dyDescent="0.25">
      <c r="M1492"/>
    </row>
    <row r="1493" spans="13:13" x14ac:dyDescent="0.25">
      <c r="M1493"/>
    </row>
    <row r="1494" spans="13:13" x14ac:dyDescent="0.25">
      <c r="M1494"/>
    </row>
    <row r="1495" spans="13:13" x14ac:dyDescent="0.25">
      <c r="M1495"/>
    </row>
    <row r="1496" spans="13:13" x14ac:dyDescent="0.25">
      <c r="M1496"/>
    </row>
    <row r="1497" spans="13:13" x14ac:dyDescent="0.25">
      <c r="M1497"/>
    </row>
    <row r="1498" spans="13:13" x14ac:dyDescent="0.25">
      <c r="M1498"/>
    </row>
    <row r="1499" spans="13:13" x14ac:dyDescent="0.25">
      <c r="M1499"/>
    </row>
    <row r="1500" spans="13:13" x14ac:dyDescent="0.25">
      <c r="M1500"/>
    </row>
    <row r="1501" spans="13:13" x14ac:dyDescent="0.25">
      <c r="M1501"/>
    </row>
    <row r="1502" spans="13:13" x14ac:dyDescent="0.25">
      <c r="M1502"/>
    </row>
    <row r="1503" spans="13:13" x14ac:dyDescent="0.25">
      <c r="M1503"/>
    </row>
    <row r="1504" spans="13:13" x14ac:dyDescent="0.25">
      <c r="M1504"/>
    </row>
    <row r="1505" spans="13:13" x14ac:dyDescent="0.25">
      <c r="M1505"/>
    </row>
    <row r="1506" spans="13:13" x14ac:dyDescent="0.25">
      <c r="M1506"/>
    </row>
    <row r="1507" spans="13:13" x14ac:dyDescent="0.25">
      <c r="M1507"/>
    </row>
    <row r="1508" spans="13:13" x14ac:dyDescent="0.25">
      <c r="M1508"/>
    </row>
    <row r="1509" spans="13:13" x14ac:dyDescent="0.25">
      <c r="M1509"/>
    </row>
    <row r="1510" spans="13:13" x14ac:dyDescent="0.25">
      <c r="M1510"/>
    </row>
    <row r="1511" spans="13:13" x14ac:dyDescent="0.25">
      <c r="M1511"/>
    </row>
    <row r="1512" spans="13:13" x14ac:dyDescent="0.25">
      <c r="M1512"/>
    </row>
    <row r="1513" spans="13:13" x14ac:dyDescent="0.25">
      <c r="M1513"/>
    </row>
    <row r="1514" spans="13:13" x14ac:dyDescent="0.25">
      <c r="M1514"/>
    </row>
    <row r="1515" spans="13:13" x14ac:dyDescent="0.25">
      <c r="M1515"/>
    </row>
    <row r="1516" spans="13:13" x14ac:dyDescent="0.25">
      <c r="M1516"/>
    </row>
    <row r="1517" spans="13:13" x14ac:dyDescent="0.25">
      <c r="M1517"/>
    </row>
    <row r="1518" spans="13:13" x14ac:dyDescent="0.25">
      <c r="M1518"/>
    </row>
    <row r="1519" spans="13:13" x14ac:dyDescent="0.25">
      <c r="M1519"/>
    </row>
    <row r="1520" spans="13:13" x14ac:dyDescent="0.25">
      <c r="M1520"/>
    </row>
    <row r="1521" spans="13:13" x14ac:dyDescent="0.25">
      <c r="M1521"/>
    </row>
    <row r="1522" spans="13:13" x14ac:dyDescent="0.25">
      <c r="M1522"/>
    </row>
    <row r="1523" spans="13:13" x14ac:dyDescent="0.25">
      <c r="M1523"/>
    </row>
    <row r="1524" spans="13:13" x14ac:dyDescent="0.25">
      <c r="M1524"/>
    </row>
    <row r="1525" spans="13:13" x14ac:dyDescent="0.25">
      <c r="M1525"/>
    </row>
    <row r="1526" spans="13:13" x14ac:dyDescent="0.25">
      <c r="M1526"/>
    </row>
    <row r="1527" spans="13:13" x14ac:dyDescent="0.25">
      <c r="M1527"/>
    </row>
    <row r="1528" spans="13:13" x14ac:dyDescent="0.25">
      <c r="M1528"/>
    </row>
    <row r="1529" spans="13:13" x14ac:dyDescent="0.25">
      <c r="M1529"/>
    </row>
    <row r="1530" spans="13:13" x14ac:dyDescent="0.25">
      <c r="M1530"/>
    </row>
    <row r="1531" spans="13:13" x14ac:dyDescent="0.25">
      <c r="M1531"/>
    </row>
    <row r="1532" spans="13:13" x14ac:dyDescent="0.25">
      <c r="M1532"/>
    </row>
    <row r="1533" spans="13:13" x14ac:dyDescent="0.25">
      <c r="M1533"/>
    </row>
    <row r="1534" spans="13:13" x14ac:dyDescent="0.25">
      <c r="M1534"/>
    </row>
    <row r="1535" spans="13:13" x14ac:dyDescent="0.25">
      <c r="M1535"/>
    </row>
    <row r="1536" spans="13:13" x14ac:dyDescent="0.25">
      <c r="M1536"/>
    </row>
    <row r="1537" spans="13:13" x14ac:dyDescent="0.25">
      <c r="M1537"/>
    </row>
    <row r="1538" spans="13:13" x14ac:dyDescent="0.25">
      <c r="M1538"/>
    </row>
    <row r="1539" spans="13:13" x14ac:dyDescent="0.25">
      <c r="M1539"/>
    </row>
    <row r="1540" spans="13:13" x14ac:dyDescent="0.25">
      <c r="M1540"/>
    </row>
    <row r="1541" spans="13:13" x14ac:dyDescent="0.25">
      <c r="M1541"/>
    </row>
    <row r="1542" spans="13:13" x14ac:dyDescent="0.25">
      <c r="M1542"/>
    </row>
    <row r="1543" spans="13:13" x14ac:dyDescent="0.25">
      <c r="M1543"/>
    </row>
    <row r="1544" spans="13:13" x14ac:dyDescent="0.25">
      <c r="M1544"/>
    </row>
    <row r="1545" spans="13:13" x14ac:dyDescent="0.25">
      <c r="M1545"/>
    </row>
    <row r="1546" spans="13:13" x14ac:dyDescent="0.25">
      <c r="M1546"/>
    </row>
    <row r="1547" spans="13:13" x14ac:dyDescent="0.25">
      <c r="M1547"/>
    </row>
    <row r="1548" spans="13:13" x14ac:dyDescent="0.25">
      <c r="M1548"/>
    </row>
    <row r="1549" spans="13:13" x14ac:dyDescent="0.25">
      <c r="M1549"/>
    </row>
    <row r="1550" spans="13:13" x14ac:dyDescent="0.25">
      <c r="M1550"/>
    </row>
    <row r="1551" spans="13:13" x14ac:dyDescent="0.25">
      <c r="M1551"/>
    </row>
    <row r="1552" spans="13:13" x14ac:dyDescent="0.25">
      <c r="M1552"/>
    </row>
    <row r="1553" spans="13:13" x14ac:dyDescent="0.25">
      <c r="M1553"/>
    </row>
    <row r="1554" spans="13:13" x14ac:dyDescent="0.25">
      <c r="M1554"/>
    </row>
    <row r="1555" spans="13:13" x14ac:dyDescent="0.25">
      <c r="M1555"/>
    </row>
    <row r="1556" spans="13:13" x14ac:dyDescent="0.25">
      <c r="M1556"/>
    </row>
    <row r="1557" spans="13:13" x14ac:dyDescent="0.25">
      <c r="M1557"/>
    </row>
    <row r="1558" spans="13:13" x14ac:dyDescent="0.25">
      <c r="M1558"/>
    </row>
    <row r="1559" spans="13:13" x14ac:dyDescent="0.25">
      <c r="M1559"/>
    </row>
    <row r="1560" spans="13:13" x14ac:dyDescent="0.25">
      <c r="M1560"/>
    </row>
    <row r="1561" spans="13:13" x14ac:dyDescent="0.25">
      <c r="M1561"/>
    </row>
    <row r="1562" spans="13:13" x14ac:dyDescent="0.25">
      <c r="M1562"/>
    </row>
    <row r="1563" spans="13:13" x14ac:dyDescent="0.25">
      <c r="M1563"/>
    </row>
    <row r="1564" spans="13:13" x14ac:dyDescent="0.25">
      <c r="M1564"/>
    </row>
    <row r="1565" spans="13:13" x14ac:dyDescent="0.25">
      <c r="M1565"/>
    </row>
    <row r="1566" spans="13:13" x14ac:dyDescent="0.25">
      <c r="M1566"/>
    </row>
    <row r="1567" spans="13:13" x14ac:dyDescent="0.25">
      <c r="M1567"/>
    </row>
    <row r="1568" spans="13:13" x14ac:dyDescent="0.25">
      <c r="M1568"/>
    </row>
    <row r="1569" spans="13:13" x14ac:dyDescent="0.25">
      <c r="M1569"/>
    </row>
    <row r="1570" spans="13:13" x14ac:dyDescent="0.25">
      <c r="M1570"/>
    </row>
    <row r="1571" spans="13:13" x14ac:dyDescent="0.25">
      <c r="M1571"/>
    </row>
    <row r="1572" spans="13:13" x14ac:dyDescent="0.25">
      <c r="M1572"/>
    </row>
    <row r="1573" spans="13:13" x14ac:dyDescent="0.25">
      <c r="M1573"/>
    </row>
    <row r="1574" spans="13:13" x14ac:dyDescent="0.25">
      <c r="M1574"/>
    </row>
    <row r="1575" spans="13:13" x14ac:dyDescent="0.25">
      <c r="M1575"/>
    </row>
    <row r="1576" spans="13:13" x14ac:dyDescent="0.25">
      <c r="M1576"/>
    </row>
    <row r="1577" spans="13:13" x14ac:dyDescent="0.25">
      <c r="M1577"/>
    </row>
    <row r="1578" spans="13:13" x14ac:dyDescent="0.25">
      <c r="M1578"/>
    </row>
    <row r="1579" spans="13:13" x14ac:dyDescent="0.25">
      <c r="M1579"/>
    </row>
    <row r="1580" spans="13:13" x14ac:dyDescent="0.25">
      <c r="M1580"/>
    </row>
    <row r="1581" spans="13:13" x14ac:dyDescent="0.25">
      <c r="M1581"/>
    </row>
    <row r="1582" spans="13:13" x14ac:dyDescent="0.25">
      <c r="M1582"/>
    </row>
    <row r="1583" spans="13:13" x14ac:dyDescent="0.25">
      <c r="M1583"/>
    </row>
    <row r="1584" spans="13:13" x14ac:dyDescent="0.25">
      <c r="M1584"/>
    </row>
    <row r="1585" spans="13:13" x14ac:dyDescent="0.25">
      <c r="M1585"/>
    </row>
    <row r="1586" spans="13:13" x14ac:dyDescent="0.25">
      <c r="M1586"/>
    </row>
    <row r="1587" spans="13:13" x14ac:dyDescent="0.25">
      <c r="M1587"/>
    </row>
    <row r="1588" spans="13:13" x14ac:dyDescent="0.25">
      <c r="M1588"/>
    </row>
    <row r="1589" spans="13:13" x14ac:dyDescent="0.25">
      <c r="M1589"/>
    </row>
    <row r="1590" spans="13:13" x14ac:dyDescent="0.25">
      <c r="M1590"/>
    </row>
    <row r="1591" spans="13:13" x14ac:dyDescent="0.25">
      <c r="M1591"/>
    </row>
    <row r="1592" spans="13:13" x14ac:dyDescent="0.25">
      <c r="M1592"/>
    </row>
    <row r="1593" spans="13:13" x14ac:dyDescent="0.25">
      <c r="M1593"/>
    </row>
    <row r="1594" spans="13:13" x14ac:dyDescent="0.25">
      <c r="M1594"/>
    </row>
    <row r="1595" spans="13:13" x14ac:dyDescent="0.25">
      <c r="M1595"/>
    </row>
    <row r="1596" spans="13:13" x14ac:dyDescent="0.25">
      <c r="M1596"/>
    </row>
    <row r="1597" spans="13:13" x14ac:dyDescent="0.25">
      <c r="M1597"/>
    </row>
    <row r="1598" spans="13:13" x14ac:dyDescent="0.25">
      <c r="M1598"/>
    </row>
    <row r="1599" spans="13:13" x14ac:dyDescent="0.25">
      <c r="M1599"/>
    </row>
    <row r="1600" spans="13:13" x14ac:dyDescent="0.25">
      <c r="M1600"/>
    </row>
    <row r="1601" spans="13:13" x14ac:dyDescent="0.25">
      <c r="M1601"/>
    </row>
    <row r="1602" spans="13:13" x14ac:dyDescent="0.25">
      <c r="M1602"/>
    </row>
    <row r="1603" spans="13:13" x14ac:dyDescent="0.25">
      <c r="M1603"/>
    </row>
    <row r="1604" spans="13:13" x14ac:dyDescent="0.25">
      <c r="M1604"/>
    </row>
    <row r="1605" spans="13:13" x14ac:dyDescent="0.25">
      <c r="M1605"/>
    </row>
    <row r="1606" spans="13:13" x14ac:dyDescent="0.25">
      <c r="M1606"/>
    </row>
    <row r="1607" spans="13:13" x14ac:dyDescent="0.25">
      <c r="M1607"/>
    </row>
    <row r="1608" spans="13:13" x14ac:dyDescent="0.25">
      <c r="M1608"/>
    </row>
    <row r="1609" spans="13:13" x14ac:dyDescent="0.25">
      <c r="M1609"/>
    </row>
    <row r="1610" spans="13:13" x14ac:dyDescent="0.25">
      <c r="M1610"/>
    </row>
    <row r="1611" spans="13:13" x14ac:dyDescent="0.25">
      <c r="M1611"/>
    </row>
    <row r="1612" spans="13:13" x14ac:dyDescent="0.25">
      <c r="M1612"/>
    </row>
    <row r="1613" spans="13:13" x14ac:dyDescent="0.25">
      <c r="M1613"/>
    </row>
    <row r="1614" spans="13:13" x14ac:dyDescent="0.25">
      <c r="M1614"/>
    </row>
    <row r="1615" spans="13:13" x14ac:dyDescent="0.25">
      <c r="M1615"/>
    </row>
    <row r="1616" spans="13:13" x14ac:dyDescent="0.25">
      <c r="M1616"/>
    </row>
    <row r="1617" spans="13:13" x14ac:dyDescent="0.25">
      <c r="M1617"/>
    </row>
    <row r="1618" spans="13:13" x14ac:dyDescent="0.25">
      <c r="M1618"/>
    </row>
    <row r="1619" spans="13:13" x14ac:dyDescent="0.25">
      <c r="M1619"/>
    </row>
    <row r="1620" spans="13:13" x14ac:dyDescent="0.25">
      <c r="M1620"/>
    </row>
    <row r="1621" spans="13:13" x14ac:dyDescent="0.25">
      <c r="M1621"/>
    </row>
    <row r="1622" spans="13:13" x14ac:dyDescent="0.25">
      <c r="M1622"/>
    </row>
    <row r="1623" spans="13:13" x14ac:dyDescent="0.25">
      <c r="M1623"/>
    </row>
    <row r="1624" spans="13:13" x14ac:dyDescent="0.25">
      <c r="M1624"/>
    </row>
    <row r="1625" spans="13:13" x14ac:dyDescent="0.25">
      <c r="M1625"/>
    </row>
    <row r="1626" spans="13:13" x14ac:dyDescent="0.25">
      <c r="M1626"/>
    </row>
    <row r="1627" spans="13:13" x14ac:dyDescent="0.25">
      <c r="M1627"/>
    </row>
    <row r="1628" spans="13:13" x14ac:dyDescent="0.25">
      <c r="M1628"/>
    </row>
    <row r="1629" spans="13:13" x14ac:dyDescent="0.25">
      <c r="M1629"/>
    </row>
    <row r="1630" spans="13:13" x14ac:dyDescent="0.25">
      <c r="M1630"/>
    </row>
    <row r="1631" spans="13:13" x14ac:dyDescent="0.25">
      <c r="M1631"/>
    </row>
    <row r="1632" spans="13:13" x14ac:dyDescent="0.25">
      <c r="M1632"/>
    </row>
    <row r="1633" spans="13:13" x14ac:dyDescent="0.25">
      <c r="M1633"/>
    </row>
    <row r="1634" spans="13:13" x14ac:dyDescent="0.25">
      <c r="M1634"/>
    </row>
    <row r="1635" spans="13:13" x14ac:dyDescent="0.25">
      <c r="M1635"/>
    </row>
    <row r="1636" spans="13:13" x14ac:dyDescent="0.25">
      <c r="M1636"/>
    </row>
    <row r="1637" spans="13:13" x14ac:dyDescent="0.25">
      <c r="M1637"/>
    </row>
    <row r="1638" spans="13:13" x14ac:dyDescent="0.25">
      <c r="M1638"/>
    </row>
    <row r="1639" spans="13:13" x14ac:dyDescent="0.25">
      <c r="M1639"/>
    </row>
    <row r="1640" spans="13:13" x14ac:dyDescent="0.25">
      <c r="M1640"/>
    </row>
    <row r="1641" spans="13:13" x14ac:dyDescent="0.25">
      <c r="M1641"/>
    </row>
    <row r="1642" spans="13:13" x14ac:dyDescent="0.25">
      <c r="M1642"/>
    </row>
    <row r="1643" spans="13:13" x14ac:dyDescent="0.25">
      <c r="M1643"/>
    </row>
    <row r="1644" spans="13:13" x14ac:dyDescent="0.25">
      <c r="M1644"/>
    </row>
    <row r="1645" spans="13:13" x14ac:dyDescent="0.25">
      <c r="M1645"/>
    </row>
    <row r="1646" spans="13:13" x14ac:dyDescent="0.25">
      <c r="M1646"/>
    </row>
    <row r="1647" spans="13:13" x14ac:dyDescent="0.25">
      <c r="M1647"/>
    </row>
    <row r="1648" spans="13:13" x14ac:dyDescent="0.25">
      <c r="M1648"/>
    </row>
    <row r="1649" spans="13:13" x14ac:dyDescent="0.25">
      <c r="M1649"/>
    </row>
    <row r="1650" spans="13:13" x14ac:dyDescent="0.25">
      <c r="M1650"/>
    </row>
    <row r="1651" spans="13:13" x14ac:dyDescent="0.25">
      <c r="M1651"/>
    </row>
    <row r="1652" spans="13:13" x14ac:dyDescent="0.25">
      <c r="M1652"/>
    </row>
    <row r="1653" spans="13:13" x14ac:dyDescent="0.25">
      <c r="M1653"/>
    </row>
    <row r="1654" spans="13:13" x14ac:dyDescent="0.25">
      <c r="M1654"/>
    </row>
    <row r="1655" spans="13:13" x14ac:dyDescent="0.25">
      <c r="M1655"/>
    </row>
    <row r="1656" spans="13:13" x14ac:dyDescent="0.25">
      <c r="M1656"/>
    </row>
    <row r="1657" spans="13:13" x14ac:dyDescent="0.25">
      <c r="M1657"/>
    </row>
    <row r="1658" spans="13:13" x14ac:dyDescent="0.25">
      <c r="M1658"/>
    </row>
    <row r="1659" spans="13:13" x14ac:dyDescent="0.25">
      <c r="M1659"/>
    </row>
    <row r="1660" spans="13:13" x14ac:dyDescent="0.25">
      <c r="M1660"/>
    </row>
    <row r="1661" spans="13:13" x14ac:dyDescent="0.25">
      <c r="M1661"/>
    </row>
    <row r="1662" spans="13:13" x14ac:dyDescent="0.25">
      <c r="M1662"/>
    </row>
    <row r="1663" spans="13:13" x14ac:dyDescent="0.25">
      <c r="M1663"/>
    </row>
    <row r="1664" spans="13:13" x14ac:dyDescent="0.25">
      <c r="M1664"/>
    </row>
    <row r="1665" spans="13:13" x14ac:dyDescent="0.25">
      <c r="M1665"/>
    </row>
    <row r="1666" spans="13:13" x14ac:dyDescent="0.25">
      <c r="M1666"/>
    </row>
    <row r="1667" spans="13:13" x14ac:dyDescent="0.25">
      <c r="M1667"/>
    </row>
    <row r="1668" spans="13:13" x14ac:dyDescent="0.25">
      <c r="M1668"/>
    </row>
    <row r="1669" spans="13:13" x14ac:dyDescent="0.25">
      <c r="M1669"/>
    </row>
    <row r="1670" spans="13:13" x14ac:dyDescent="0.25">
      <c r="M1670"/>
    </row>
    <row r="1671" spans="13:13" x14ac:dyDescent="0.25">
      <c r="M1671"/>
    </row>
    <row r="1672" spans="13:13" x14ac:dyDescent="0.25">
      <c r="M1672"/>
    </row>
    <row r="1673" spans="13:13" x14ac:dyDescent="0.25">
      <c r="M1673"/>
    </row>
    <row r="1674" spans="13:13" x14ac:dyDescent="0.25">
      <c r="M1674"/>
    </row>
    <row r="1675" spans="13:13" x14ac:dyDescent="0.25">
      <c r="M1675"/>
    </row>
    <row r="1676" spans="13:13" x14ac:dyDescent="0.25">
      <c r="M1676"/>
    </row>
    <row r="1677" spans="13:13" x14ac:dyDescent="0.25">
      <c r="M1677"/>
    </row>
    <row r="1678" spans="13:13" x14ac:dyDescent="0.25">
      <c r="M1678"/>
    </row>
    <row r="1679" spans="13:13" x14ac:dyDescent="0.25">
      <c r="M1679"/>
    </row>
    <row r="1680" spans="13:13" x14ac:dyDescent="0.25">
      <c r="M1680"/>
    </row>
    <row r="1681" spans="13:13" x14ac:dyDescent="0.25">
      <c r="M1681"/>
    </row>
    <row r="1682" spans="13:13" x14ac:dyDescent="0.25">
      <c r="M1682"/>
    </row>
    <row r="1683" spans="13:13" x14ac:dyDescent="0.25">
      <c r="M1683"/>
    </row>
    <row r="1684" spans="13:13" x14ac:dyDescent="0.25">
      <c r="M1684"/>
    </row>
    <row r="1685" spans="13:13" x14ac:dyDescent="0.25">
      <c r="M1685"/>
    </row>
    <row r="1686" spans="13:13" x14ac:dyDescent="0.25">
      <c r="M1686"/>
    </row>
    <row r="1687" spans="13:13" x14ac:dyDescent="0.25">
      <c r="M1687"/>
    </row>
    <row r="1688" spans="13:13" x14ac:dyDescent="0.25">
      <c r="M1688"/>
    </row>
    <row r="1689" spans="13:13" x14ac:dyDescent="0.25">
      <c r="M1689"/>
    </row>
    <row r="1690" spans="13:13" x14ac:dyDescent="0.25">
      <c r="M1690"/>
    </row>
    <row r="1691" spans="13:13" x14ac:dyDescent="0.25">
      <c r="M1691"/>
    </row>
    <row r="1692" spans="13:13" x14ac:dyDescent="0.25">
      <c r="M1692"/>
    </row>
    <row r="1693" spans="13:13" x14ac:dyDescent="0.25">
      <c r="M1693"/>
    </row>
    <row r="1694" spans="13:13" x14ac:dyDescent="0.25">
      <c r="M1694"/>
    </row>
    <row r="1695" spans="13:13" x14ac:dyDescent="0.25">
      <c r="M1695"/>
    </row>
    <row r="1696" spans="13:13" x14ac:dyDescent="0.25">
      <c r="M1696"/>
    </row>
    <row r="1697" spans="13:13" x14ac:dyDescent="0.25">
      <c r="M1697"/>
    </row>
    <row r="1698" spans="13:13" x14ac:dyDescent="0.25">
      <c r="M1698"/>
    </row>
    <row r="1699" spans="13:13" x14ac:dyDescent="0.25">
      <c r="M1699"/>
    </row>
  </sheetData>
  <sheetProtection algorithmName="SHA-512" hashValue="zvFk6jATL8QE5jhioLaX7GBM2GhBdBYWdWyzpjY2WMRbzxRa3AXFzcxjpZ6DKqi+iiPgkSRtHNUzn/FTq1B55w==" saltValue="DTN8GByVUuh/HMgTy1YI7g==" spinCount="100000" sheet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topLeftCell="A164" workbookViewId="0">
      <selection activeCell="D176" sqref="D176"/>
    </sheetView>
  </sheetViews>
  <sheetFormatPr defaultRowHeight="15.75" x14ac:dyDescent="0.25"/>
  <cols>
    <col min="1" max="1" width="36.625" customWidth="1"/>
    <col min="2" max="2" width="1.625" customWidth="1"/>
    <col min="3" max="3" width="22" customWidth="1"/>
    <col min="4" max="4" width="46" customWidth="1"/>
    <col min="5" max="5" width="27.125" customWidth="1"/>
    <col min="6" max="6" width="37.125" style="2" customWidth="1"/>
    <col min="7" max="7" width="44.125" customWidth="1"/>
    <col min="18" max="18" width="19.125" customWidth="1"/>
    <col min="19" max="19" width="39" bestFit="1" customWidth="1"/>
  </cols>
  <sheetData>
    <row r="1" spans="1:21" x14ac:dyDescent="0.25">
      <c r="A1" t="s">
        <v>123</v>
      </c>
      <c r="C1" t="s">
        <v>125</v>
      </c>
      <c r="E1" t="s">
        <v>295</v>
      </c>
      <c r="F1" s="2" t="s">
        <v>145</v>
      </c>
      <c r="H1" t="s">
        <v>128</v>
      </c>
      <c r="K1" s="50" t="s">
        <v>34</v>
      </c>
      <c r="M1" s="50" t="s">
        <v>44</v>
      </c>
      <c r="N1" s="50" t="s">
        <v>130</v>
      </c>
      <c r="O1" s="50" t="s">
        <v>131</v>
      </c>
      <c r="P1" s="50" t="s">
        <v>132</v>
      </c>
      <c r="R1" s="50" t="s">
        <v>133</v>
      </c>
      <c r="S1" s="50" t="s">
        <v>134</v>
      </c>
      <c r="T1" s="50"/>
    </row>
    <row r="2" spans="1:21" x14ac:dyDescent="0.25">
      <c r="A2" t="s">
        <v>5</v>
      </c>
      <c r="C2" t="s">
        <v>5</v>
      </c>
      <c r="D2" t="s">
        <v>142</v>
      </c>
      <c r="E2" t="s">
        <v>5</v>
      </c>
      <c r="F2" s="2" t="s">
        <v>5</v>
      </c>
      <c r="H2" t="s">
        <v>5</v>
      </c>
      <c r="K2" s="12" t="s">
        <v>154</v>
      </c>
      <c r="M2" t="s">
        <v>7984</v>
      </c>
      <c r="N2" t="s">
        <v>7985</v>
      </c>
      <c r="O2" t="s">
        <v>157</v>
      </c>
      <c r="P2" t="s">
        <v>7986</v>
      </c>
      <c r="R2" t="s">
        <v>159</v>
      </c>
      <c r="S2" t="s">
        <v>147</v>
      </c>
      <c r="U2" t="s">
        <v>148</v>
      </c>
    </row>
    <row r="3" spans="1:21" x14ac:dyDescent="0.25">
      <c r="A3" t="s">
        <v>151</v>
      </c>
      <c r="C3" t="s">
        <v>269</v>
      </c>
      <c r="D3" t="s">
        <v>5</v>
      </c>
      <c r="E3" t="s">
        <v>440</v>
      </c>
      <c r="F3" s="2" t="s">
        <v>7987</v>
      </c>
      <c r="H3" t="s">
        <v>7988</v>
      </c>
      <c r="K3" s="12" t="s">
        <v>173</v>
      </c>
      <c r="M3" t="s">
        <v>207</v>
      </c>
      <c r="N3" t="s">
        <v>175</v>
      </c>
      <c r="O3" t="s">
        <v>176</v>
      </c>
      <c r="P3" t="s">
        <v>7989</v>
      </c>
      <c r="R3" t="s">
        <v>178</v>
      </c>
      <c r="S3" t="s">
        <v>160</v>
      </c>
      <c r="U3" t="s">
        <v>161</v>
      </c>
    </row>
    <row r="4" spans="1:21" x14ac:dyDescent="0.25">
      <c r="A4" t="s">
        <v>168</v>
      </c>
      <c r="C4" t="s">
        <v>149</v>
      </c>
      <c r="D4" t="s">
        <v>7990</v>
      </c>
      <c r="E4" t="s">
        <v>452</v>
      </c>
      <c r="F4" s="2" t="s">
        <v>7991</v>
      </c>
      <c r="H4" t="s">
        <v>7992</v>
      </c>
      <c r="M4" t="s">
        <v>7993</v>
      </c>
      <c r="N4" t="s">
        <v>193</v>
      </c>
      <c r="O4" t="s">
        <v>7994</v>
      </c>
      <c r="P4" t="s">
        <v>7995</v>
      </c>
      <c r="S4" t="s">
        <v>179</v>
      </c>
      <c r="U4" t="s">
        <v>180</v>
      </c>
    </row>
    <row r="5" spans="1:21" x14ac:dyDescent="0.25">
      <c r="A5" t="s">
        <v>187</v>
      </c>
      <c r="C5" t="s">
        <v>165</v>
      </c>
      <c r="D5" t="s">
        <v>169</v>
      </c>
      <c r="F5" s="2" t="s">
        <v>7996</v>
      </c>
      <c r="H5" t="s">
        <v>7997</v>
      </c>
      <c r="M5" t="s">
        <v>7998</v>
      </c>
      <c r="N5" t="s">
        <v>208</v>
      </c>
      <c r="O5" t="s">
        <v>7999</v>
      </c>
      <c r="P5" t="s">
        <v>8000</v>
      </c>
      <c r="S5" t="s">
        <v>196</v>
      </c>
      <c r="U5" t="s">
        <v>197</v>
      </c>
    </row>
    <row r="6" spans="1:21" x14ac:dyDescent="0.25">
      <c r="A6" t="s">
        <v>202</v>
      </c>
      <c r="C6" t="s">
        <v>184</v>
      </c>
      <c r="D6" t="s">
        <v>8001</v>
      </c>
      <c r="F6" s="2" t="s">
        <v>8002</v>
      </c>
      <c r="H6" t="s">
        <v>8003</v>
      </c>
      <c r="O6" t="s">
        <v>224</v>
      </c>
      <c r="P6" t="s">
        <v>8004</v>
      </c>
      <c r="S6" t="s">
        <v>211</v>
      </c>
      <c r="U6" t="s">
        <v>212</v>
      </c>
    </row>
    <row r="7" spans="1:21" x14ac:dyDescent="0.25">
      <c r="A7" t="s">
        <v>216</v>
      </c>
      <c r="C7" t="s">
        <v>200</v>
      </c>
      <c r="D7" t="s">
        <v>8005</v>
      </c>
      <c r="F7" s="2" t="s">
        <v>8006</v>
      </c>
      <c r="H7" t="s">
        <v>8007</v>
      </c>
      <c r="S7" t="s">
        <v>226</v>
      </c>
      <c r="U7" t="s">
        <v>227</v>
      </c>
    </row>
    <row r="8" spans="1:21" x14ac:dyDescent="0.25">
      <c r="A8" t="s">
        <v>234</v>
      </c>
      <c r="C8" t="s">
        <v>215</v>
      </c>
      <c r="D8" t="s">
        <v>188</v>
      </c>
      <c r="F8" s="2" t="s">
        <v>8008</v>
      </c>
      <c r="H8" t="s">
        <v>8009</v>
      </c>
      <c r="S8" t="s">
        <v>238</v>
      </c>
      <c r="U8" t="s">
        <v>239</v>
      </c>
    </row>
    <row r="9" spans="1:21" x14ac:dyDescent="0.25">
      <c r="A9" t="s">
        <v>243</v>
      </c>
      <c r="C9" t="s">
        <v>233</v>
      </c>
      <c r="D9" t="s">
        <v>203</v>
      </c>
      <c r="E9" t="s">
        <v>295</v>
      </c>
      <c r="F9" s="2" t="s">
        <v>8010</v>
      </c>
      <c r="H9" t="s">
        <v>8011</v>
      </c>
      <c r="S9" t="s">
        <v>249</v>
      </c>
      <c r="U9" t="s">
        <v>197</v>
      </c>
    </row>
    <row r="10" spans="1:21" x14ac:dyDescent="0.25">
      <c r="A10" t="s">
        <v>251</v>
      </c>
      <c r="C10" t="s">
        <v>242</v>
      </c>
      <c r="D10" t="s">
        <v>217</v>
      </c>
      <c r="E10" t="s">
        <v>5</v>
      </c>
      <c r="F10" s="2" t="s">
        <v>8012</v>
      </c>
      <c r="H10" t="s">
        <v>153</v>
      </c>
      <c r="S10" t="s">
        <v>255</v>
      </c>
      <c r="U10" t="s">
        <v>256</v>
      </c>
    </row>
    <row r="11" spans="1:21" x14ac:dyDescent="0.25">
      <c r="A11" t="s">
        <v>258</v>
      </c>
      <c r="C11" t="s">
        <v>250</v>
      </c>
      <c r="D11" t="s">
        <v>235</v>
      </c>
      <c r="E11" s="13" t="s">
        <v>306</v>
      </c>
      <c r="F11" s="2" t="s">
        <v>8013</v>
      </c>
      <c r="H11" t="s">
        <v>172</v>
      </c>
      <c r="S11" t="s">
        <v>261</v>
      </c>
      <c r="U11" t="s">
        <v>262</v>
      </c>
    </row>
    <row r="12" spans="1:21" x14ac:dyDescent="0.25">
      <c r="A12" t="s">
        <v>264</v>
      </c>
      <c r="C12" t="s">
        <v>257</v>
      </c>
      <c r="D12" t="s">
        <v>244</v>
      </c>
      <c r="E12" s="13" t="s">
        <v>311</v>
      </c>
      <c r="F12" s="2" t="s">
        <v>8014</v>
      </c>
      <c r="H12" t="s">
        <v>191</v>
      </c>
      <c r="S12" t="s">
        <v>267</v>
      </c>
      <c r="U12" t="s">
        <v>268</v>
      </c>
    </row>
    <row r="13" spans="1:21" x14ac:dyDescent="0.25">
      <c r="C13" t="s">
        <v>263</v>
      </c>
      <c r="D13" t="s">
        <v>8015</v>
      </c>
      <c r="E13" s="13" t="s">
        <v>317</v>
      </c>
      <c r="F13" s="2" t="s">
        <v>8016</v>
      </c>
      <c r="H13" t="s">
        <v>8017</v>
      </c>
      <c r="S13" t="s">
        <v>273</v>
      </c>
      <c r="U13" t="s">
        <v>239</v>
      </c>
    </row>
    <row r="14" spans="1:21" x14ac:dyDescent="0.25">
      <c r="C14" t="s">
        <v>270</v>
      </c>
      <c r="D14" t="s">
        <v>8018</v>
      </c>
      <c r="E14" s="13" t="s">
        <v>323</v>
      </c>
      <c r="F14" s="2" t="s">
        <v>8019</v>
      </c>
      <c r="H14" t="s">
        <v>8020</v>
      </c>
      <c r="S14" t="s">
        <v>277</v>
      </c>
      <c r="U14" t="s">
        <v>197</v>
      </c>
    </row>
    <row r="15" spans="1:21" x14ac:dyDescent="0.25">
      <c r="C15" t="s">
        <v>274</v>
      </c>
      <c r="D15" t="s">
        <v>252</v>
      </c>
      <c r="E15" s="13" t="s">
        <v>330</v>
      </c>
      <c r="F15" s="2" t="s">
        <v>8021</v>
      </c>
      <c r="H15" t="s">
        <v>8022</v>
      </c>
      <c r="S15" t="s">
        <v>281</v>
      </c>
      <c r="U15" t="s">
        <v>282</v>
      </c>
    </row>
    <row r="16" spans="1:21" x14ac:dyDescent="0.25">
      <c r="C16" t="s">
        <v>278</v>
      </c>
      <c r="D16" t="s">
        <v>8023</v>
      </c>
      <c r="E16" s="13" t="s">
        <v>337</v>
      </c>
      <c r="F16" s="2" t="s">
        <v>8024</v>
      </c>
      <c r="H16" t="s">
        <v>8025</v>
      </c>
      <c r="S16" t="s">
        <v>286</v>
      </c>
      <c r="U16" t="s">
        <v>287</v>
      </c>
    </row>
    <row r="17" spans="1:21" x14ac:dyDescent="0.25">
      <c r="C17" t="s">
        <v>283</v>
      </c>
      <c r="D17" t="s">
        <v>259</v>
      </c>
      <c r="E17" s="13" t="s">
        <v>345</v>
      </c>
      <c r="F17" s="2" t="s">
        <v>8026</v>
      </c>
      <c r="H17" t="s">
        <v>206</v>
      </c>
      <c r="S17" t="s">
        <v>291</v>
      </c>
      <c r="U17" t="s">
        <v>292</v>
      </c>
    </row>
    <row r="18" spans="1:21" x14ac:dyDescent="0.25">
      <c r="A18" t="s">
        <v>5</v>
      </c>
      <c r="C18" t="s">
        <v>288</v>
      </c>
      <c r="D18" t="s">
        <v>265</v>
      </c>
      <c r="E18" s="13" t="s">
        <v>352</v>
      </c>
      <c r="F18" s="2" t="s">
        <v>8027</v>
      </c>
      <c r="H18" t="s">
        <v>220</v>
      </c>
      <c r="S18" t="s">
        <v>297</v>
      </c>
      <c r="U18" t="s">
        <v>298</v>
      </c>
    </row>
    <row r="19" spans="1:21" x14ac:dyDescent="0.25">
      <c r="A19">
        <v>1000</v>
      </c>
      <c r="C19" t="s">
        <v>293</v>
      </c>
      <c r="D19" t="s">
        <v>8028</v>
      </c>
      <c r="E19" s="13" t="s">
        <v>363</v>
      </c>
      <c r="F19" s="2" t="s">
        <v>8029</v>
      </c>
      <c r="H19" t="s">
        <v>8030</v>
      </c>
      <c r="S19" t="s">
        <v>302</v>
      </c>
      <c r="U19" t="s">
        <v>303</v>
      </c>
    </row>
    <row r="20" spans="1:21" x14ac:dyDescent="0.25">
      <c r="C20" t="s">
        <v>299</v>
      </c>
      <c r="D20" t="s">
        <v>271</v>
      </c>
      <c r="E20" s="13" t="s">
        <v>374</v>
      </c>
      <c r="F20" s="2" t="s">
        <v>8031</v>
      </c>
      <c r="H20" t="s">
        <v>237</v>
      </c>
      <c r="S20" t="s">
        <v>308</v>
      </c>
      <c r="U20" t="s">
        <v>292</v>
      </c>
    </row>
    <row r="21" spans="1:21" x14ac:dyDescent="0.25">
      <c r="C21" t="s">
        <v>304</v>
      </c>
      <c r="D21" t="s">
        <v>8032</v>
      </c>
      <c r="E21" s="13" t="s">
        <v>385</v>
      </c>
      <c r="F21" s="2" t="s">
        <v>8033</v>
      </c>
      <c r="H21" t="s">
        <v>247</v>
      </c>
      <c r="S21" t="s">
        <v>313</v>
      </c>
      <c r="U21" t="s">
        <v>314</v>
      </c>
    </row>
    <row r="22" spans="1:21" x14ac:dyDescent="0.25">
      <c r="C22" t="s">
        <v>309</v>
      </c>
      <c r="D22" t="s">
        <v>275</v>
      </c>
      <c r="E22" s="13" t="s">
        <v>395</v>
      </c>
      <c r="F22" s="2" t="s">
        <v>8034</v>
      </c>
      <c r="H22" t="s">
        <v>8035</v>
      </c>
      <c r="S22" t="s">
        <v>319</v>
      </c>
      <c r="U22" t="s">
        <v>320</v>
      </c>
    </row>
    <row r="23" spans="1:21" x14ac:dyDescent="0.25">
      <c r="C23" t="s">
        <v>315</v>
      </c>
      <c r="D23" t="s">
        <v>279</v>
      </c>
      <c r="E23" s="13" t="s">
        <v>405</v>
      </c>
      <c r="F23" s="2" t="s">
        <v>8036</v>
      </c>
      <c r="H23" s="14" t="s">
        <v>70</v>
      </c>
      <c r="S23" t="s">
        <v>325</v>
      </c>
      <c r="U23" t="s">
        <v>326</v>
      </c>
    </row>
    <row r="24" spans="1:21" x14ac:dyDescent="0.25">
      <c r="A24" t="s">
        <v>5</v>
      </c>
      <c r="C24" t="s">
        <v>321</v>
      </c>
      <c r="D24" t="s">
        <v>284</v>
      </c>
      <c r="F24" s="2" t="s">
        <v>8037</v>
      </c>
      <c r="H24" s="14" t="s">
        <v>8038</v>
      </c>
      <c r="S24" t="s">
        <v>332</v>
      </c>
      <c r="U24" t="s">
        <v>333</v>
      </c>
    </row>
    <row r="25" spans="1:21" x14ac:dyDescent="0.25">
      <c r="A25" t="s">
        <v>8</v>
      </c>
      <c r="C25" t="s">
        <v>327</v>
      </c>
      <c r="D25" t="s">
        <v>8039</v>
      </c>
      <c r="F25" s="2" t="s">
        <v>8040</v>
      </c>
      <c r="S25" t="s">
        <v>339</v>
      </c>
      <c r="U25" t="s">
        <v>340</v>
      </c>
    </row>
    <row r="26" spans="1:21" x14ac:dyDescent="0.25">
      <c r="A26" t="s">
        <v>342</v>
      </c>
      <c r="C26" t="s">
        <v>334</v>
      </c>
      <c r="D26" t="s">
        <v>8041</v>
      </c>
      <c r="F26" s="2" t="s">
        <v>8042</v>
      </c>
      <c r="S26" t="s">
        <v>347</v>
      </c>
      <c r="U26" t="s">
        <v>180</v>
      </c>
    </row>
    <row r="27" spans="1:21" x14ac:dyDescent="0.25">
      <c r="A27" t="s">
        <v>349</v>
      </c>
      <c r="C27" t="s">
        <v>341</v>
      </c>
      <c r="D27" t="s">
        <v>289</v>
      </c>
      <c r="F27" s="2" t="s">
        <v>8043</v>
      </c>
      <c r="G27" s="12" t="s">
        <v>354</v>
      </c>
      <c r="I27" s="12" t="s">
        <v>355</v>
      </c>
      <c r="L27" s="12" t="s">
        <v>356</v>
      </c>
      <c r="O27" t="s">
        <v>368</v>
      </c>
      <c r="S27" t="s">
        <v>357</v>
      </c>
      <c r="U27" t="s">
        <v>298</v>
      </c>
    </row>
    <row r="28" spans="1:21" x14ac:dyDescent="0.25">
      <c r="A28" t="s">
        <v>360</v>
      </c>
      <c r="C28" t="s">
        <v>348</v>
      </c>
      <c r="D28" t="s">
        <v>294</v>
      </c>
      <c r="F28" s="2" t="s">
        <v>8044</v>
      </c>
      <c r="G28" t="s">
        <v>365</v>
      </c>
      <c r="H28" s="12"/>
      <c r="I28" s="12" t="s">
        <v>366</v>
      </c>
      <c r="L28" s="12" t="s">
        <v>367</v>
      </c>
      <c r="O28" t="s">
        <v>379</v>
      </c>
      <c r="S28" t="s">
        <v>369</v>
      </c>
      <c r="U28" t="s">
        <v>370</v>
      </c>
    </row>
    <row r="29" spans="1:21" x14ac:dyDescent="0.25">
      <c r="A29" t="s">
        <v>372</v>
      </c>
      <c r="C29" t="s">
        <v>359</v>
      </c>
      <c r="D29" t="s">
        <v>300</v>
      </c>
      <c r="F29" s="2" t="s">
        <v>8045</v>
      </c>
      <c r="G29" t="s">
        <v>376</v>
      </c>
      <c r="I29" s="12" t="s">
        <v>377</v>
      </c>
      <c r="L29" s="12" t="s">
        <v>378</v>
      </c>
      <c r="O29" t="s">
        <v>390</v>
      </c>
      <c r="S29" t="s">
        <v>380</v>
      </c>
      <c r="U29" t="s">
        <v>381</v>
      </c>
    </row>
    <row r="30" spans="1:21" x14ac:dyDescent="0.25">
      <c r="A30" t="s">
        <v>383</v>
      </c>
      <c r="C30" t="s">
        <v>371</v>
      </c>
      <c r="D30" t="s">
        <v>305</v>
      </c>
      <c r="F30" s="2" t="s">
        <v>8046</v>
      </c>
      <c r="G30" t="s">
        <v>387</v>
      </c>
      <c r="I30" t="s">
        <v>388</v>
      </c>
      <c r="L30" s="12" t="s">
        <v>389</v>
      </c>
      <c r="O30" t="s">
        <v>400</v>
      </c>
      <c r="S30" t="s">
        <v>391</v>
      </c>
      <c r="U30" t="s">
        <v>392</v>
      </c>
    </row>
    <row r="31" spans="1:21" x14ac:dyDescent="0.25">
      <c r="A31" t="s">
        <v>5</v>
      </c>
      <c r="C31" t="s">
        <v>382</v>
      </c>
      <c r="D31" t="s">
        <v>310</v>
      </c>
      <c r="F31" s="2" t="s">
        <v>8047</v>
      </c>
      <c r="G31" t="s">
        <v>397</v>
      </c>
      <c r="I31" t="s">
        <v>398</v>
      </c>
      <c r="L31" s="12" t="s">
        <v>399</v>
      </c>
      <c r="O31" t="s">
        <v>409</v>
      </c>
      <c r="S31" t="s">
        <v>401</v>
      </c>
      <c r="U31" t="s">
        <v>402</v>
      </c>
    </row>
    <row r="32" spans="1:21" x14ac:dyDescent="0.25">
      <c r="A32" t="s">
        <v>185</v>
      </c>
      <c r="C32" t="s">
        <v>393</v>
      </c>
      <c r="D32" t="s">
        <v>316</v>
      </c>
      <c r="F32" s="2" t="s">
        <v>8048</v>
      </c>
      <c r="I32" t="s">
        <v>407</v>
      </c>
      <c r="L32" s="12" t="s">
        <v>408</v>
      </c>
      <c r="O32" t="s">
        <v>418</v>
      </c>
      <c r="S32" t="s">
        <v>410</v>
      </c>
      <c r="U32" t="s">
        <v>411</v>
      </c>
    </row>
    <row r="33" spans="1:21" x14ac:dyDescent="0.25">
      <c r="A33" t="s">
        <v>166</v>
      </c>
      <c r="C33" t="s">
        <v>403</v>
      </c>
      <c r="D33" t="s">
        <v>322</v>
      </c>
      <c r="F33" s="2" t="s">
        <v>8049</v>
      </c>
      <c r="G33" s="12" t="s">
        <v>415</v>
      </c>
      <c r="I33" t="s">
        <v>416</v>
      </c>
      <c r="L33" s="12" t="s">
        <v>417</v>
      </c>
      <c r="O33" t="s">
        <v>426</v>
      </c>
      <c r="S33" t="s">
        <v>419</v>
      </c>
      <c r="U33" t="s">
        <v>262</v>
      </c>
    </row>
    <row r="34" spans="1:21" x14ac:dyDescent="0.25">
      <c r="C34" t="s">
        <v>412</v>
      </c>
      <c r="D34" t="s">
        <v>329</v>
      </c>
      <c r="F34" s="2" t="s">
        <v>8050</v>
      </c>
      <c r="G34" t="s">
        <v>423</v>
      </c>
      <c r="I34" t="s">
        <v>424</v>
      </c>
      <c r="L34" s="12" t="s">
        <v>425</v>
      </c>
      <c r="O34" t="s">
        <v>435</v>
      </c>
      <c r="S34" t="s">
        <v>427</v>
      </c>
      <c r="U34" t="s">
        <v>428</v>
      </c>
    </row>
    <row r="35" spans="1:21" x14ac:dyDescent="0.25">
      <c r="C35" t="s">
        <v>420</v>
      </c>
      <c r="D35" t="s">
        <v>336</v>
      </c>
      <c r="F35" s="2" t="s">
        <v>8051</v>
      </c>
      <c r="G35" t="s">
        <v>432</v>
      </c>
      <c r="I35" t="s">
        <v>433</v>
      </c>
      <c r="L35" s="12" t="s">
        <v>434</v>
      </c>
      <c r="O35" t="s">
        <v>445</v>
      </c>
      <c r="S35" t="s">
        <v>436</v>
      </c>
      <c r="U35" t="s">
        <v>333</v>
      </c>
    </row>
    <row r="36" spans="1:21" x14ac:dyDescent="0.25">
      <c r="C36" t="s">
        <v>429</v>
      </c>
      <c r="D36" t="s">
        <v>344</v>
      </c>
      <c r="F36" s="2" t="s">
        <v>8052</v>
      </c>
      <c r="G36" t="s">
        <v>442</v>
      </c>
      <c r="I36" t="s">
        <v>443</v>
      </c>
      <c r="L36" s="12" t="s">
        <v>444</v>
      </c>
      <c r="O36" t="s">
        <v>456</v>
      </c>
      <c r="S36" t="s">
        <v>446</v>
      </c>
      <c r="U36" t="s">
        <v>447</v>
      </c>
    </row>
    <row r="37" spans="1:21" x14ac:dyDescent="0.25">
      <c r="C37" t="s">
        <v>437</v>
      </c>
      <c r="D37" t="s">
        <v>8053</v>
      </c>
      <c r="F37" s="2" t="s">
        <v>8054</v>
      </c>
      <c r="I37" t="s">
        <v>454</v>
      </c>
      <c r="L37" t="s">
        <v>455</v>
      </c>
      <c r="O37" t="s">
        <v>466</v>
      </c>
      <c r="S37" t="s">
        <v>457</v>
      </c>
      <c r="U37" t="s">
        <v>458</v>
      </c>
    </row>
    <row r="38" spans="1:21" x14ac:dyDescent="0.25">
      <c r="C38" t="s">
        <v>449</v>
      </c>
      <c r="D38" t="s">
        <v>8055</v>
      </c>
      <c r="F38" s="2" t="s">
        <v>8056</v>
      </c>
      <c r="G38" s="12" t="s">
        <v>463</v>
      </c>
      <c r="I38" t="s">
        <v>464</v>
      </c>
      <c r="L38" t="s">
        <v>465</v>
      </c>
      <c r="O38" t="s">
        <v>476</v>
      </c>
      <c r="S38" t="s">
        <v>467</v>
      </c>
      <c r="U38" t="s">
        <v>468</v>
      </c>
    </row>
    <row r="39" spans="1:21" x14ac:dyDescent="0.25">
      <c r="C39" t="s">
        <v>459</v>
      </c>
      <c r="D39" t="s">
        <v>8057</v>
      </c>
      <c r="F39" s="2" t="s">
        <v>8058</v>
      </c>
      <c r="G39" t="s">
        <v>473</v>
      </c>
      <c r="I39" t="s">
        <v>474</v>
      </c>
      <c r="L39" t="s">
        <v>475</v>
      </c>
      <c r="O39" t="s">
        <v>486</v>
      </c>
      <c r="S39" t="s">
        <v>477</v>
      </c>
      <c r="U39" t="s">
        <v>478</v>
      </c>
    </row>
    <row r="40" spans="1:21" x14ac:dyDescent="0.25">
      <c r="C40" t="s">
        <v>469</v>
      </c>
      <c r="D40" t="s">
        <v>362</v>
      </c>
      <c r="F40" s="2" t="s">
        <v>8059</v>
      </c>
      <c r="G40" t="s">
        <v>483</v>
      </c>
      <c r="I40" t="s">
        <v>484</v>
      </c>
      <c r="L40" t="s">
        <v>485</v>
      </c>
      <c r="O40" t="s">
        <v>496</v>
      </c>
      <c r="S40" t="s">
        <v>487</v>
      </c>
      <c r="U40" t="s">
        <v>488</v>
      </c>
    </row>
    <row r="41" spans="1:21" x14ac:dyDescent="0.25">
      <c r="C41" t="s">
        <v>479</v>
      </c>
      <c r="D41" t="s">
        <v>373</v>
      </c>
      <c r="F41" s="2" t="s">
        <v>8060</v>
      </c>
      <c r="G41" t="s">
        <v>493</v>
      </c>
      <c r="I41" t="s">
        <v>494</v>
      </c>
      <c r="L41" t="s">
        <v>495</v>
      </c>
      <c r="O41" t="s">
        <v>506</v>
      </c>
      <c r="S41" t="s">
        <v>497</v>
      </c>
      <c r="U41" t="s">
        <v>498</v>
      </c>
    </row>
    <row r="42" spans="1:21" x14ac:dyDescent="0.25">
      <c r="C42" t="s">
        <v>489</v>
      </c>
      <c r="D42" t="s">
        <v>384</v>
      </c>
      <c r="F42" s="2" t="s">
        <v>8061</v>
      </c>
      <c r="G42" t="s">
        <v>503</v>
      </c>
      <c r="I42" t="s">
        <v>504</v>
      </c>
      <c r="L42" t="s">
        <v>505</v>
      </c>
      <c r="O42" t="s">
        <v>517</v>
      </c>
      <c r="S42" t="s">
        <v>507</v>
      </c>
      <c r="U42" t="s">
        <v>508</v>
      </c>
    </row>
    <row r="43" spans="1:21" x14ac:dyDescent="0.25">
      <c r="C43" t="s">
        <v>499</v>
      </c>
      <c r="D43" t="s">
        <v>394</v>
      </c>
      <c r="F43" s="2" t="s">
        <v>8062</v>
      </c>
      <c r="G43" t="s">
        <v>514</v>
      </c>
      <c r="I43" t="s">
        <v>515</v>
      </c>
      <c r="L43" t="s">
        <v>516</v>
      </c>
      <c r="O43" t="s">
        <v>527</v>
      </c>
      <c r="S43" t="s">
        <v>518</v>
      </c>
      <c r="U43" t="s">
        <v>519</v>
      </c>
    </row>
    <row r="44" spans="1:21" x14ac:dyDescent="0.25">
      <c r="C44" t="s">
        <v>510</v>
      </c>
      <c r="D44" t="s">
        <v>404</v>
      </c>
      <c r="F44" s="2" t="s">
        <v>8063</v>
      </c>
      <c r="G44" t="s">
        <v>524</v>
      </c>
      <c r="I44" t="s">
        <v>525</v>
      </c>
      <c r="L44" t="s">
        <v>526</v>
      </c>
      <c r="O44" t="s">
        <v>537</v>
      </c>
      <c r="S44" t="s">
        <v>528</v>
      </c>
      <c r="U44" t="s">
        <v>529</v>
      </c>
    </row>
    <row r="45" spans="1:21" x14ac:dyDescent="0.25">
      <c r="C45" t="s">
        <v>520</v>
      </c>
      <c r="D45" t="s">
        <v>413</v>
      </c>
      <c r="F45" s="2" t="s">
        <v>8064</v>
      </c>
      <c r="G45" t="s">
        <v>534</v>
      </c>
      <c r="I45" t="s">
        <v>535</v>
      </c>
      <c r="L45" t="s">
        <v>536</v>
      </c>
      <c r="O45" t="s">
        <v>547</v>
      </c>
      <c r="S45" t="s">
        <v>538</v>
      </c>
      <c r="U45" t="s">
        <v>539</v>
      </c>
    </row>
    <row r="46" spans="1:21" x14ac:dyDescent="0.25">
      <c r="C46" t="s">
        <v>530</v>
      </c>
      <c r="D46" t="s">
        <v>421</v>
      </c>
      <c r="F46" s="2" t="s">
        <v>8065</v>
      </c>
      <c r="G46" t="s">
        <v>544</v>
      </c>
      <c r="I46" t="s">
        <v>545</v>
      </c>
      <c r="L46" t="s">
        <v>546</v>
      </c>
      <c r="O46" t="s">
        <v>555</v>
      </c>
      <c r="S46" t="s">
        <v>548</v>
      </c>
      <c r="U46" t="s">
        <v>549</v>
      </c>
    </row>
    <row r="47" spans="1:21" x14ac:dyDescent="0.25">
      <c r="C47" t="s">
        <v>540</v>
      </c>
      <c r="D47" t="s">
        <v>430</v>
      </c>
      <c r="F47" s="2" t="s">
        <v>8066</v>
      </c>
      <c r="I47" t="s">
        <v>553</v>
      </c>
      <c r="L47" t="s">
        <v>554</v>
      </c>
      <c r="O47" t="s">
        <v>564</v>
      </c>
      <c r="S47" t="s">
        <v>556</v>
      </c>
      <c r="U47" t="s">
        <v>557</v>
      </c>
    </row>
    <row r="48" spans="1:21" x14ac:dyDescent="0.25">
      <c r="C48" t="s">
        <v>550</v>
      </c>
      <c r="D48" t="s">
        <v>8067</v>
      </c>
      <c r="F48" s="2" t="s">
        <v>8068</v>
      </c>
      <c r="G48" t="s">
        <v>561</v>
      </c>
      <c r="I48" t="s">
        <v>562</v>
      </c>
      <c r="L48" t="s">
        <v>563</v>
      </c>
      <c r="O48" t="s">
        <v>572</v>
      </c>
      <c r="S48" t="s">
        <v>565</v>
      </c>
      <c r="U48" t="s">
        <v>566</v>
      </c>
    </row>
    <row r="49" spans="3:21" x14ac:dyDescent="0.25">
      <c r="C49" t="s">
        <v>558</v>
      </c>
      <c r="D49" t="s">
        <v>8069</v>
      </c>
      <c r="F49" s="2" t="s">
        <v>8070</v>
      </c>
      <c r="G49" t="s">
        <v>5</v>
      </c>
      <c r="I49" t="s">
        <v>570</v>
      </c>
      <c r="L49" t="s">
        <v>571</v>
      </c>
      <c r="O49" t="s">
        <v>581</v>
      </c>
      <c r="S49" t="s">
        <v>573</v>
      </c>
      <c r="U49" t="s">
        <v>574</v>
      </c>
    </row>
    <row r="50" spans="3:21" x14ac:dyDescent="0.25">
      <c r="C50" t="s">
        <v>567</v>
      </c>
      <c r="D50" t="s">
        <v>439</v>
      </c>
      <c r="F50" s="2" t="s">
        <v>8071</v>
      </c>
      <c r="G50" t="s">
        <v>597</v>
      </c>
      <c r="I50" t="s">
        <v>579</v>
      </c>
      <c r="L50" t="s">
        <v>580</v>
      </c>
      <c r="O50" t="s">
        <v>590</v>
      </c>
      <c r="S50" t="s">
        <v>582</v>
      </c>
      <c r="U50" t="s">
        <v>583</v>
      </c>
    </row>
    <row r="51" spans="3:21" x14ac:dyDescent="0.25">
      <c r="C51" t="s">
        <v>575</v>
      </c>
      <c r="D51" t="s">
        <v>8072</v>
      </c>
      <c r="F51" s="2" t="s">
        <v>8073</v>
      </c>
      <c r="G51" t="s">
        <v>606</v>
      </c>
      <c r="L51" t="s">
        <v>589</v>
      </c>
      <c r="O51" t="s">
        <v>599</v>
      </c>
      <c r="S51" t="s">
        <v>591</v>
      </c>
      <c r="U51" t="s">
        <v>592</v>
      </c>
    </row>
    <row r="52" spans="3:21" x14ac:dyDescent="0.25">
      <c r="C52" t="s">
        <v>585</v>
      </c>
      <c r="D52" t="s">
        <v>451</v>
      </c>
      <c r="F52" s="2" t="s">
        <v>8074</v>
      </c>
      <c r="G52" t="s">
        <v>617</v>
      </c>
      <c r="L52" t="s">
        <v>598</v>
      </c>
      <c r="O52" t="s">
        <v>609</v>
      </c>
      <c r="S52" t="s">
        <v>600</v>
      </c>
      <c r="U52" t="s">
        <v>601</v>
      </c>
    </row>
    <row r="53" spans="3:21" x14ac:dyDescent="0.25">
      <c r="C53" t="s">
        <v>593</v>
      </c>
      <c r="D53" t="s">
        <v>8075</v>
      </c>
      <c r="F53" s="2" t="s">
        <v>8076</v>
      </c>
      <c r="G53" t="s">
        <v>626</v>
      </c>
      <c r="I53" t="s">
        <v>607</v>
      </c>
      <c r="L53" t="s">
        <v>608</v>
      </c>
      <c r="O53" t="s">
        <v>620</v>
      </c>
      <c r="S53" t="s">
        <v>610</v>
      </c>
      <c r="U53" t="s">
        <v>611</v>
      </c>
    </row>
    <row r="54" spans="3:21" x14ac:dyDescent="0.25">
      <c r="C54" t="s">
        <v>602</v>
      </c>
      <c r="D54" t="s">
        <v>461</v>
      </c>
      <c r="F54" s="2" t="s">
        <v>8077</v>
      </c>
      <c r="G54" t="s">
        <v>634</v>
      </c>
      <c r="I54" t="s">
        <v>618</v>
      </c>
      <c r="L54" t="s">
        <v>619</v>
      </c>
      <c r="O54" t="s">
        <v>628</v>
      </c>
      <c r="S54" t="s">
        <v>621</v>
      </c>
      <c r="U54" t="s">
        <v>557</v>
      </c>
    </row>
    <row r="55" spans="3:21" x14ac:dyDescent="0.25">
      <c r="C55" t="s">
        <v>613</v>
      </c>
      <c r="D55" t="s">
        <v>8078</v>
      </c>
      <c r="F55" s="2" t="s">
        <v>8079</v>
      </c>
      <c r="G55" t="s">
        <v>643</v>
      </c>
      <c r="L55" t="s">
        <v>627</v>
      </c>
      <c r="O55" t="s">
        <v>636</v>
      </c>
      <c r="S55" t="s">
        <v>629</v>
      </c>
      <c r="U55" t="s">
        <v>630</v>
      </c>
    </row>
    <row r="56" spans="3:21" x14ac:dyDescent="0.25">
      <c r="C56" t="s">
        <v>622</v>
      </c>
      <c r="D56" t="s">
        <v>471</v>
      </c>
      <c r="F56" s="2" t="s">
        <v>8080</v>
      </c>
      <c r="G56" t="s">
        <v>650</v>
      </c>
      <c r="L56" t="s">
        <v>635</v>
      </c>
      <c r="O56" t="s">
        <v>645</v>
      </c>
      <c r="S56" t="s">
        <v>637</v>
      </c>
      <c r="U56" t="s">
        <v>638</v>
      </c>
    </row>
    <row r="57" spans="3:21" x14ac:dyDescent="0.25">
      <c r="C57" t="s">
        <v>631</v>
      </c>
      <c r="D57" t="s">
        <v>481</v>
      </c>
      <c r="F57" s="2" t="s">
        <v>8081</v>
      </c>
      <c r="G57" t="s">
        <v>659</v>
      </c>
      <c r="L57" t="s">
        <v>644</v>
      </c>
      <c r="O57" t="s">
        <v>652</v>
      </c>
      <c r="S57" t="s">
        <v>646</v>
      </c>
      <c r="U57" t="s">
        <v>557</v>
      </c>
    </row>
    <row r="58" spans="3:21" x14ac:dyDescent="0.25">
      <c r="C58" t="s">
        <v>639</v>
      </c>
      <c r="D58" t="s">
        <v>491</v>
      </c>
      <c r="F58" s="2" t="s">
        <v>8082</v>
      </c>
      <c r="G58" t="s">
        <v>668</v>
      </c>
      <c r="L58" t="s">
        <v>651</v>
      </c>
      <c r="O58" t="s">
        <v>661</v>
      </c>
      <c r="S58" t="s">
        <v>653</v>
      </c>
      <c r="U58" t="s">
        <v>654</v>
      </c>
    </row>
    <row r="59" spans="3:21" x14ac:dyDescent="0.25">
      <c r="C59" t="s">
        <v>647</v>
      </c>
      <c r="D59" t="s">
        <v>501</v>
      </c>
      <c r="F59" s="2" t="s">
        <v>8083</v>
      </c>
      <c r="G59" t="s">
        <v>72</v>
      </c>
      <c r="L59" t="s">
        <v>660</v>
      </c>
      <c r="O59" t="s">
        <v>670</v>
      </c>
      <c r="S59" t="s">
        <v>662</v>
      </c>
      <c r="U59" t="s">
        <v>663</v>
      </c>
    </row>
    <row r="60" spans="3:21" x14ac:dyDescent="0.25">
      <c r="C60" t="s">
        <v>655</v>
      </c>
      <c r="D60" t="s">
        <v>8084</v>
      </c>
      <c r="F60" s="2" t="s">
        <v>8085</v>
      </c>
      <c r="G60" t="s">
        <v>677</v>
      </c>
      <c r="L60" t="s">
        <v>669</v>
      </c>
      <c r="O60" t="s">
        <v>679</v>
      </c>
      <c r="S60" t="s">
        <v>671</v>
      </c>
      <c r="U60" t="s">
        <v>672</v>
      </c>
    </row>
    <row r="61" spans="3:21" x14ac:dyDescent="0.25">
      <c r="C61" t="s">
        <v>664</v>
      </c>
      <c r="D61" t="s">
        <v>8086</v>
      </c>
      <c r="F61" s="2" t="s">
        <v>8087</v>
      </c>
      <c r="G61" t="s">
        <v>686</v>
      </c>
      <c r="L61" t="s">
        <v>678</v>
      </c>
      <c r="O61" t="s">
        <v>688</v>
      </c>
      <c r="S61" t="s">
        <v>680</v>
      </c>
      <c r="U61" t="s">
        <v>681</v>
      </c>
    </row>
    <row r="62" spans="3:21" x14ac:dyDescent="0.25">
      <c r="C62" t="s">
        <v>673</v>
      </c>
      <c r="D62" t="s">
        <v>512</v>
      </c>
      <c r="F62" s="2" t="s">
        <v>8088</v>
      </c>
      <c r="G62" t="s">
        <v>694</v>
      </c>
      <c r="L62" t="s">
        <v>687</v>
      </c>
      <c r="O62" t="s">
        <v>696</v>
      </c>
      <c r="S62" t="s">
        <v>689</v>
      </c>
      <c r="U62" t="s">
        <v>557</v>
      </c>
    </row>
    <row r="63" spans="3:21" x14ac:dyDescent="0.25">
      <c r="C63" t="s">
        <v>682</v>
      </c>
      <c r="D63" t="s">
        <v>522</v>
      </c>
      <c r="F63" s="2" t="s">
        <v>8089</v>
      </c>
      <c r="G63" t="s">
        <v>702</v>
      </c>
      <c r="L63" t="s">
        <v>695</v>
      </c>
      <c r="S63" t="s">
        <v>697</v>
      </c>
      <c r="U63" t="s">
        <v>698</v>
      </c>
    </row>
    <row r="64" spans="3:21" x14ac:dyDescent="0.25">
      <c r="C64" t="s">
        <v>690</v>
      </c>
      <c r="D64" t="s">
        <v>8090</v>
      </c>
      <c r="F64" s="2" t="s">
        <v>8091</v>
      </c>
      <c r="G64" t="s">
        <v>708</v>
      </c>
      <c r="L64" t="s">
        <v>703</v>
      </c>
      <c r="S64" t="s">
        <v>704</v>
      </c>
      <c r="U64" t="s">
        <v>557</v>
      </c>
    </row>
    <row r="65" spans="3:21" x14ac:dyDescent="0.25">
      <c r="C65" t="s">
        <v>699</v>
      </c>
      <c r="D65" t="s">
        <v>532</v>
      </c>
      <c r="F65" s="2" t="s">
        <v>8092</v>
      </c>
      <c r="G65" t="s">
        <v>715</v>
      </c>
      <c r="L65" t="s">
        <v>709</v>
      </c>
      <c r="O65" t="s">
        <v>717</v>
      </c>
      <c r="S65" t="s">
        <v>710</v>
      </c>
      <c r="U65" t="s">
        <v>711</v>
      </c>
    </row>
    <row r="66" spans="3:21" x14ac:dyDescent="0.25">
      <c r="C66" t="s">
        <v>705</v>
      </c>
      <c r="D66" t="s">
        <v>542</v>
      </c>
      <c r="F66" s="2" t="s">
        <v>8093</v>
      </c>
      <c r="G66" t="s">
        <v>722</v>
      </c>
      <c r="L66" t="s">
        <v>716</v>
      </c>
      <c r="O66" t="s">
        <v>724</v>
      </c>
      <c r="S66" t="s">
        <v>718</v>
      </c>
      <c r="U66" t="s">
        <v>557</v>
      </c>
    </row>
    <row r="67" spans="3:21" x14ac:dyDescent="0.25">
      <c r="C67" t="s">
        <v>712</v>
      </c>
      <c r="D67" t="s">
        <v>8094</v>
      </c>
      <c r="F67" s="2" t="s">
        <v>8095</v>
      </c>
      <c r="G67" t="s">
        <v>730</v>
      </c>
      <c r="L67" t="s">
        <v>723</v>
      </c>
      <c r="O67" t="s">
        <v>732</v>
      </c>
      <c r="S67" t="s">
        <v>725</v>
      </c>
      <c r="U67" t="s">
        <v>726</v>
      </c>
    </row>
    <row r="68" spans="3:21" x14ac:dyDescent="0.25">
      <c r="C68" t="s">
        <v>719</v>
      </c>
      <c r="D68" t="s">
        <v>551</v>
      </c>
      <c r="F68" s="2" t="s">
        <v>8096</v>
      </c>
      <c r="G68" t="s">
        <v>737</v>
      </c>
      <c r="L68" t="s">
        <v>731</v>
      </c>
      <c r="O68" t="s">
        <v>739</v>
      </c>
      <c r="S68" t="s">
        <v>733</v>
      </c>
      <c r="U68" t="s">
        <v>557</v>
      </c>
    </row>
    <row r="69" spans="3:21" x14ac:dyDescent="0.25">
      <c r="C69" t="s">
        <v>727</v>
      </c>
      <c r="D69" t="s">
        <v>8097</v>
      </c>
      <c r="F69" s="2" t="s">
        <v>8098</v>
      </c>
      <c r="G69" t="s">
        <v>745</v>
      </c>
      <c r="L69" t="s">
        <v>738</v>
      </c>
      <c r="S69" t="s">
        <v>740</v>
      </c>
      <c r="U69" t="s">
        <v>741</v>
      </c>
    </row>
    <row r="70" spans="3:21" x14ac:dyDescent="0.25">
      <c r="C70" t="s">
        <v>734</v>
      </c>
      <c r="D70" t="s">
        <v>559</v>
      </c>
      <c r="F70" s="2" t="s">
        <v>8099</v>
      </c>
      <c r="G70" t="s">
        <v>751</v>
      </c>
      <c r="L70" t="s">
        <v>746</v>
      </c>
      <c r="O70" t="s">
        <v>753</v>
      </c>
      <c r="S70" t="s">
        <v>747</v>
      </c>
      <c r="U70" t="s">
        <v>557</v>
      </c>
    </row>
    <row r="71" spans="3:21" x14ac:dyDescent="0.25">
      <c r="C71" t="s">
        <v>742</v>
      </c>
      <c r="D71" t="s">
        <v>8100</v>
      </c>
      <c r="F71" s="2" t="s">
        <v>8101</v>
      </c>
      <c r="G71" t="s">
        <v>759</v>
      </c>
      <c r="L71" t="s">
        <v>752</v>
      </c>
      <c r="O71" t="s">
        <v>760</v>
      </c>
      <c r="S71" t="s">
        <v>754</v>
      </c>
      <c r="U71" t="s">
        <v>755</v>
      </c>
    </row>
    <row r="72" spans="3:21" x14ac:dyDescent="0.25">
      <c r="C72" t="s">
        <v>748</v>
      </c>
      <c r="D72" t="s">
        <v>568</v>
      </c>
      <c r="F72" s="2" t="s">
        <v>8102</v>
      </c>
      <c r="G72" t="s">
        <v>148</v>
      </c>
      <c r="O72" t="s">
        <v>765</v>
      </c>
      <c r="S72" t="s">
        <v>761</v>
      </c>
      <c r="U72" t="s">
        <v>557</v>
      </c>
    </row>
    <row r="73" spans="3:21" x14ac:dyDescent="0.25">
      <c r="C73" t="s">
        <v>756</v>
      </c>
      <c r="D73" t="s">
        <v>8103</v>
      </c>
      <c r="F73" s="2" t="s">
        <v>8104</v>
      </c>
      <c r="G73" t="s">
        <v>161</v>
      </c>
      <c r="O73" t="s">
        <v>771</v>
      </c>
      <c r="S73" t="s">
        <v>766</v>
      </c>
      <c r="U73" t="s">
        <v>767</v>
      </c>
    </row>
    <row r="74" spans="3:21" x14ac:dyDescent="0.25">
      <c r="C74" t="s">
        <v>762</v>
      </c>
      <c r="D74" t="s">
        <v>577</v>
      </c>
      <c r="F74" s="2" t="s">
        <v>8105</v>
      </c>
      <c r="G74" t="s">
        <v>180</v>
      </c>
      <c r="O74" t="s">
        <v>776</v>
      </c>
      <c r="S74" t="s">
        <v>772</v>
      </c>
      <c r="U74" t="s">
        <v>557</v>
      </c>
    </row>
    <row r="75" spans="3:21" x14ac:dyDescent="0.25">
      <c r="C75" t="s">
        <v>768</v>
      </c>
      <c r="D75" t="s">
        <v>587</v>
      </c>
      <c r="F75" s="2" t="s">
        <v>8106</v>
      </c>
      <c r="G75" t="s">
        <v>197</v>
      </c>
      <c r="O75" t="s">
        <v>783</v>
      </c>
      <c r="S75" t="s">
        <v>777</v>
      </c>
      <c r="U75" t="s">
        <v>778</v>
      </c>
    </row>
    <row r="76" spans="3:21" x14ac:dyDescent="0.25">
      <c r="C76" t="s">
        <v>773</v>
      </c>
      <c r="D76" t="s">
        <v>595</v>
      </c>
      <c r="F76" s="2" t="s">
        <v>8107</v>
      </c>
      <c r="G76" t="s">
        <v>782</v>
      </c>
      <c r="O76" t="s">
        <v>788</v>
      </c>
      <c r="S76" t="s">
        <v>784</v>
      </c>
      <c r="U76" t="s">
        <v>557</v>
      </c>
    </row>
    <row r="77" spans="3:21" x14ac:dyDescent="0.25">
      <c r="C77" t="s">
        <v>779</v>
      </c>
      <c r="D77" t="s">
        <v>604</v>
      </c>
      <c r="F77" s="2" t="s">
        <v>8108</v>
      </c>
      <c r="G77" t="s">
        <v>227</v>
      </c>
      <c r="O77" t="s">
        <v>794</v>
      </c>
      <c r="S77" t="s">
        <v>789</v>
      </c>
      <c r="U77" t="s">
        <v>790</v>
      </c>
    </row>
    <row r="78" spans="3:21" x14ac:dyDescent="0.25">
      <c r="C78" t="s">
        <v>785</v>
      </c>
      <c r="D78" t="s">
        <v>8109</v>
      </c>
      <c r="F78" s="2" t="s">
        <v>8110</v>
      </c>
      <c r="G78" t="s">
        <v>239</v>
      </c>
      <c r="O78" t="s">
        <v>799</v>
      </c>
      <c r="S78" t="s">
        <v>795</v>
      </c>
      <c r="U78" t="s">
        <v>557</v>
      </c>
    </row>
    <row r="79" spans="3:21" x14ac:dyDescent="0.25">
      <c r="C79" t="s">
        <v>791</v>
      </c>
      <c r="D79" t="s">
        <v>615</v>
      </c>
      <c r="F79" s="2" t="s">
        <v>8111</v>
      </c>
      <c r="G79" t="s">
        <v>197</v>
      </c>
      <c r="O79" t="s">
        <v>805</v>
      </c>
      <c r="S79" t="s">
        <v>800</v>
      </c>
      <c r="U79" t="s">
        <v>801</v>
      </c>
    </row>
    <row r="80" spans="3:21" x14ac:dyDescent="0.25">
      <c r="C80" t="s">
        <v>796</v>
      </c>
      <c r="D80" t="s">
        <v>8112</v>
      </c>
      <c r="F80" s="2" t="s">
        <v>8113</v>
      </c>
      <c r="G80" t="s">
        <v>256</v>
      </c>
      <c r="O80" t="s">
        <v>811</v>
      </c>
      <c r="S80" t="s">
        <v>806</v>
      </c>
      <c r="U80" t="s">
        <v>557</v>
      </c>
    </row>
    <row r="81" spans="3:21" x14ac:dyDescent="0.25">
      <c r="C81" t="s">
        <v>802</v>
      </c>
      <c r="D81" t="s">
        <v>624</v>
      </c>
      <c r="F81" s="2" t="s">
        <v>8114</v>
      </c>
      <c r="G81" t="s">
        <v>810</v>
      </c>
      <c r="O81" t="s">
        <v>817</v>
      </c>
      <c r="S81" t="s">
        <v>812</v>
      </c>
      <c r="U81" t="s">
        <v>813</v>
      </c>
    </row>
    <row r="82" spans="3:21" x14ac:dyDescent="0.25">
      <c r="C82" t="s">
        <v>807</v>
      </c>
      <c r="D82" t="s">
        <v>632</v>
      </c>
      <c r="F82" s="2" t="s">
        <v>8115</v>
      </c>
      <c r="G82" t="s">
        <v>268</v>
      </c>
      <c r="O82" t="s">
        <v>822</v>
      </c>
      <c r="S82" t="s">
        <v>818</v>
      </c>
      <c r="U82" t="s">
        <v>557</v>
      </c>
    </row>
    <row r="83" spans="3:21" x14ac:dyDescent="0.25">
      <c r="C83" t="s">
        <v>814</v>
      </c>
      <c r="D83" t="s">
        <v>641</v>
      </c>
      <c r="F83" s="2" t="s">
        <v>8116</v>
      </c>
      <c r="G83" t="s">
        <v>239</v>
      </c>
      <c r="O83" t="s">
        <v>828</v>
      </c>
      <c r="S83" t="s">
        <v>823</v>
      </c>
      <c r="U83" t="s">
        <v>824</v>
      </c>
    </row>
    <row r="84" spans="3:21" x14ac:dyDescent="0.25">
      <c r="C84" t="s">
        <v>819</v>
      </c>
      <c r="D84" t="s">
        <v>648</v>
      </c>
      <c r="F84" s="2" t="s">
        <v>8117</v>
      </c>
      <c r="G84" t="s">
        <v>197</v>
      </c>
      <c r="O84" t="s">
        <v>833</v>
      </c>
      <c r="S84" t="s">
        <v>829</v>
      </c>
      <c r="U84" t="s">
        <v>557</v>
      </c>
    </row>
    <row r="85" spans="3:21" x14ac:dyDescent="0.25">
      <c r="C85" t="s">
        <v>825</v>
      </c>
      <c r="D85" t="s">
        <v>657</v>
      </c>
      <c r="F85" s="2" t="s">
        <v>8118</v>
      </c>
      <c r="G85" t="s">
        <v>282</v>
      </c>
      <c r="O85" t="s">
        <v>838</v>
      </c>
      <c r="S85" t="s">
        <v>834</v>
      </c>
      <c r="U85" t="s">
        <v>597</v>
      </c>
    </row>
    <row r="86" spans="3:21" x14ac:dyDescent="0.25">
      <c r="C86" t="s">
        <v>830</v>
      </c>
      <c r="D86" t="s">
        <v>666</v>
      </c>
      <c r="F86" s="2" t="s">
        <v>8119</v>
      </c>
      <c r="G86" t="s">
        <v>287</v>
      </c>
      <c r="O86" t="s">
        <v>844</v>
      </c>
      <c r="S86" t="s">
        <v>839</v>
      </c>
      <c r="U86" t="s">
        <v>840</v>
      </c>
    </row>
    <row r="87" spans="3:21" x14ac:dyDescent="0.25">
      <c r="C87" t="s">
        <v>835</v>
      </c>
      <c r="D87" t="s">
        <v>675</v>
      </c>
      <c r="F87" s="2" t="s">
        <v>8120</v>
      </c>
      <c r="G87" t="s">
        <v>292</v>
      </c>
      <c r="O87" t="s">
        <v>850</v>
      </c>
      <c r="S87" t="s">
        <v>845</v>
      </c>
      <c r="U87" t="s">
        <v>606</v>
      </c>
    </row>
    <row r="88" spans="3:21" x14ac:dyDescent="0.25">
      <c r="C88" t="s">
        <v>841</v>
      </c>
      <c r="D88" t="s">
        <v>8121</v>
      </c>
      <c r="F88" s="2" t="s">
        <v>8122</v>
      </c>
      <c r="G88" t="s">
        <v>298</v>
      </c>
      <c r="O88" t="s">
        <v>855</v>
      </c>
      <c r="S88" t="s">
        <v>851</v>
      </c>
      <c r="U88" t="s">
        <v>617</v>
      </c>
    </row>
    <row r="89" spans="3:21" x14ac:dyDescent="0.25">
      <c r="C89" t="s">
        <v>847</v>
      </c>
      <c r="D89" t="s">
        <v>684</v>
      </c>
      <c r="F89" s="2" t="s">
        <v>8123</v>
      </c>
      <c r="G89" t="s">
        <v>303</v>
      </c>
      <c r="O89" t="s">
        <v>860</v>
      </c>
      <c r="S89" t="s">
        <v>856</v>
      </c>
      <c r="U89" t="s">
        <v>626</v>
      </c>
    </row>
    <row r="90" spans="3:21" x14ac:dyDescent="0.25">
      <c r="C90" t="s">
        <v>8124</v>
      </c>
      <c r="D90" t="s">
        <v>692</v>
      </c>
      <c r="F90" s="2" t="s">
        <v>8125</v>
      </c>
      <c r="G90" t="s">
        <v>292</v>
      </c>
      <c r="O90" t="s">
        <v>865</v>
      </c>
      <c r="S90" t="s">
        <v>861</v>
      </c>
      <c r="U90" t="s">
        <v>634</v>
      </c>
    </row>
    <row r="91" spans="3:21" x14ac:dyDescent="0.25">
      <c r="C91" t="s">
        <v>857</v>
      </c>
      <c r="D91" t="s">
        <v>700</v>
      </c>
      <c r="F91" s="2" t="s">
        <v>8126</v>
      </c>
      <c r="G91" t="s">
        <v>314</v>
      </c>
      <c r="O91" t="s">
        <v>870</v>
      </c>
      <c r="S91" t="s">
        <v>866</v>
      </c>
      <c r="U91" t="s">
        <v>643</v>
      </c>
    </row>
    <row r="92" spans="3:21" x14ac:dyDescent="0.25">
      <c r="C92" t="s">
        <v>862</v>
      </c>
      <c r="D92" t="s">
        <v>706</v>
      </c>
      <c r="F92" s="2" t="s">
        <v>8127</v>
      </c>
      <c r="G92" t="s">
        <v>320</v>
      </c>
      <c r="O92" t="s">
        <v>877</v>
      </c>
      <c r="S92" t="s">
        <v>871</v>
      </c>
      <c r="U92" t="s">
        <v>872</v>
      </c>
    </row>
    <row r="93" spans="3:21" x14ac:dyDescent="0.25">
      <c r="C93" t="s">
        <v>867</v>
      </c>
      <c r="D93" t="s">
        <v>713</v>
      </c>
      <c r="F93" s="2" t="s">
        <v>8128</v>
      </c>
      <c r="G93" t="s">
        <v>326</v>
      </c>
      <c r="O93" t="s">
        <v>883</v>
      </c>
      <c r="S93" t="s">
        <v>878</v>
      </c>
      <c r="U93" t="s">
        <v>879</v>
      </c>
    </row>
    <row r="94" spans="3:21" x14ac:dyDescent="0.25">
      <c r="C94" t="s">
        <v>874</v>
      </c>
      <c r="D94" t="s">
        <v>8129</v>
      </c>
      <c r="F94" s="2" t="s">
        <v>8130</v>
      </c>
      <c r="G94" t="s">
        <v>333</v>
      </c>
      <c r="O94" t="s">
        <v>889</v>
      </c>
      <c r="S94" t="s">
        <v>884</v>
      </c>
      <c r="U94" t="s">
        <v>885</v>
      </c>
    </row>
    <row r="95" spans="3:21" x14ac:dyDescent="0.25">
      <c r="C95" t="s">
        <v>880</v>
      </c>
      <c r="D95" t="s">
        <v>720</v>
      </c>
      <c r="F95" s="2" t="s">
        <v>8131</v>
      </c>
      <c r="G95" t="s">
        <v>340</v>
      </c>
      <c r="O95" t="s">
        <v>894</v>
      </c>
      <c r="S95" t="s">
        <v>890</v>
      </c>
      <c r="U95" t="s">
        <v>650</v>
      </c>
    </row>
    <row r="96" spans="3:21" x14ac:dyDescent="0.25">
      <c r="C96" t="s">
        <v>886</v>
      </c>
      <c r="D96" t="s">
        <v>728</v>
      </c>
      <c r="F96" s="2" t="s">
        <v>8132</v>
      </c>
      <c r="G96" t="s">
        <v>180</v>
      </c>
      <c r="S96" t="s">
        <v>895</v>
      </c>
      <c r="U96" t="s">
        <v>659</v>
      </c>
    </row>
    <row r="97" spans="3:21" x14ac:dyDescent="0.25">
      <c r="C97" t="s">
        <v>891</v>
      </c>
      <c r="D97" t="s">
        <v>735</v>
      </c>
      <c r="F97" s="2" t="s">
        <v>8133</v>
      </c>
      <c r="G97" t="s">
        <v>298</v>
      </c>
      <c r="S97" t="s">
        <v>899</v>
      </c>
      <c r="U97" t="s">
        <v>668</v>
      </c>
    </row>
    <row r="98" spans="3:21" x14ac:dyDescent="0.25">
      <c r="C98" t="s">
        <v>896</v>
      </c>
      <c r="D98" t="s">
        <v>743</v>
      </c>
      <c r="F98" s="2" t="s">
        <v>8134</v>
      </c>
      <c r="G98" t="s">
        <v>370</v>
      </c>
      <c r="S98" t="s">
        <v>903</v>
      </c>
      <c r="U98" t="s">
        <v>72</v>
      </c>
    </row>
    <row r="99" spans="3:21" x14ac:dyDescent="0.25">
      <c r="C99" t="s">
        <v>900</v>
      </c>
      <c r="D99" t="s">
        <v>749</v>
      </c>
      <c r="F99" s="2" t="s">
        <v>8135</v>
      </c>
      <c r="G99" t="s">
        <v>381</v>
      </c>
      <c r="S99" t="s">
        <v>908</v>
      </c>
      <c r="U99" t="s">
        <v>677</v>
      </c>
    </row>
    <row r="100" spans="3:21" x14ac:dyDescent="0.25">
      <c r="C100" t="s">
        <v>904</v>
      </c>
      <c r="D100" t="s">
        <v>757</v>
      </c>
      <c r="F100" s="2" t="s">
        <v>8136</v>
      </c>
      <c r="G100" t="s">
        <v>913</v>
      </c>
      <c r="S100" t="s">
        <v>915</v>
      </c>
      <c r="U100" t="s">
        <v>686</v>
      </c>
    </row>
    <row r="101" spans="3:21" x14ac:dyDescent="0.25">
      <c r="C101" t="s">
        <v>910</v>
      </c>
      <c r="D101" t="s">
        <v>763</v>
      </c>
      <c r="F101" s="2" t="s">
        <v>8137</v>
      </c>
      <c r="G101" t="s">
        <v>402</v>
      </c>
      <c r="S101" t="s">
        <v>919</v>
      </c>
      <c r="U101" t="s">
        <v>694</v>
      </c>
    </row>
    <row r="102" spans="3:21" x14ac:dyDescent="0.25">
      <c r="C102" t="s">
        <v>916</v>
      </c>
      <c r="D102" t="s">
        <v>8138</v>
      </c>
      <c r="F102" s="2" t="s">
        <v>8139</v>
      </c>
      <c r="G102" t="s">
        <v>411</v>
      </c>
      <c r="S102" t="s">
        <v>923</v>
      </c>
      <c r="U102" t="s">
        <v>702</v>
      </c>
    </row>
    <row r="103" spans="3:21" x14ac:dyDescent="0.25">
      <c r="C103" t="s">
        <v>920</v>
      </c>
      <c r="D103" t="s">
        <v>769</v>
      </c>
      <c r="F103" s="2" t="s">
        <v>8140</v>
      </c>
      <c r="G103" t="s">
        <v>810</v>
      </c>
      <c r="S103" t="s">
        <v>927</v>
      </c>
      <c r="U103" t="s">
        <v>708</v>
      </c>
    </row>
    <row r="104" spans="3:21" x14ac:dyDescent="0.25">
      <c r="C104" t="s">
        <v>924</v>
      </c>
      <c r="D104" t="s">
        <v>774</v>
      </c>
      <c r="F104" s="2" t="s">
        <v>8141</v>
      </c>
      <c r="G104" t="s">
        <v>428</v>
      </c>
      <c r="S104" t="s">
        <v>931</v>
      </c>
      <c r="U104" t="s">
        <v>715</v>
      </c>
    </row>
    <row r="105" spans="3:21" x14ac:dyDescent="0.25">
      <c r="C105" t="s">
        <v>928</v>
      </c>
      <c r="D105" t="s">
        <v>780</v>
      </c>
      <c r="F105" s="2" t="s">
        <v>8142</v>
      </c>
      <c r="G105" t="s">
        <v>333</v>
      </c>
      <c r="S105" t="s">
        <v>935</v>
      </c>
      <c r="U105" t="s">
        <v>722</v>
      </c>
    </row>
    <row r="106" spans="3:21" x14ac:dyDescent="0.25">
      <c r="C106" t="s">
        <v>932</v>
      </c>
      <c r="D106" t="s">
        <v>786</v>
      </c>
      <c r="F106" s="2" t="s">
        <v>8143</v>
      </c>
      <c r="G106" t="s">
        <v>447</v>
      </c>
      <c r="S106" t="s">
        <v>939</v>
      </c>
      <c r="U106" t="s">
        <v>940</v>
      </c>
    </row>
    <row r="107" spans="3:21" x14ac:dyDescent="0.25">
      <c r="C107" t="s">
        <v>936</v>
      </c>
      <c r="D107" t="s">
        <v>792</v>
      </c>
      <c r="F107" s="2" t="s">
        <v>8144</v>
      </c>
      <c r="G107" t="s">
        <v>458</v>
      </c>
      <c r="S107" t="s">
        <v>944</v>
      </c>
      <c r="U107" t="s">
        <v>945</v>
      </c>
    </row>
    <row r="108" spans="3:21" x14ac:dyDescent="0.25">
      <c r="C108" t="s">
        <v>941</v>
      </c>
      <c r="D108" t="s">
        <v>797</v>
      </c>
      <c r="F108" s="2" t="s">
        <v>8145</v>
      </c>
      <c r="G108" t="s">
        <v>468</v>
      </c>
      <c r="S108" t="s">
        <v>949</v>
      </c>
      <c r="U108" t="s">
        <v>950</v>
      </c>
    </row>
    <row r="109" spans="3:21" x14ac:dyDescent="0.25">
      <c r="C109" t="s">
        <v>946</v>
      </c>
      <c r="D109" t="s">
        <v>803</v>
      </c>
      <c r="F109" s="2" t="s">
        <v>8146</v>
      </c>
      <c r="G109" t="s">
        <v>478</v>
      </c>
      <c r="S109" t="s">
        <v>955</v>
      </c>
      <c r="U109" t="s">
        <v>956</v>
      </c>
    </row>
    <row r="110" spans="3:21" x14ac:dyDescent="0.25">
      <c r="C110" t="s">
        <v>951</v>
      </c>
      <c r="D110" t="s">
        <v>808</v>
      </c>
      <c r="F110" s="2" t="s">
        <v>8147</v>
      </c>
      <c r="G110" t="s">
        <v>488</v>
      </c>
      <c r="S110" t="s">
        <v>961</v>
      </c>
      <c r="U110" t="s">
        <v>962</v>
      </c>
    </row>
    <row r="111" spans="3:21" x14ac:dyDescent="0.25">
      <c r="C111" t="s">
        <v>957</v>
      </c>
      <c r="D111" t="s">
        <v>815</v>
      </c>
      <c r="F111" s="2" t="s">
        <v>8148</v>
      </c>
      <c r="G111" t="s">
        <v>498</v>
      </c>
      <c r="S111" t="s">
        <v>966</v>
      </c>
    </row>
    <row r="112" spans="3:21" x14ac:dyDescent="0.25">
      <c r="C112" t="s">
        <v>963</v>
      </c>
      <c r="D112" t="s">
        <v>820</v>
      </c>
      <c r="F112" s="2" t="s">
        <v>8149</v>
      </c>
      <c r="G112" t="s">
        <v>508</v>
      </c>
      <c r="S112" t="s">
        <v>970</v>
      </c>
    </row>
    <row r="113" spans="3:19" x14ac:dyDescent="0.25">
      <c r="C113" t="s">
        <v>967</v>
      </c>
      <c r="D113" t="s">
        <v>826</v>
      </c>
      <c r="F113" s="2" t="s">
        <v>8150</v>
      </c>
      <c r="G113" t="s">
        <v>519</v>
      </c>
      <c r="S113" t="s">
        <v>974</v>
      </c>
    </row>
    <row r="114" spans="3:19" x14ac:dyDescent="0.25">
      <c r="C114" t="s">
        <v>971</v>
      </c>
      <c r="D114" t="s">
        <v>8151</v>
      </c>
      <c r="F114" s="2" t="s">
        <v>8152</v>
      </c>
      <c r="G114" t="s">
        <v>529</v>
      </c>
      <c r="S114" t="s">
        <v>978</v>
      </c>
    </row>
    <row r="115" spans="3:19" x14ac:dyDescent="0.25">
      <c r="C115" t="s">
        <v>975</v>
      </c>
      <c r="D115" t="s">
        <v>831</v>
      </c>
      <c r="F115" s="2" t="s">
        <v>8153</v>
      </c>
      <c r="G115" t="s">
        <v>539</v>
      </c>
      <c r="S115" t="s">
        <v>982</v>
      </c>
    </row>
    <row r="116" spans="3:19" x14ac:dyDescent="0.25">
      <c r="C116" t="s">
        <v>979</v>
      </c>
      <c r="D116" t="s">
        <v>836</v>
      </c>
      <c r="F116" s="2" t="s">
        <v>8154</v>
      </c>
      <c r="G116" t="s">
        <v>549</v>
      </c>
      <c r="S116" t="s">
        <v>986</v>
      </c>
    </row>
    <row r="117" spans="3:19" x14ac:dyDescent="0.25">
      <c r="C117" t="s">
        <v>983</v>
      </c>
      <c r="D117" t="s">
        <v>842</v>
      </c>
      <c r="F117" s="2" t="s">
        <v>8155</v>
      </c>
      <c r="G117" t="s">
        <v>557</v>
      </c>
      <c r="S117" t="s">
        <v>990</v>
      </c>
    </row>
    <row r="118" spans="3:19" x14ac:dyDescent="0.25">
      <c r="C118" t="s">
        <v>987</v>
      </c>
      <c r="D118" t="s">
        <v>848</v>
      </c>
      <c r="F118" s="2" t="s">
        <v>8156</v>
      </c>
      <c r="G118" t="s">
        <v>566</v>
      </c>
      <c r="S118" t="s">
        <v>994</v>
      </c>
    </row>
    <row r="119" spans="3:19" x14ac:dyDescent="0.25">
      <c r="C119" t="s">
        <v>991</v>
      </c>
      <c r="D119" t="s">
        <v>853</v>
      </c>
      <c r="F119" s="2" t="s">
        <v>8157</v>
      </c>
      <c r="G119" t="s">
        <v>574</v>
      </c>
      <c r="S119" t="s">
        <v>998</v>
      </c>
    </row>
    <row r="120" spans="3:19" x14ac:dyDescent="0.25">
      <c r="C120" t="s">
        <v>995</v>
      </c>
      <c r="D120" t="s">
        <v>8158</v>
      </c>
      <c r="F120" s="2" t="s">
        <v>8159</v>
      </c>
      <c r="G120" t="s">
        <v>583</v>
      </c>
      <c r="S120" t="s">
        <v>1002</v>
      </c>
    </row>
    <row r="121" spans="3:19" x14ac:dyDescent="0.25">
      <c r="C121" t="s">
        <v>999</v>
      </c>
      <c r="D121" t="s">
        <v>858</v>
      </c>
      <c r="F121" s="2" t="s">
        <v>8160</v>
      </c>
      <c r="G121" t="s">
        <v>592</v>
      </c>
      <c r="S121" t="s">
        <v>1006</v>
      </c>
    </row>
    <row r="122" spans="3:19" x14ac:dyDescent="0.25">
      <c r="C122" t="s">
        <v>1003</v>
      </c>
      <c r="D122" t="s">
        <v>863</v>
      </c>
      <c r="F122" s="2" t="s">
        <v>8161</v>
      </c>
      <c r="G122" t="s">
        <v>601</v>
      </c>
      <c r="S122" t="s">
        <v>1010</v>
      </c>
    </row>
    <row r="123" spans="3:19" x14ac:dyDescent="0.25">
      <c r="C123" t="s">
        <v>1007</v>
      </c>
      <c r="D123" t="s">
        <v>8162</v>
      </c>
      <c r="F123" s="2" t="s">
        <v>8163</v>
      </c>
      <c r="G123" t="s">
        <v>611</v>
      </c>
      <c r="S123" t="s">
        <v>1014</v>
      </c>
    </row>
    <row r="124" spans="3:19" x14ac:dyDescent="0.25">
      <c r="C124" t="s">
        <v>1011</v>
      </c>
      <c r="D124" t="s">
        <v>868</v>
      </c>
      <c r="F124" s="2" t="s">
        <v>8164</v>
      </c>
      <c r="G124" t="s">
        <v>557</v>
      </c>
      <c r="S124" t="s">
        <v>1019</v>
      </c>
    </row>
    <row r="125" spans="3:19" x14ac:dyDescent="0.25">
      <c r="C125" t="s">
        <v>1016</v>
      </c>
      <c r="D125" t="s">
        <v>875</v>
      </c>
      <c r="F125" s="2" t="s">
        <v>8165</v>
      </c>
      <c r="G125" t="s">
        <v>630</v>
      </c>
      <c r="S125" t="s">
        <v>1023</v>
      </c>
    </row>
    <row r="126" spans="3:19" x14ac:dyDescent="0.25">
      <c r="C126" t="s">
        <v>1020</v>
      </c>
      <c r="D126" t="s">
        <v>8166</v>
      </c>
      <c r="F126" s="2" t="s">
        <v>8167</v>
      </c>
      <c r="G126" t="s">
        <v>1027</v>
      </c>
      <c r="S126" t="s">
        <v>1028</v>
      </c>
    </row>
    <row r="127" spans="3:19" x14ac:dyDescent="0.25">
      <c r="C127" t="s">
        <v>1024</v>
      </c>
      <c r="D127" t="s">
        <v>8168</v>
      </c>
      <c r="F127" s="2" t="s">
        <v>8169</v>
      </c>
      <c r="G127" t="s">
        <v>1032</v>
      </c>
      <c r="S127" t="s">
        <v>1033</v>
      </c>
    </row>
    <row r="128" spans="3:19" x14ac:dyDescent="0.25">
      <c r="C128" t="s">
        <v>1029</v>
      </c>
      <c r="D128" t="s">
        <v>887</v>
      </c>
      <c r="F128" s="2" t="s">
        <v>8170</v>
      </c>
      <c r="G128" t="s">
        <v>1037</v>
      </c>
      <c r="S128" t="s">
        <v>1038</v>
      </c>
    </row>
    <row r="129" spans="3:19" x14ac:dyDescent="0.25">
      <c r="C129" t="s">
        <v>1034</v>
      </c>
      <c r="D129" t="s">
        <v>892</v>
      </c>
      <c r="F129" s="2" t="s">
        <v>8171</v>
      </c>
      <c r="G129" t="s">
        <v>557</v>
      </c>
      <c r="S129" t="s">
        <v>1042</v>
      </c>
    </row>
    <row r="130" spans="3:19" x14ac:dyDescent="0.25">
      <c r="C130" t="s">
        <v>1044</v>
      </c>
      <c r="D130" t="s">
        <v>897</v>
      </c>
      <c r="F130" s="2" t="s">
        <v>8172</v>
      </c>
      <c r="G130" t="s">
        <v>1047</v>
      </c>
      <c r="S130" t="s">
        <v>1048</v>
      </c>
    </row>
    <row r="131" spans="3:19" x14ac:dyDescent="0.25">
      <c r="C131" t="s">
        <v>1043</v>
      </c>
      <c r="D131" t="s">
        <v>901</v>
      </c>
      <c r="F131" s="2" t="s">
        <v>8173</v>
      </c>
      <c r="G131" t="s">
        <v>557</v>
      </c>
      <c r="S131" t="s">
        <v>1052</v>
      </c>
    </row>
    <row r="132" spans="3:19" x14ac:dyDescent="0.25">
      <c r="C132" t="s">
        <v>1049</v>
      </c>
      <c r="D132" t="s">
        <v>905</v>
      </c>
      <c r="F132" s="2" t="s">
        <v>8174</v>
      </c>
      <c r="G132" t="s">
        <v>638</v>
      </c>
      <c r="S132" t="s">
        <v>1056</v>
      </c>
    </row>
    <row r="133" spans="3:19" x14ac:dyDescent="0.25">
      <c r="C133" t="s">
        <v>1053</v>
      </c>
      <c r="D133" t="s">
        <v>8175</v>
      </c>
      <c r="F133" s="2" t="s">
        <v>8176</v>
      </c>
      <c r="G133" t="s">
        <v>557</v>
      </c>
      <c r="S133" t="s">
        <v>1061</v>
      </c>
    </row>
    <row r="134" spans="3:19" x14ac:dyDescent="0.25">
      <c r="C134" t="s">
        <v>1058</v>
      </c>
      <c r="D134" t="s">
        <v>8177</v>
      </c>
      <c r="F134" s="2" t="s">
        <v>8178</v>
      </c>
      <c r="G134" t="s">
        <v>654</v>
      </c>
      <c r="S134" t="s">
        <v>1065</v>
      </c>
    </row>
    <row r="135" spans="3:19" x14ac:dyDescent="0.25">
      <c r="C135" t="s">
        <v>1062</v>
      </c>
      <c r="D135" t="s">
        <v>911</v>
      </c>
      <c r="F135" s="2" t="s">
        <v>8179</v>
      </c>
      <c r="G135" t="s">
        <v>663</v>
      </c>
      <c r="S135" t="s">
        <v>1069</v>
      </c>
    </row>
    <row r="136" spans="3:19" x14ac:dyDescent="0.25">
      <c r="C136" t="s">
        <v>1066</v>
      </c>
      <c r="D136" t="s">
        <v>917</v>
      </c>
      <c r="F136" s="2" t="s">
        <v>8180</v>
      </c>
      <c r="G136" t="s">
        <v>672</v>
      </c>
      <c r="S136" t="s">
        <v>1073</v>
      </c>
    </row>
    <row r="137" spans="3:19" x14ac:dyDescent="0.25">
      <c r="C137" t="s">
        <v>1070</v>
      </c>
      <c r="D137" t="s">
        <v>921</v>
      </c>
      <c r="F137" s="2" t="s">
        <v>8181</v>
      </c>
      <c r="G137" t="s">
        <v>681</v>
      </c>
      <c r="S137" t="s">
        <v>1077</v>
      </c>
    </row>
    <row r="138" spans="3:19" x14ac:dyDescent="0.25">
      <c r="C138" t="s">
        <v>1074</v>
      </c>
      <c r="D138" t="s">
        <v>925</v>
      </c>
      <c r="F138" s="2" t="s">
        <v>8182</v>
      </c>
      <c r="G138" t="s">
        <v>557</v>
      </c>
      <c r="S138" t="s">
        <v>1081</v>
      </c>
    </row>
    <row r="139" spans="3:19" x14ac:dyDescent="0.25">
      <c r="C139" t="s">
        <v>1078</v>
      </c>
      <c r="D139" t="s">
        <v>8183</v>
      </c>
      <c r="F139" s="2" t="s">
        <v>8184</v>
      </c>
      <c r="G139" t="s">
        <v>1086</v>
      </c>
      <c r="S139" t="s">
        <v>1087</v>
      </c>
    </row>
    <row r="140" spans="3:19" x14ac:dyDescent="0.25">
      <c r="C140" t="s">
        <v>1083</v>
      </c>
      <c r="D140" t="s">
        <v>929</v>
      </c>
      <c r="F140" s="2" t="s">
        <v>8185</v>
      </c>
      <c r="G140" t="s">
        <v>1032</v>
      </c>
      <c r="S140" t="s">
        <v>1091</v>
      </c>
    </row>
    <row r="141" spans="3:19" x14ac:dyDescent="0.25">
      <c r="C141" t="s">
        <v>1088</v>
      </c>
      <c r="D141" t="s">
        <v>933</v>
      </c>
      <c r="F141" s="2" t="s">
        <v>8186</v>
      </c>
      <c r="G141" t="s">
        <v>1037</v>
      </c>
      <c r="S141" t="s">
        <v>1095</v>
      </c>
    </row>
    <row r="142" spans="3:19" x14ac:dyDescent="0.25">
      <c r="C142" t="s">
        <v>1092</v>
      </c>
      <c r="D142" t="s">
        <v>937</v>
      </c>
      <c r="F142" s="2" t="s">
        <v>8187</v>
      </c>
      <c r="G142" t="s">
        <v>557</v>
      </c>
      <c r="S142" t="s">
        <v>1099</v>
      </c>
    </row>
    <row r="143" spans="3:19" x14ac:dyDescent="0.25">
      <c r="C143" t="s">
        <v>1096</v>
      </c>
      <c r="D143" t="s">
        <v>942</v>
      </c>
      <c r="F143" s="2" t="s">
        <v>8188</v>
      </c>
      <c r="G143" t="s">
        <v>698</v>
      </c>
      <c r="S143" t="s">
        <v>1104</v>
      </c>
    </row>
    <row r="144" spans="3:19" x14ac:dyDescent="0.25">
      <c r="C144" t="s">
        <v>1101</v>
      </c>
      <c r="D144" t="s">
        <v>947</v>
      </c>
      <c r="F144" s="2" t="s">
        <v>8189</v>
      </c>
      <c r="G144" t="s">
        <v>557</v>
      </c>
      <c r="S144" t="s">
        <v>1108</v>
      </c>
    </row>
    <row r="145" spans="3:19" x14ac:dyDescent="0.25">
      <c r="C145" t="s">
        <v>1105</v>
      </c>
      <c r="D145" t="s">
        <v>952</v>
      </c>
      <c r="F145" s="2" t="s">
        <v>8190</v>
      </c>
      <c r="G145" t="s">
        <v>711</v>
      </c>
      <c r="S145" t="s">
        <v>1112</v>
      </c>
    </row>
    <row r="146" spans="3:19" x14ac:dyDescent="0.25">
      <c r="C146" t="s">
        <v>1109</v>
      </c>
      <c r="D146" t="s">
        <v>958</v>
      </c>
      <c r="F146" s="2" t="s">
        <v>8191</v>
      </c>
      <c r="G146" t="s">
        <v>557</v>
      </c>
      <c r="S146" t="s">
        <v>1116</v>
      </c>
    </row>
    <row r="147" spans="3:19" x14ac:dyDescent="0.25">
      <c r="C147" t="s">
        <v>1113</v>
      </c>
      <c r="D147" t="s">
        <v>964</v>
      </c>
      <c r="F147" s="2" t="s">
        <v>8192</v>
      </c>
      <c r="G147" t="s">
        <v>726</v>
      </c>
      <c r="S147" t="s">
        <v>1120</v>
      </c>
    </row>
    <row r="148" spans="3:19" x14ac:dyDescent="0.25">
      <c r="C148" t="s">
        <v>1117</v>
      </c>
      <c r="D148" t="s">
        <v>968</v>
      </c>
      <c r="F148" s="2" t="s">
        <v>8193</v>
      </c>
      <c r="G148" t="s">
        <v>557</v>
      </c>
      <c r="S148" t="s">
        <v>1124</v>
      </c>
    </row>
    <row r="149" spans="3:19" x14ac:dyDescent="0.25">
      <c r="C149" t="s">
        <v>1121</v>
      </c>
      <c r="D149" t="s">
        <v>972</v>
      </c>
      <c r="F149" s="2" t="s">
        <v>8194</v>
      </c>
      <c r="G149" t="s">
        <v>741</v>
      </c>
      <c r="S149" t="s">
        <v>1129</v>
      </c>
    </row>
    <row r="150" spans="3:19" x14ac:dyDescent="0.25">
      <c r="C150" t="s">
        <v>1126</v>
      </c>
      <c r="D150" t="s">
        <v>8195</v>
      </c>
      <c r="F150" s="2" t="s">
        <v>8196</v>
      </c>
      <c r="G150" t="s">
        <v>557</v>
      </c>
      <c r="S150" t="s">
        <v>1133</v>
      </c>
    </row>
    <row r="151" spans="3:19" x14ac:dyDescent="0.25">
      <c r="C151" t="s">
        <v>1130</v>
      </c>
      <c r="D151" t="s">
        <v>8197</v>
      </c>
      <c r="F151" s="2" t="s">
        <v>8198</v>
      </c>
      <c r="G151" t="s">
        <v>755</v>
      </c>
      <c r="S151" t="s">
        <v>1137</v>
      </c>
    </row>
    <row r="152" spans="3:19" x14ac:dyDescent="0.25">
      <c r="C152" t="s">
        <v>1134</v>
      </c>
      <c r="D152" t="s">
        <v>976</v>
      </c>
      <c r="F152" s="2" t="s">
        <v>8199</v>
      </c>
      <c r="G152" t="s">
        <v>557</v>
      </c>
      <c r="S152" t="s">
        <v>1143</v>
      </c>
    </row>
    <row r="153" spans="3:19" x14ac:dyDescent="0.25">
      <c r="C153" t="s">
        <v>1140</v>
      </c>
      <c r="D153" t="s">
        <v>980</v>
      </c>
      <c r="F153" s="2" t="s">
        <v>8200</v>
      </c>
      <c r="G153" t="s">
        <v>767</v>
      </c>
      <c r="S153" t="s">
        <v>1148</v>
      </c>
    </row>
    <row r="154" spans="3:19" x14ac:dyDescent="0.25">
      <c r="C154" t="s">
        <v>1139</v>
      </c>
      <c r="D154" t="s">
        <v>8201</v>
      </c>
      <c r="F154" s="2" t="s">
        <v>8202</v>
      </c>
      <c r="G154" t="s">
        <v>557</v>
      </c>
      <c r="S154" t="s">
        <v>1153</v>
      </c>
    </row>
    <row r="155" spans="3:19" x14ac:dyDescent="0.25">
      <c r="C155" t="s">
        <v>1178</v>
      </c>
      <c r="D155" t="s">
        <v>984</v>
      </c>
      <c r="F155" s="2" t="s">
        <v>8203</v>
      </c>
      <c r="G155" t="s">
        <v>778</v>
      </c>
      <c r="S155" t="s">
        <v>1157</v>
      </c>
    </row>
    <row r="156" spans="3:19" x14ac:dyDescent="0.25">
      <c r="C156" t="s">
        <v>1145</v>
      </c>
      <c r="D156" t="s">
        <v>988</v>
      </c>
      <c r="F156" s="2" t="s">
        <v>8204</v>
      </c>
      <c r="G156" t="s">
        <v>557</v>
      </c>
      <c r="S156" t="s">
        <v>1161</v>
      </c>
    </row>
    <row r="157" spans="3:19" x14ac:dyDescent="0.25">
      <c r="C157" t="s">
        <v>1150</v>
      </c>
      <c r="D157" t="s">
        <v>992</v>
      </c>
      <c r="F157" s="2" t="s">
        <v>8205</v>
      </c>
      <c r="G157" t="s">
        <v>790</v>
      </c>
      <c r="S157" t="s">
        <v>1165</v>
      </c>
    </row>
    <row r="158" spans="3:19" x14ac:dyDescent="0.25">
      <c r="C158" t="s">
        <v>1154</v>
      </c>
      <c r="D158" t="s">
        <v>8206</v>
      </c>
      <c r="F158" s="2" t="s">
        <v>8207</v>
      </c>
      <c r="G158" t="s">
        <v>557</v>
      </c>
      <c r="S158" t="s">
        <v>1170</v>
      </c>
    </row>
    <row r="159" spans="3:19" x14ac:dyDescent="0.25">
      <c r="C159" t="s">
        <v>1158</v>
      </c>
      <c r="D159" t="s">
        <v>996</v>
      </c>
      <c r="F159" s="2" t="s">
        <v>8208</v>
      </c>
      <c r="G159" t="s">
        <v>801</v>
      </c>
      <c r="S159" t="s">
        <v>1174</v>
      </c>
    </row>
    <row r="160" spans="3:19" x14ac:dyDescent="0.25">
      <c r="C160" t="s">
        <v>1162</v>
      </c>
      <c r="D160" t="s">
        <v>1000</v>
      </c>
      <c r="F160" s="2" t="s">
        <v>8209</v>
      </c>
      <c r="G160" t="s">
        <v>557</v>
      </c>
      <c r="S160" t="s">
        <v>1177</v>
      </c>
    </row>
    <row r="161" spans="3:19" x14ac:dyDescent="0.25">
      <c r="C161" t="s">
        <v>1167</v>
      </c>
      <c r="D161" t="s">
        <v>1004</v>
      </c>
      <c r="F161" s="2" t="s">
        <v>1344</v>
      </c>
      <c r="G161" t="s">
        <v>813</v>
      </c>
      <c r="S161" t="s">
        <v>1180</v>
      </c>
    </row>
    <row r="162" spans="3:19" x14ac:dyDescent="0.25">
      <c r="C162" t="s">
        <v>1172</v>
      </c>
      <c r="D162" t="s">
        <v>1008</v>
      </c>
      <c r="G162" t="s">
        <v>557</v>
      </c>
      <c r="S162" t="s">
        <v>1182</v>
      </c>
    </row>
    <row r="163" spans="3:19" x14ac:dyDescent="0.25">
      <c r="C163" t="s">
        <v>1175</v>
      </c>
      <c r="D163" t="s">
        <v>8210</v>
      </c>
      <c r="G163" t="s">
        <v>824</v>
      </c>
      <c r="S163" t="s">
        <v>1185</v>
      </c>
    </row>
    <row r="164" spans="3:19" x14ac:dyDescent="0.25">
      <c r="C164" t="s">
        <v>1179</v>
      </c>
      <c r="D164" t="s">
        <v>1012</v>
      </c>
      <c r="G164" t="s">
        <v>557</v>
      </c>
      <c r="S164" t="s">
        <v>1188</v>
      </c>
    </row>
    <row r="165" spans="3:19" x14ac:dyDescent="0.25">
      <c r="C165" t="s">
        <v>1181</v>
      </c>
      <c r="D165" t="s">
        <v>8211</v>
      </c>
      <c r="S165" t="s">
        <v>1190</v>
      </c>
    </row>
    <row r="166" spans="3:19" x14ac:dyDescent="0.25">
      <c r="C166" t="s">
        <v>1184</v>
      </c>
      <c r="D166" t="s">
        <v>1017</v>
      </c>
      <c r="S166" t="s">
        <v>1193</v>
      </c>
    </row>
    <row r="167" spans="3:19" x14ac:dyDescent="0.25">
      <c r="C167" t="s">
        <v>1187</v>
      </c>
      <c r="D167" t="s">
        <v>1021</v>
      </c>
      <c r="S167" t="s">
        <v>1195</v>
      </c>
    </row>
    <row r="168" spans="3:19" x14ac:dyDescent="0.25">
      <c r="C168" t="s">
        <v>1189</v>
      </c>
      <c r="D168" t="s">
        <v>1025</v>
      </c>
      <c r="S168" t="s">
        <v>1198</v>
      </c>
    </row>
    <row r="169" spans="3:19" x14ac:dyDescent="0.25">
      <c r="C169" t="s">
        <v>1192</v>
      </c>
      <c r="D169" t="s">
        <v>8212</v>
      </c>
      <c r="S169" t="s">
        <v>1200</v>
      </c>
    </row>
    <row r="170" spans="3:19" x14ac:dyDescent="0.25">
      <c r="C170" t="s">
        <v>1194</v>
      </c>
      <c r="D170" t="s">
        <v>8213</v>
      </c>
      <c r="S170" t="s">
        <v>1203</v>
      </c>
    </row>
    <row r="171" spans="3:19" x14ac:dyDescent="0.25">
      <c r="C171" t="s">
        <v>1197</v>
      </c>
      <c r="D171" t="s">
        <v>1030</v>
      </c>
      <c r="S171" t="s">
        <v>1205</v>
      </c>
    </row>
    <row r="172" spans="3:19" x14ac:dyDescent="0.25">
      <c r="C172" t="s">
        <v>1199</v>
      </c>
      <c r="D172" t="s">
        <v>1035</v>
      </c>
      <c r="S172" t="s">
        <v>1207</v>
      </c>
    </row>
    <row r="173" spans="3:19" x14ac:dyDescent="0.25">
      <c r="C173" t="s">
        <v>1202</v>
      </c>
      <c r="D173" t="s">
        <v>1040</v>
      </c>
      <c r="S173" t="s">
        <v>1209</v>
      </c>
    </row>
    <row r="174" spans="3:19" x14ac:dyDescent="0.25">
      <c r="C174" t="s">
        <v>1204</v>
      </c>
      <c r="D174" t="s">
        <v>8214</v>
      </c>
      <c r="S174" t="s">
        <v>1212</v>
      </c>
    </row>
    <row r="175" spans="3:19" x14ac:dyDescent="0.25">
      <c r="C175" t="s">
        <v>1206</v>
      </c>
      <c r="D175" t="s">
        <v>1045</v>
      </c>
      <c r="S175" t="s">
        <v>1215</v>
      </c>
    </row>
    <row r="176" spans="3:19" x14ac:dyDescent="0.25">
      <c r="C176" t="s">
        <v>1208</v>
      </c>
      <c r="D176" t="s">
        <v>8215</v>
      </c>
      <c r="S176" t="s">
        <v>1217</v>
      </c>
    </row>
    <row r="177" spans="3:19" x14ac:dyDescent="0.25">
      <c r="C177" t="s">
        <v>1211</v>
      </c>
      <c r="D177" t="s">
        <v>1050</v>
      </c>
      <c r="S177" t="s">
        <v>1219</v>
      </c>
    </row>
    <row r="178" spans="3:19" x14ac:dyDescent="0.25">
      <c r="C178" t="s">
        <v>1214</v>
      </c>
      <c r="D178" t="s">
        <v>1054</v>
      </c>
      <c r="S178" t="s">
        <v>1221</v>
      </c>
    </row>
    <row r="179" spans="3:19" x14ac:dyDescent="0.25">
      <c r="C179" t="s">
        <v>1216</v>
      </c>
      <c r="D179" t="s">
        <v>1059</v>
      </c>
      <c r="S179" t="s">
        <v>1223</v>
      </c>
    </row>
    <row r="180" spans="3:19" x14ac:dyDescent="0.25">
      <c r="C180" t="s">
        <v>1218</v>
      </c>
      <c r="D180" t="s">
        <v>1063</v>
      </c>
      <c r="S180" t="s">
        <v>1225</v>
      </c>
    </row>
    <row r="181" spans="3:19" x14ac:dyDescent="0.25">
      <c r="C181" t="s">
        <v>1220</v>
      </c>
      <c r="D181" t="s">
        <v>1067</v>
      </c>
      <c r="S181" t="s">
        <v>1227</v>
      </c>
    </row>
    <row r="182" spans="3:19" x14ac:dyDescent="0.25">
      <c r="C182" t="s">
        <v>1222</v>
      </c>
      <c r="D182" t="s">
        <v>8216</v>
      </c>
      <c r="S182" t="s">
        <v>1229</v>
      </c>
    </row>
    <row r="183" spans="3:19" x14ac:dyDescent="0.25">
      <c r="C183" t="s">
        <v>1224</v>
      </c>
      <c r="D183" t="s">
        <v>1071</v>
      </c>
      <c r="S183" t="s">
        <v>1231</v>
      </c>
    </row>
    <row r="184" spans="3:19" x14ac:dyDescent="0.25">
      <c r="C184" t="s">
        <v>1226</v>
      </c>
      <c r="D184" t="s">
        <v>8217</v>
      </c>
      <c r="S184" t="s">
        <v>1233</v>
      </c>
    </row>
    <row r="185" spans="3:19" x14ac:dyDescent="0.25">
      <c r="C185" t="s">
        <v>1228</v>
      </c>
      <c r="D185" t="s">
        <v>1075</v>
      </c>
      <c r="S185" t="s">
        <v>1235</v>
      </c>
    </row>
    <row r="186" spans="3:19" x14ac:dyDescent="0.25">
      <c r="C186" t="s">
        <v>1230</v>
      </c>
      <c r="D186" t="s">
        <v>1079</v>
      </c>
      <c r="S186" t="s">
        <v>1237</v>
      </c>
    </row>
    <row r="187" spans="3:19" x14ac:dyDescent="0.25">
      <c r="C187" t="s">
        <v>1232</v>
      </c>
      <c r="D187" t="s">
        <v>1084</v>
      </c>
      <c r="S187" t="s">
        <v>1239</v>
      </c>
    </row>
    <row r="188" spans="3:19" x14ac:dyDescent="0.25">
      <c r="C188" t="s">
        <v>1234</v>
      </c>
      <c r="D188" t="s">
        <v>8218</v>
      </c>
      <c r="S188" t="s">
        <v>1241</v>
      </c>
    </row>
    <row r="189" spans="3:19" x14ac:dyDescent="0.25">
      <c r="C189" t="s">
        <v>1236</v>
      </c>
      <c r="D189" t="s">
        <v>1089</v>
      </c>
      <c r="S189" t="s">
        <v>1244</v>
      </c>
    </row>
    <row r="190" spans="3:19" x14ac:dyDescent="0.25">
      <c r="C190" t="s">
        <v>1238</v>
      </c>
      <c r="D190" t="s">
        <v>1093</v>
      </c>
      <c r="S190" t="s">
        <v>1246</v>
      </c>
    </row>
    <row r="191" spans="3:19" x14ac:dyDescent="0.25">
      <c r="C191" t="s">
        <v>1240</v>
      </c>
      <c r="D191" t="s">
        <v>1097</v>
      </c>
      <c r="S191" t="s">
        <v>1249</v>
      </c>
    </row>
    <row r="192" spans="3:19" x14ac:dyDescent="0.25">
      <c r="C192" t="s">
        <v>1243</v>
      </c>
      <c r="D192" t="s">
        <v>1102</v>
      </c>
      <c r="S192" t="s">
        <v>1251</v>
      </c>
    </row>
    <row r="193" spans="3:19" x14ac:dyDescent="0.25">
      <c r="C193" t="s">
        <v>1245</v>
      </c>
      <c r="D193" t="s">
        <v>8219</v>
      </c>
      <c r="S193" t="s">
        <v>1254</v>
      </c>
    </row>
    <row r="194" spans="3:19" x14ac:dyDescent="0.25">
      <c r="C194" t="s">
        <v>1248</v>
      </c>
      <c r="D194" t="s">
        <v>1106</v>
      </c>
      <c r="S194" t="s">
        <v>1257</v>
      </c>
    </row>
    <row r="195" spans="3:19" x14ac:dyDescent="0.25">
      <c r="C195" t="s">
        <v>1250</v>
      </c>
      <c r="D195" t="s">
        <v>1110</v>
      </c>
      <c r="S195" t="s">
        <v>1259</v>
      </c>
    </row>
    <row r="196" spans="3:19" x14ac:dyDescent="0.25">
      <c r="C196" t="s">
        <v>1253</v>
      </c>
      <c r="D196" t="s">
        <v>1114</v>
      </c>
      <c r="S196" t="s">
        <v>1261</v>
      </c>
    </row>
    <row r="197" spans="3:19" x14ac:dyDescent="0.25">
      <c r="C197" t="s">
        <v>1256</v>
      </c>
      <c r="D197" t="s">
        <v>1118</v>
      </c>
      <c r="S197" t="s">
        <v>1263</v>
      </c>
    </row>
    <row r="198" spans="3:19" x14ac:dyDescent="0.25">
      <c r="C198" t="s">
        <v>1258</v>
      </c>
      <c r="D198" t="s">
        <v>8220</v>
      </c>
      <c r="S198" t="s">
        <v>1266</v>
      </c>
    </row>
    <row r="199" spans="3:19" x14ac:dyDescent="0.25">
      <c r="C199" t="s">
        <v>1260</v>
      </c>
      <c r="D199" t="s">
        <v>8221</v>
      </c>
      <c r="S199" t="s">
        <v>1269</v>
      </c>
    </row>
    <row r="200" spans="3:19" x14ac:dyDescent="0.25">
      <c r="C200" t="s">
        <v>1262</v>
      </c>
      <c r="D200" t="s">
        <v>8222</v>
      </c>
      <c r="S200" t="s">
        <v>1271</v>
      </c>
    </row>
    <row r="201" spans="3:19" x14ac:dyDescent="0.25">
      <c r="C201" t="s">
        <v>1265</v>
      </c>
      <c r="D201" t="s">
        <v>8223</v>
      </c>
      <c r="S201" t="s">
        <v>1273</v>
      </c>
    </row>
    <row r="202" spans="3:19" x14ac:dyDescent="0.25">
      <c r="C202" t="s">
        <v>1268</v>
      </c>
      <c r="D202" t="s">
        <v>1127</v>
      </c>
      <c r="S202" t="s">
        <v>1276</v>
      </c>
    </row>
    <row r="203" spans="3:19" x14ac:dyDescent="0.25">
      <c r="C203" t="s">
        <v>1270</v>
      </c>
      <c r="D203" t="s">
        <v>1131</v>
      </c>
      <c r="S203" t="s">
        <v>1278</v>
      </c>
    </row>
    <row r="204" spans="3:19" x14ac:dyDescent="0.25">
      <c r="C204" t="s">
        <v>1272</v>
      </c>
      <c r="D204" t="s">
        <v>1135</v>
      </c>
      <c r="S204" t="s">
        <v>1280</v>
      </c>
    </row>
    <row r="205" spans="3:19" x14ac:dyDescent="0.25">
      <c r="C205" t="s">
        <v>1275</v>
      </c>
      <c r="D205" t="s">
        <v>1141</v>
      </c>
      <c r="S205" t="s">
        <v>1282</v>
      </c>
    </row>
    <row r="206" spans="3:19" x14ac:dyDescent="0.25">
      <c r="C206" t="s">
        <v>1277</v>
      </c>
      <c r="D206" t="s">
        <v>1146</v>
      </c>
      <c r="S206" t="s">
        <v>1285</v>
      </c>
    </row>
    <row r="207" spans="3:19" x14ac:dyDescent="0.25">
      <c r="C207" t="s">
        <v>1279</v>
      </c>
      <c r="D207" t="s">
        <v>8224</v>
      </c>
      <c r="S207" t="s">
        <v>1287</v>
      </c>
    </row>
    <row r="208" spans="3:19" x14ac:dyDescent="0.25">
      <c r="C208" t="s">
        <v>1281</v>
      </c>
      <c r="D208" t="s">
        <v>1151</v>
      </c>
      <c r="S208" t="s">
        <v>1289</v>
      </c>
    </row>
    <row r="209" spans="3:19" x14ac:dyDescent="0.25">
      <c r="C209" t="s">
        <v>1284</v>
      </c>
      <c r="D209" t="s">
        <v>5194</v>
      </c>
      <c r="S209" t="s">
        <v>1291</v>
      </c>
    </row>
    <row r="210" spans="3:19" x14ac:dyDescent="0.25">
      <c r="C210" t="s">
        <v>1286</v>
      </c>
      <c r="D210" t="s">
        <v>8225</v>
      </c>
      <c r="S210" t="s">
        <v>1293</v>
      </c>
    </row>
    <row r="211" spans="3:19" x14ac:dyDescent="0.25">
      <c r="C211" t="s">
        <v>1288</v>
      </c>
      <c r="D211" t="s">
        <v>1155</v>
      </c>
      <c r="S211" t="s">
        <v>1295</v>
      </c>
    </row>
    <row r="212" spans="3:19" x14ac:dyDescent="0.25">
      <c r="C212" t="s">
        <v>1290</v>
      </c>
      <c r="D212" t="s">
        <v>8226</v>
      </c>
      <c r="S212" t="s">
        <v>1297</v>
      </c>
    </row>
    <row r="213" spans="3:19" x14ac:dyDescent="0.25">
      <c r="C213" t="s">
        <v>1292</v>
      </c>
      <c r="D213" t="s">
        <v>8227</v>
      </c>
      <c r="S213" t="s">
        <v>1300</v>
      </c>
    </row>
    <row r="214" spans="3:19" x14ac:dyDescent="0.25">
      <c r="C214" t="s">
        <v>1294</v>
      </c>
      <c r="D214" t="s">
        <v>1159</v>
      </c>
      <c r="S214" t="s">
        <v>1302</v>
      </c>
    </row>
    <row r="215" spans="3:19" x14ac:dyDescent="0.25">
      <c r="C215" t="s">
        <v>1296</v>
      </c>
      <c r="D215" t="s">
        <v>8228</v>
      </c>
      <c r="S215" t="s">
        <v>1305</v>
      </c>
    </row>
    <row r="216" spans="3:19" x14ac:dyDescent="0.25">
      <c r="C216" t="s">
        <v>1299</v>
      </c>
      <c r="D216" t="s">
        <v>1163</v>
      </c>
      <c r="S216" t="s">
        <v>1307</v>
      </c>
    </row>
    <row r="217" spans="3:19" x14ac:dyDescent="0.25">
      <c r="C217" t="s">
        <v>1301</v>
      </c>
      <c r="D217" t="s">
        <v>8229</v>
      </c>
      <c r="S217" t="s">
        <v>1309</v>
      </c>
    </row>
    <row r="218" spans="3:19" x14ac:dyDescent="0.25">
      <c r="C218" t="s">
        <v>1304</v>
      </c>
      <c r="D218" t="s">
        <v>8230</v>
      </c>
      <c r="S218" t="s">
        <v>1311</v>
      </c>
    </row>
    <row r="219" spans="3:19" x14ac:dyDescent="0.25">
      <c r="C219" t="s">
        <v>1306</v>
      </c>
      <c r="D219" t="s">
        <v>8231</v>
      </c>
      <c r="S219" t="s">
        <v>1313</v>
      </c>
    </row>
    <row r="220" spans="3:19" x14ac:dyDescent="0.25">
      <c r="C220" t="s">
        <v>1308</v>
      </c>
      <c r="D220" t="s">
        <v>8232</v>
      </c>
      <c r="S220" t="s">
        <v>1316</v>
      </c>
    </row>
    <row r="221" spans="3:19" x14ac:dyDescent="0.25">
      <c r="C221" t="s">
        <v>1310</v>
      </c>
      <c r="D221" t="s">
        <v>8233</v>
      </c>
      <c r="S221" t="s">
        <v>1319</v>
      </c>
    </row>
    <row r="222" spans="3:19" x14ac:dyDescent="0.25">
      <c r="C222" t="s">
        <v>1312</v>
      </c>
      <c r="D222" t="s">
        <v>8234</v>
      </c>
      <c r="S222" t="s">
        <v>1321</v>
      </c>
    </row>
    <row r="223" spans="3:19" x14ac:dyDescent="0.25">
      <c r="C223" t="s">
        <v>1315</v>
      </c>
      <c r="D223" t="s">
        <v>1168</v>
      </c>
      <c r="S223" t="s">
        <v>1324</v>
      </c>
    </row>
    <row r="224" spans="3:19" x14ac:dyDescent="0.25">
      <c r="C224" t="s">
        <v>1318</v>
      </c>
      <c r="D224" t="s">
        <v>8235</v>
      </c>
      <c r="S224" t="s">
        <v>1326</v>
      </c>
    </row>
    <row r="225" spans="3:19" x14ac:dyDescent="0.25">
      <c r="C225" t="s">
        <v>1320</v>
      </c>
      <c r="D225" t="s">
        <v>8236</v>
      </c>
      <c r="S225" t="s">
        <v>1328</v>
      </c>
    </row>
    <row r="226" spans="3:19" x14ac:dyDescent="0.25">
      <c r="C226" t="s">
        <v>1323</v>
      </c>
      <c r="D226" t="s">
        <v>8237</v>
      </c>
      <c r="S226" t="s">
        <v>1331</v>
      </c>
    </row>
    <row r="227" spans="3:19" x14ac:dyDescent="0.25">
      <c r="C227" t="s">
        <v>1325</v>
      </c>
      <c r="S227" t="s">
        <v>1333</v>
      </c>
    </row>
    <row r="228" spans="3:19" x14ac:dyDescent="0.25">
      <c r="C228" t="s">
        <v>1327</v>
      </c>
      <c r="S228" t="s">
        <v>1336</v>
      </c>
    </row>
    <row r="229" spans="3:19" x14ac:dyDescent="0.25">
      <c r="C229" t="s">
        <v>5257</v>
      </c>
      <c r="S229" t="s">
        <v>1338</v>
      </c>
    </row>
    <row r="230" spans="3:19" x14ac:dyDescent="0.25">
      <c r="C230" t="s">
        <v>1330</v>
      </c>
      <c r="S230" t="s">
        <v>1341</v>
      </c>
    </row>
    <row r="231" spans="3:19" x14ac:dyDescent="0.25">
      <c r="C231" t="s">
        <v>1332</v>
      </c>
      <c r="S231" t="s">
        <v>1343</v>
      </c>
    </row>
    <row r="232" spans="3:19" x14ac:dyDescent="0.25">
      <c r="C232" t="s">
        <v>1335</v>
      </c>
      <c r="S232" t="s">
        <v>1345</v>
      </c>
    </row>
    <row r="233" spans="3:19" x14ac:dyDescent="0.25">
      <c r="C233" t="s">
        <v>1337</v>
      </c>
      <c r="S233" t="s">
        <v>1346</v>
      </c>
    </row>
    <row r="234" spans="3:19" x14ac:dyDescent="0.25">
      <c r="C234" t="s">
        <v>1340</v>
      </c>
      <c r="S234" t="s">
        <v>1348</v>
      </c>
    </row>
    <row r="235" spans="3:19" x14ac:dyDescent="0.25">
      <c r="C235" t="s">
        <v>5260</v>
      </c>
      <c r="S235" t="s">
        <v>1350</v>
      </c>
    </row>
    <row r="236" spans="3:19" x14ac:dyDescent="0.25">
      <c r="S236" t="s">
        <v>1351</v>
      </c>
    </row>
    <row r="237" spans="3:19" x14ac:dyDescent="0.25">
      <c r="C237" t="str">
        <f>CONCATENATE(D237," ",E237)</f>
        <v>Afghanistan 006</v>
      </c>
      <c r="D237" t="s">
        <v>1355</v>
      </c>
      <c r="E237" s="2" t="s">
        <v>1352</v>
      </c>
      <c r="S237" t="s">
        <v>1353</v>
      </c>
    </row>
    <row r="238" spans="3:19" x14ac:dyDescent="0.25">
      <c r="C238" t="str">
        <f t="shared" ref="C238:C301" si="0">CONCATENATE(D238," ",E238)</f>
        <v>Albania 009</v>
      </c>
      <c r="D238" t="s">
        <v>1359</v>
      </c>
      <c r="E238" s="2" t="s">
        <v>1356</v>
      </c>
      <c r="S238" t="s">
        <v>1357</v>
      </c>
    </row>
    <row r="239" spans="3:19" x14ac:dyDescent="0.25">
      <c r="C239" t="str">
        <f t="shared" si="0"/>
        <v>Algeria 012</v>
      </c>
      <c r="D239" t="s">
        <v>1363</v>
      </c>
      <c r="E239" s="2" t="s">
        <v>1360</v>
      </c>
      <c r="S239" t="s">
        <v>1361</v>
      </c>
    </row>
    <row r="240" spans="3:19" x14ac:dyDescent="0.25">
      <c r="C240" t="str">
        <f t="shared" si="0"/>
        <v>Amer.Virgin Is. 697</v>
      </c>
      <c r="D240" t="s">
        <v>1366</v>
      </c>
      <c r="E240" s="2">
        <v>697</v>
      </c>
      <c r="S240" t="s">
        <v>1364</v>
      </c>
    </row>
    <row r="241" spans="3:19" x14ac:dyDescent="0.25">
      <c r="C241" t="str">
        <f t="shared" si="0"/>
        <v>Andorra 505</v>
      </c>
      <c r="D241" t="s">
        <v>1369</v>
      </c>
      <c r="E241" s="2">
        <v>505</v>
      </c>
      <c r="S241" t="s">
        <v>1367</v>
      </c>
    </row>
    <row r="242" spans="3:19" x14ac:dyDescent="0.25">
      <c r="C242" t="str">
        <f t="shared" si="0"/>
        <v>Angola 681</v>
      </c>
      <c r="D242" t="s">
        <v>1372</v>
      </c>
      <c r="E242" s="2">
        <v>681</v>
      </c>
      <c r="S242" t="s">
        <v>1370</v>
      </c>
    </row>
    <row r="243" spans="3:19" x14ac:dyDescent="0.25">
      <c r="C243" t="str">
        <f t="shared" si="0"/>
        <v>Anguilla 623</v>
      </c>
      <c r="D243" t="s">
        <v>1375</v>
      </c>
      <c r="E243" s="2">
        <v>623</v>
      </c>
      <c r="S243" t="s">
        <v>1373</v>
      </c>
    </row>
    <row r="244" spans="3:19" x14ac:dyDescent="0.25">
      <c r="C244" t="str">
        <f t="shared" si="0"/>
        <v>Antigua/Barbuda 601</v>
      </c>
      <c r="D244" t="s">
        <v>1378</v>
      </c>
      <c r="E244" s="2">
        <v>601</v>
      </c>
      <c r="S244" t="s">
        <v>1376</v>
      </c>
    </row>
    <row r="245" spans="3:19" x14ac:dyDescent="0.25">
      <c r="C245" t="str">
        <f t="shared" si="0"/>
        <v>Argentina 024</v>
      </c>
      <c r="D245" t="s">
        <v>1382</v>
      </c>
      <c r="E245" s="2" t="s">
        <v>1379</v>
      </c>
      <c r="S245" t="s">
        <v>1380</v>
      </c>
    </row>
    <row r="246" spans="3:19" x14ac:dyDescent="0.25">
      <c r="C246" t="str">
        <f t="shared" si="0"/>
        <v>Armenia 026</v>
      </c>
      <c r="D246" t="s">
        <v>1386</v>
      </c>
      <c r="E246" s="2" t="s">
        <v>1383</v>
      </c>
      <c r="S246" t="s">
        <v>1384</v>
      </c>
    </row>
    <row r="247" spans="3:19" x14ac:dyDescent="0.25">
      <c r="C247" t="str">
        <f t="shared" si="0"/>
        <v>Aruba 025</v>
      </c>
      <c r="D247" t="s">
        <v>1390</v>
      </c>
      <c r="E247" s="2" t="s">
        <v>1387</v>
      </c>
      <c r="S247" t="s">
        <v>1388</v>
      </c>
    </row>
    <row r="248" spans="3:19" x14ac:dyDescent="0.25">
      <c r="C248" t="str">
        <f t="shared" si="0"/>
        <v>Australia 027</v>
      </c>
      <c r="D248" t="s">
        <v>1394</v>
      </c>
      <c r="E248" s="2" t="s">
        <v>1391</v>
      </c>
      <c r="S248" t="s">
        <v>1392</v>
      </c>
    </row>
    <row r="249" spans="3:19" x14ac:dyDescent="0.25">
      <c r="C249" t="str">
        <f t="shared" si="0"/>
        <v>Austria 030</v>
      </c>
      <c r="D249" t="s">
        <v>1398</v>
      </c>
      <c r="E249" s="2" t="s">
        <v>1395</v>
      </c>
      <c r="S249" t="s">
        <v>1396</v>
      </c>
    </row>
    <row r="250" spans="3:19" x14ac:dyDescent="0.25">
      <c r="C250" t="str">
        <f t="shared" si="0"/>
        <v>Azerbaijan 031</v>
      </c>
      <c r="D250" t="s">
        <v>1402</v>
      </c>
      <c r="E250" s="2" t="s">
        <v>1399</v>
      </c>
      <c r="S250" t="s">
        <v>1400</v>
      </c>
    </row>
    <row r="251" spans="3:19" x14ac:dyDescent="0.25">
      <c r="C251" t="str">
        <f t="shared" si="0"/>
        <v>Bahamas 603</v>
      </c>
      <c r="D251" t="s">
        <v>1405</v>
      </c>
      <c r="E251" s="2">
        <v>603</v>
      </c>
      <c r="S251" t="s">
        <v>1403</v>
      </c>
    </row>
    <row r="252" spans="3:19" x14ac:dyDescent="0.25">
      <c r="C252" t="str">
        <f t="shared" si="0"/>
        <v>Bahrain 604</v>
      </c>
      <c r="D252" t="s">
        <v>1408</v>
      </c>
      <c r="E252" s="2">
        <v>604</v>
      </c>
      <c r="S252" t="s">
        <v>1406</v>
      </c>
    </row>
    <row r="253" spans="3:19" x14ac:dyDescent="0.25">
      <c r="C253" t="str">
        <f t="shared" si="0"/>
        <v>Bangladesh 507</v>
      </c>
      <c r="D253" t="s">
        <v>1411</v>
      </c>
      <c r="E253" s="2">
        <v>507</v>
      </c>
      <c r="S253" t="s">
        <v>1409</v>
      </c>
    </row>
    <row r="254" spans="3:19" x14ac:dyDescent="0.25">
      <c r="C254" t="str">
        <f t="shared" si="0"/>
        <v>Barbados 042</v>
      </c>
      <c r="D254" t="s">
        <v>1415</v>
      </c>
      <c r="E254" s="2" t="s">
        <v>1412</v>
      </c>
      <c r="S254" t="s">
        <v>1413</v>
      </c>
    </row>
    <row r="255" spans="3:19" x14ac:dyDescent="0.25">
      <c r="C255" t="str">
        <f t="shared" si="0"/>
        <v>Belarus 063</v>
      </c>
      <c r="D255" t="s">
        <v>1419</v>
      </c>
      <c r="E255" s="2" t="s">
        <v>1416</v>
      </c>
      <c r="S255" t="s">
        <v>1417</v>
      </c>
    </row>
    <row r="256" spans="3:19" x14ac:dyDescent="0.25">
      <c r="C256" t="str">
        <f t="shared" si="0"/>
        <v>Belgium 048</v>
      </c>
      <c r="D256" t="s">
        <v>1423</v>
      </c>
      <c r="E256" s="2" t="s">
        <v>1420</v>
      </c>
      <c r="S256" t="s">
        <v>1421</v>
      </c>
    </row>
    <row r="257" spans="3:19" x14ac:dyDescent="0.25">
      <c r="C257" t="str">
        <f t="shared" si="0"/>
        <v>Belize 611</v>
      </c>
      <c r="D257" t="s">
        <v>1426</v>
      </c>
      <c r="E257" s="2">
        <v>611</v>
      </c>
      <c r="S257" t="s">
        <v>1424</v>
      </c>
    </row>
    <row r="258" spans="3:19" x14ac:dyDescent="0.25">
      <c r="C258" t="str">
        <f t="shared" si="0"/>
        <v>Benin 117</v>
      </c>
      <c r="D258" t="s">
        <v>1429</v>
      </c>
      <c r="E258" s="2">
        <v>117</v>
      </c>
      <c r="S258" t="s">
        <v>1427</v>
      </c>
    </row>
    <row r="259" spans="3:19" x14ac:dyDescent="0.25">
      <c r="C259" t="str">
        <f t="shared" si="0"/>
        <v>Bermuda 605</v>
      </c>
      <c r="D259" t="s">
        <v>1432</v>
      </c>
      <c r="E259" s="2">
        <v>605</v>
      </c>
      <c r="S259" t="s">
        <v>1430</v>
      </c>
    </row>
    <row r="260" spans="3:19" x14ac:dyDescent="0.25">
      <c r="C260" t="str">
        <f t="shared" si="0"/>
        <v>Bhutan 049</v>
      </c>
      <c r="D260" t="s">
        <v>1436</v>
      </c>
      <c r="E260" s="2" t="s">
        <v>1433</v>
      </c>
      <c r="S260" t="s">
        <v>1434</v>
      </c>
    </row>
    <row r="261" spans="3:19" x14ac:dyDescent="0.25">
      <c r="C261" t="str">
        <f t="shared" si="0"/>
        <v>Bolivia 051</v>
      </c>
      <c r="D261" t="s">
        <v>1440</v>
      </c>
      <c r="E261" s="2" t="s">
        <v>1437</v>
      </c>
      <c r="S261" t="s">
        <v>1438</v>
      </c>
    </row>
    <row r="262" spans="3:19" x14ac:dyDescent="0.25">
      <c r="C262" t="str">
        <f t="shared" si="0"/>
        <v>Bosnia-Herz. 053</v>
      </c>
      <c r="D262" t="s">
        <v>1444</v>
      </c>
      <c r="E262" s="2" t="s">
        <v>1441</v>
      </c>
      <c r="S262" t="s">
        <v>1442</v>
      </c>
    </row>
    <row r="263" spans="3:19" x14ac:dyDescent="0.25">
      <c r="C263" t="str">
        <f t="shared" si="0"/>
        <v>Botswana 052</v>
      </c>
      <c r="D263" t="s">
        <v>1448</v>
      </c>
      <c r="E263" s="2" t="s">
        <v>1445</v>
      </c>
      <c r="S263" t="s">
        <v>1446</v>
      </c>
    </row>
    <row r="264" spans="3:19" x14ac:dyDescent="0.25">
      <c r="C264" t="str">
        <f t="shared" si="0"/>
        <v>Brazil 054</v>
      </c>
      <c r="D264" t="s">
        <v>1452</v>
      </c>
      <c r="E264" s="2" t="s">
        <v>1449</v>
      </c>
      <c r="S264" t="s">
        <v>1450</v>
      </c>
    </row>
    <row r="265" spans="3:19" x14ac:dyDescent="0.25">
      <c r="C265" t="str">
        <f t="shared" si="0"/>
        <v>Brit.Virgin Is. 640</v>
      </c>
      <c r="D265" t="s">
        <v>1455</v>
      </c>
      <c r="E265" s="2">
        <v>640</v>
      </c>
      <c r="S265" t="s">
        <v>1453</v>
      </c>
    </row>
    <row r="266" spans="3:19" x14ac:dyDescent="0.25">
      <c r="C266" t="str">
        <f t="shared" si="0"/>
        <v>Brunei Darussal 602</v>
      </c>
      <c r="D266" t="s">
        <v>1458</v>
      </c>
      <c r="E266" s="2">
        <v>602</v>
      </c>
      <c r="S266" t="s">
        <v>1456</v>
      </c>
    </row>
    <row r="267" spans="3:19" x14ac:dyDescent="0.25">
      <c r="C267" t="str">
        <f t="shared" si="0"/>
        <v>Bulgaria 057</v>
      </c>
      <c r="D267" t="s">
        <v>1462</v>
      </c>
      <c r="E267" s="2" t="s">
        <v>1459</v>
      </c>
      <c r="S267" t="s">
        <v>1460</v>
      </c>
    </row>
    <row r="268" spans="3:19" x14ac:dyDescent="0.25">
      <c r="C268" t="str">
        <f t="shared" si="0"/>
        <v>Burkina-Faso 459</v>
      </c>
      <c r="D268" t="s">
        <v>1465</v>
      </c>
      <c r="E268" s="2">
        <v>459</v>
      </c>
      <c r="S268" t="s">
        <v>1463</v>
      </c>
    </row>
    <row r="269" spans="3:19" x14ac:dyDescent="0.25">
      <c r="C269" t="str">
        <f t="shared" si="0"/>
        <v>Burundi 061</v>
      </c>
      <c r="D269" t="s">
        <v>1469</v>
      </c>
      <c r="E269" s="2" t="s">
        <v>1466</v>
      </c>
      <c r="S269" t="s">
        <v>1467</v>
      </c>
    </row>
    <row r="270" spans="3:19" x14ac:dyDescent="0.25">
      <c r="C270" t="str">
        <f t="shared" si="0"/>
        <v>Cabo Verde 682</v>
      </c>
      <c r="D270" t="s">
        <v>1472</v>
      </c>
      <c r="E270" s="2">
        <v>682</v>
      </c>
      <c r="S270" t="s">
        <v>1470</v>
      </c>
    </row>
    <row r="271" spans="3:19" x14ac:dyDescent="0.25">
      <c r="C271" t="str">
        <f t="shared" si="0"/>
        <v>Cambodia 066</v>
      </c>
      <c r="D271" t="s">
        <v>1476</v>
      </c>
      <c r="E271" s="2" t="s">
        <v>1473</v>
      </c>
      <c r="S271" t="s">
        <v>1474</v>
      </c>
    </row>
    <row r="272" spans="3:19" x14ac:dyDescent="0.25">
      <c r="C272" t="str">
        <f t="shared" si="0"/>
        <v>Cameroon 069</v>
      </c>
      <c r="D272" t="s">
        <v>1480</v>
      </c>
      <c r="E272" s="2" t="s">
        <v>1477</v>
      </c>
      <c r="S272" t="s">
        <v>1478</v>
      </c>
    </row>
    <row r="273" spans="3:19" x14ac:dyDescent="0.25">
      <c r="C273" t="str">
        <f t="shared" si="0"/>
        <v>Canada 072</v>
      </c>
      <c r="D273" t="s">
        <v>1484</v>
      </c>
      <c r="E273" s="2" t="s">
        <v>1481</v>
      </c>
      <c r="S273" t="s">
        <v>1482</v>
      </c>
    </row>
    <row r="274" spans="3:19" x14ac:dyDescent="0.25">
      <c r="C274" t="str">
        <f t="shared" si="0"/>
        <v>Canary Islands 071</v>
      </c>
      <c r="D274" t="s">
        <v>1488</v>
      </c>
      <c r="E274" s="2" t="s">
        <v>1485</v>
      </c>
      <c r="S274" t="s">
        <v>1486</v>
      </c>
    </row>
    <row r="275" spans="3:19" x14ac:dyDescent="0.25">
      <c r="C275" t="str">
        <f t="shared" si="0"/>
        <v>Cayman Islands 615</v>
      </c>
      <c r="D275" t="s">
        <v>1491</v>
      </c>
      <c r="E275" s="2">
        <v>615</v>
      </c>
      <c r="S275" t="s">
        <v>1489</v>
      </c>
    </row>
    <row r="276" spans="3:19" x14ac:dyDescent="0.25">
      <c r="C276" t="str">
        <f t="shared" si="0"/>
        <v>Central Afr.Rep 075</v>
      </c>
      <c r="D276" t="s">
        <v>1495</v>
      </c>
      <c r="E276" s="2" t="s">
        <v>1492</v>
      </c>
      <c r="S276" t="s">
        <v>1493</v>
      </c>
    </row>
    <row r="277" spans="3:19" x14ac:dyDescent="0.25">
      <c r="C277" t="str">
        <f t="shared" si="0"/>
        <v>Chad 081</v>
      </c>
      <c r="D277" t="s">
        <v>1499</v>
      </c>
      <c r="E277" s="2" t="s">
        <v>1496</v>
      </c>
      <c r="S277" t="s">
        <v>1497</v>
      </c>
    </row>
    <row r="278" spans="3:19" x14ac:dyDescent="0.25">
      <c r="C278" t="str">
        <f t="shared" si="0"/>
        <v>Chile 084</v>
      </c>
      <c r="D278" t="s">
        <v>1503</v>
      </c>
      <c r="E278" s="2" t="s">
        <v>1500</v>
      </c>
      <c r="S278" t="s">
        <v>1501</v>
      </c>
    </row>
    <row r="279" spans="3:19" x14ac:dyDescent="0.25">
      <c r="C279" t="str">
        <f t="shared" si="0"/>
        <v>China 086</v>
      </c>
      <c r="D279" t="s">
        <v>1507</v>
      </c>
      <c r="E279" s="2" t="s">
        <v>1504</v>
      </c>
      <c r="S279" t="s">
        <v>1505</v>
      </c>
    </row>
    <row r="280" spans="3:19" x14ac:dyDescent="0.25">
      <c r="C280" t="str">
        <f t="shared" si="0"/>
        <v>Colombia 093</v>
      </c>
      <c r="D280" t="s">
        <v>1511</v>
      </c>
      <c r="E280" s="2" t="s">
        <v>1508</v>
      </c>
      <c r="S280" t="s">
        <v>1509</v>
      </c>
    </row>
    <row r="281" spans="3:19" x14ac:dyDescent="0.25">
      <c r="C281" t="str">
        <f t="shared" si="0"/>
        <v>Comoros 662</v>
      </c>
      <c r="D281" t="s">
        <v>1514</v>
      </c>
      <c r="E281" s="2">
        <v>662</v>
      </c>
      <c r="S281" t="s">
        <v>1512</v>
      </c>
    </row>
    <row r="282" spans="3:19" x14ac:dyDescent="0.25">
      <c r="C282" t="str">
        <f t="shared" si="0"/>
        <v>Congo 338</v>
      </c>
      <c r="D282" t="s">
        <v>1517</v>
      </c>
      <c r="E282" s="2">
        <v>338</v>
      </c>
      <c r="S282" t="s">
        <v>1515</v>
      </c>
    </row>
    <row r="283" spans="3:19" x14ac:dyDescent="0.25">
      <c r="C283" t="str">
        <f t="shared" si="0"/>
        <v>Congo, Dem. Rep 099</v>
      </c>
      <c r="D283" t="s">
        <v>1521</v>
      </c>
      <c r="E283" s="2" t="s">
        <v>1518</v>
      </c>
      <c r="S283" t="s">
        <v>1519</v>
      </c>
    </row>
    <row r="284" spans="3:19" x14ac:dyDescent="0.25">
      <c r="C284" t="str">
        <f t="shared" si="0"/>
        <v>Cook Islands 679</v>
      </c>
      <c r="D284" t="s">
        <v>1524</v>
      </c>
      <c r="E284" s="2">
        <v>679</v>
      </c>
      <c r="S284" t="s">
        <v>1522</v>
      </c>
    </row>
    <row r="285" spans="3:19" x14ac:dyDescent="0.25">
      <c r="C285" t="str">
        <f t="shared" si="0"/>
        <v>Costa Rica 102</v>
      </c>
      <c r="D285" t="s">
        <v>1527</v>
      </c>
      <c r="E285" s="2">
        <v>102</v>
      </c>
      <c r="S285" t="s">
        <v>1525</v>
      </c>
    </row>
    <row r="286" spans="3:19" x14ac:dyDescent="0.25">
      <c r="C286" t="str">
        <f t="shared" si="0"/>
        <v>Cote d'Ivoire 225</v>
      </c>
      <c r="D286" t="s">
        <v>1530</v>
      </c>
      <c r="E286" s="2">
        <v>225</v>
      </c>
      <c r="S286" t="s">
        <v>1528</v>
      </c>
    </row>
    <row r="287" spans="3:19" x14ac:dyDescent="0.25">
      <c r="C287" t="str">
        <f t="shared" si="0"/>
        <v>Croatia 103</v>
      </c>
      <c r="D287" t="s">
        <v>1533</v>
      </c>
      <c r="E287" s="2">
        <v>103</v>
      </c>
      <c r="S287" t="s">
        <v>1531</v>
      </c>
    </row>
    <row r="288" spans="3:19" x14ac:dyDescent="0.25">
      <c r="C288" t="str">
        <f t="shared" si="0"/>
        <v>Cuba 105</v>
      </c>
      <c r="D288" t="s">
        <v>1536</v>
      </c>
      <c r="E288" s="2">
        <v>105</v>
      </c>
      <c r="S288" t="s">
        <v>1534</v>
      </c>
    </row>
    <row r="289" spans="3:19" x14ac:dyDescent="0.25">
      <c r="C289" t="str">
        <f t="shared" si="0"/>
        <v>Cyprus 111</v>
      </c>
      <c r="D289" t="s">
        <v>1539</v>
      </c>
      <c r="E289" s="2">
        <v>111</v>
      </c>
      <c r="S289" t="s">
        <v>1537</v>
      </c>
    </row>
    <row r="290" spans="3:19" x14ac:dyDescent="0.25">
      <c r="C290" t="str">
        <f t="shared" si="0"/>
        <v>Czech Republic 113</v>
      </c>
      <c r="D290" t="s">
        <v>1542</v>
      </c>
      <c r="E290" s="2">
        <v>113</v>
      </c>
      <c r="S290" t="s">
        <v>1540</v>
      </c>
    </row>
    <row r="291" spans="3:19" x14ac:dyDescent="0.25">
      <c r="C291" t="str">
        <f t="shared" si="0"/>
        <v>D.P.R. of Korea 515</v>
      </c>
      <c r="D291" t="s">
        <v>1545</v>
      </c>
      <c r="E291" s="2">
        <v>515</v>
      </c>
      <c r="S291" t="s">
        <v>1543</v>
      </c>
    </row>
    <row r="292" spans="3:19" x14ac:dyDescent="0.25">
      <c r="C292" t="str">
        <f t="shared" si="0"/>
        <v>Denmark 120</v>
      </c>
      <c r="D292" t="s">
        <v>1548</v>
      </c>
      <c r="E292" s="2">
        <v>120</v>
      </c>
      <c r="S292" t="s">
        <v>1546</v>
      </c>
    </row>
    <row r="293" spans="3:19" x14ac:dyDescent="0.25">
      <c r="C293" t="str">
        <f t="shared" si="0"/>
        <v>Djibouti 669</v>
      </c>
      <c r="D293" t="s">
        <v>1551</v>
      </c>
      <c r="E293" s="2">
        <v>669</v>
      </c>
      <c r="S293" t="s">
        <v>1549</v>
      </c>
    </row>
    <row r="294" spans="3:19" x14ac:dyDescent="0.25">
      <c r="C294" t="str">
        <f t="shared" si="0"/>
        <v>Dominica 610</v>
      </c>
      <c r="D294" t="s">
        <v>1554</v>
      </c>
      <c r="E294" s="2">
        <v>610</v>
      </c>
      <c r="S294" t="s">
        <v>1552</v>
      </c>
    </row>
    <row r="295" spans="3:19" x14ac:dyDescent="0.25">
      <c r="C295" t="str">
        <f t="shared" si="0"/>
        <v>Dominican Rep. 126</v>
      </c>
      <c r="D295" t="s">
        <v>1557</v>
      </c>
      <c r="E295" s="2">
        <v>126</v>
      </c>
      <c r="S295" t="s">
        <v>1555</v>
      </c>
    </row>
    <row r="296" spans="3:19" x14ac:dyDescent="0.25">
      <c r="C296" t="str">
        <f t="shared" si="0"/>
        <v>Ecuador 135</v>
      </c>
      <c r="D296" t="s">
        <v>1560</v>
      </c>
      <c r="E296" s="2">
        <v>135</v>
      </c>
      <c r="S296" t="s">
        <v>1558</v>
      </c>
    </row>
    <row r="297" spans="3:19" x14ac:dyDescent="0.25">
      <c r="C297" t="str">
        <f t="shared" si="0"/>
        <v>Egypt 450</v>
      </c>
      <c r="D297" t="s">
        <v>1563</v>
      </c>
      <c r="E297" s="2">
        <v>450</v>
      </c>
      <c r="S297" t="s">
        <v>1561</v>
      </c>
    </row>
    <row r="298" spans="3:19" x14ac:dyDescent="0.25">
      <c r="C298" t="str">
        <f t="shared" si="0"/>
        <v>El Salvador 138</v>
      </c>
      <c r="D298" t="s">
        <v>1566</v>
      </c>
      <c r="E298" s="2">
        <v>138</v>
      </c>
      <c r="S298" t="s">
        <v>1564</v>
      </c>
    </row>
    <row r="299" spans="3:19" x14ac:dyDescent="0.25">
      <c r="C299" t="str">
        <f t="shared" si="0"/>
        <v>Equatorial Guin 139</v>
      </c>
      <c r="D299" t="s">
        <v>1569</v>
      </c>
      <c r="E299" s="2">
        <v>139</v>
      </c>
      <c r="S299" t="s">
        <v>1567</v>
      </c>
    </row>
    <row r="300" spans="3:19" x14ac:dyDescent="0.25">
      <c r="C300" t="str">
        <f t="shared" si="0"/>
        <v>Eritrea 142</v>
      </c>
      <c r="D300" t="s">
        <v>1572</v>
      </c>
      <c r="E300" s="2">
        <v>142</v>
      </c>
      <c r="S300" t="s">
        <v>1570</v>
      </c>
    </row>
    <row r="301" spans="3:19" x14ac:dyDescent="0.25">
      <c r="C301" t="str">
        <f t="shared" si="0"/>
        <v>Estonia 140</v>
      </c>
      <c r="D301" t="s">
        <v>1575</v>
      </c>
      <c r="E301" s="2">
        <v>140</v>
      </c>
      <c r="S301" t="s">
        <v>1573</v>
      </c>
    </row>
    <row r="302" spans="3:19" x14ac:dyDescent="0.25">
      <c r="C302" t="str">
        <f t="shared" ref="C302:C365" si="1">CONCATENATE(D302," ",E302)</f>
        <v>Ethiopia 141</v>
      </c>
      <c r="D302" t="s">
        <v>1578</v>
      </c>
      <c r="E302" s="2">
        <v>141</v>
      </c>
      <c r="S302" t="s">
        <v>1576</v>
      </c>
    </row>
    <row r="303" spans="3:19" x14ac:dyDescent="0.25">
      <c r="C303" t="str">
        <f t="shared" si="1"/>
        <v>Fiji 143</v>
      </c>
      <c r="D303" t="s">
        <v>1581</v>
      </c>
      <c r="E303" s="2">
        <v>143</v>
      </c>
      <c r="S303" t="s">
        <v>1579</v>
      </c>
    </row>
    <row r="304" spans="3:19" x14ac:dyDescent="0.25">
      <c r="C304" t="str">
        <f t="shared" si="1"/>
        <v>Finland 144</v>
      </c>
      <c r="D304" t="s">
        <v>1584</v>
      </c>
      <c r="E304" s="2">
        <v>144</v>
      </c>
      <c r="S304" t="s">
        <v>1582</v>
      </c>
    </row>
    <row r="305" spans="3:19" x14ac:dyDescent="0.25">
      <c r="C305" t="str">
        <f t="shared" si="1"/>
        <v>France 147</v>
      </c>
      <c r="D305" t="s">
        <v>1587</v>
      </c>
      <c r="E305" s="2">
        <v>147</v>
      </c>
      <c r="S305" t="s">
        <v>1585</v>
      </c>
    </row>
    <row r="306" spans="3:19" x14ac:dyDescent="0.25">
      <c r="C306" t="str">
        <f t="shared" si="1"/>
        <v>Frenc.Polynesia 668</v>
      </c>
      <c r="D306" t="s">
        <v>1590</v>
      </c>
      <c r="E306" s="2">
        <v>668</v>
      </c>
      <c r="S306" t="s">
        <v>1588</v>
      </c>
    </row>
    <row r="307" spans="3:19" x14ac:dyDescent="0.25">
      <c r="C307" t="str">
        <f t="shared" si="1"/>
        <v>French Antilles 660</v>
      </c>
      <c r="D307" t="s">
        <v>1593</v>
      </c>
      <c r="E307" s="2">
        <v>660</v>
      </c>
      <c r="S307" t="s">
        <v>1591</v>
      </c>
    </row>
    <row r="308" spans="3:19" x14ac:dyDescent="0.25">
      <c r="C308" t="str">
        <f t="shared" si="1"/>
        <v>French Guiana 665</v>
      </c>
      <c r="D308" t="s">
        <v>1596</v>
      </c>
      <c r="E308" s="2">
        <v>665</v>
      </c>
      <c r="S308" t="s">
        <v>1594</v>
      </c>
    </row>
    <row r="309" spans="3:19" x14ac:dyDescent="0.25">
      <c r="C309" t="str">
        <f t="shared" si="1"/>
        <v>Gabon 153</v>
      </c>
      <c r="D309" t="s">
        <v>1599</v>
      </c>
      <c r="E309" s="2">
        <v>153</v>
      </c>
      <c r="S309" t="s">
        <v>1597</v>
      </c>
    </row>
    <row r="310" spans="3:19" x14ac:dyDescent="0.25">
      <c r="C310" t="str">
        <f t="shared" si="1"/>
        <v>Gambia 156</v>
      </c>
      <c r="D310" t="s">
        <v>1602</v>
      </c>
      <c r="E310" s="2">
        <v>156</v>
      </c>
      <c r="S310" t="s">
        <v>1600</v>
      </c>
    </row>
    <row r="311" spans="3:19" x14ac:dyDescent="0.25">
      <c r="C311" t="str">
        <f t="shared" si="1"/>
        <v>Georgia 160</v>
      </c>
      <c r="D311" t="s">
        <v>1605</v>
      </c>
      <c r="E311" s="2">
        <v>160</v>
      </c>
      <c r="S311" t="s">
        <v>1603</v>
      </c>
    </row>
    <row r="312" spans="3:19" x14ac:dyDescent="0.25">
      <c r="C312" t="str">
        <f t="shared" si="1"/>
        <v>Germany 525</v>
      </c>
      <c r="D312" t="s">
        <v>1608</v>
      </c>
      <c r="E312" s="2">
        <v>525</v>
      </c>
      <c r="S312" t="s">
        <v>1606</v>
      </c>
    </row>
    <row r="313" spans="3:19" x14ac:dyDescent="0.25">
      <c r="C313" t="str">
        <f t="shared" si="1"/>
        <v>Ghana 162</v>
      </c>
      <c r="D313" t="s">
        <v>1611</v>
      </c>
      <c r="E313" s="2">
        <v>162</v>
      </c>
      <c r="S313" t="s">
        <v>1609</v>
      </c>
    </row>
    <row r="314" spans="3:19" x14ac:dyDescent="0.25">
      <c r="C314" t="str">
        <f t="shared" si="1"/>
        <v>Gibraltar 163</v>
      </c>
      <c r="D314" t="s">
        <v>1614</v>
      </c>
      <c r="E314" s="2">
        <v>163</v>
      </c>
      <c r="S314" t="s">
        <v>1612</v>
      </c>
    </row>
    <row r="315" spans="3:19" x14ac:dyDescent="0.25">
      <c r="C315" t="str">
        <f t="shared" si="1"/>
        <v>Greece 165</v>
      </c>
      <c r="D315" t="s">
        <v>1617</v>
      </c>
      <c r="E315" s="2">
        <v>165</v>
      </c>
      <c r="S315" t="s">
        <v>1615</v>
      </c>
    </row>
    <row r="316" spans="3:19" x14ac:dyDescent="0.25">
      <c r="C316" t="str">
        <f t="shared" si="1"/>
        <v>Greenland 001</v>
      </c>
      <c r="D316" t="s">
        <v>1621</v>
      </c>
      <c r="E316" s="2" t="s">
        <v>1618</v>
      </c>
      <c r="S316" t="s">
        <v>1619</v>
      </c>
    </row>
    <row r="317" spans="3:19" x14ac:dyDescent="0.25">
      <c r="C317" t="str">
        <f t="shared" si="1"/>
        <v>Grenada 616</v>
      </c>
      <c r="D317" t="s">
        <v>1624</v>
      </c>
      <c r="E317" s="2">
        <v>616</v>
      </c>
      <c r="S317" t="s">
        <v>1622</v>
      </c>
    </row>
    <row r="318" spans="3:19" x14ac:dyDescent="0.25">
      <c r="C318" t="str">
        <f t="shared" si="1"/>
        <v>Guadeloupe 666</v>
      </c>
      <c r="D318" t="s">
        <v>1627</v>
      </c>
      <c r="E318" s="2">
        <v>666</v>
      </c>
      <c r="S318" t="s">
        <v>1625</v>
      </c>
    </row>
    <row r="319" spans="3:19" x14ac:dyDescent="0.25">
      <c r="C319" t="str">
        <f t="shared" si="1"/>
        <v>Guam 004</v>
      </c>
      <c r="D319" t="s">
        <v>1630</v>
      </c>
      <c r="E319" s="2" t="s">
        <v>1628</v>
      </c>
      <c r="S319" t="s">
        <v>1629</v>
      </c>
    </row>
    <row r="320" spans="3:19" x14ac:dyDescent="0.25">
      <c r="C320" t="str">
        <f t="shared" si="1"/>
        <v>Guatemala 168</v>
      </c>
      <c r="D320" t="s">
        <v>1632</v>
      </c>
      <c r="E320" s="2">
        <v>168</v>
      </c>
      <c r="S320" t="s">
        <v>1631</v>
      </c>
    </row>
    <row r="321" spans="3:19" x14ac:dyDescent="0.25">
      <c r="C321" t="str">
        <f t="shared" si="1"/>
        <v>Guinea 177</v>
      </c>
      <c r="D321" t="s">
        <v>1634</v>
      </c>
      <c r="E321" s="2">
        <v>177</v>
      </c>
      <c r="S321" t="s">
        <v>1633</v>
      </c>
    </row>
    <row r="322" spans="3:19" x14ac:dyDescent="0.25">
      <c r="C322" t="str">
        <f t="shared" si="1"/>
        <v>Guinea-Bissau 685</v>
      </c>
      <c r="D322" t="s">
        <v>1636</v>
      </c>
      <c r="E322" s="2">
        <v>685</v>
      </c>
      <c r="S322" t="s">
        <v>1635</v>
      </c>
    </row>
    <row r="323" spans="3:19" x14ac:dyDescent="0.25">
      <c r="C323" t="str">
        <f t="shared" si="1"/>
        <v>Guyana 180</v>
      </c>
      <c r="D323" t="s">
        <v>1638</v>
      </c>
      <c r="E323" s="2">
        <v>180</v>
      </c>
      <c r="S323" t="s">
        <v>1637</v>
      </c>
    </row>
    <row r="324" spans="3:19" x14ac:dyDescent="0.25">
      <c r="C324" t="str">
        <f t="shared" si="1"/>
        <v>Haiti 183</v>
      </c>
      <c r="D324" t="s">
        <v>1640</v>
      </c>
      <c r="E324" s="2">
        <v>183</v>
      </c>
      <c r="S324" t="s">
        <v>1639</v>
      </c>
    </row>
    <row r="325" spans="3:19" x14ac:dyDescent="0.25">
      <c r="C325" t="str">
        <f t="shared" si="1"/>
        <v>Honduras 186</v>
      </c>
      <c r="D325" t="s">
        <v>1642</v>
      </c>
      <c r="E325" s="2">
        <v>186</v>
      </c>
      <c r="S325" t="s">
        <v>1641</v>
      </c>
    </row>
    <row r="326" spans="3:19" x14ac:dyDescent="0.25">
      <c r="C326" t="str">
        <f t="shared" si="1"/>
        <v>Hong Kong 612</v>
      </c>
      <c r="D326" t="s">
        <v>1644</v>
      </c>
      <c r="E326" s="2">
        <v>612</v>
      </c>
      <c r="S326" t="s">
        <v>1643</v>
      </c>
    </row>
    <row r="327" spans="3:19" x14ac:dyDescent="0.25">
      <c r="C327" t="str">
        <f t="shared" si="1"/>
        <v>Hungary 195</v>
      </c>
      <c r="D327" t="s">
        <v>1646</v>
      </c>
      <c r="E327" s="2">
        <v>195</v>
      </c>
      <c r="S327" t="s">
        <v>1645</v>
      </c>
    </row>
    <row r="328" spans="3:19" x14ac:dyDescent="0.25">
      <c r="C328" t="str">
        <f t="shared" si="1"/>
        <v>Iceland 198</v>
      </c>
      <c r="D328" t="s">
        <v>1648</v>
      </c>
      <c r="E328" s="2">
        <v>198</v>
      </c>
      <c r="S328" t="s">
        <v>1647</v>
      </c>
    </row>
    <row r="329" spans="3:19" x14ac:dyDescent="0.25">
      <c r="C329" t="str">
        <f t="shared" si="1"/>
        <v>India 204</v>
      </c>
      <c r="D329" t="s">
        <v>1650</v>
      </c>
      <c r="E329" s="2">
        <v>204</v>
      </c>
      <c r="S329" t="s">
        <v>1649</v>
      </c>
    </row>
    <row r="330" spans="3:19" x14ac:dyDescent="0.25">
      <c r="C330" t="str">
        <f t="shared" si="1"/>
        <v>Indonesia 207</v>
      </c>
      <c r="D330" t="s">
        <v>1652</v>
      </c>
      <c r="E330" s="2">
        <v>207</v>
      </c>
      <c r="S330" t="s">
        <v>1651</v>
      </c>
    </row>
    <row r="331" spans="3:19" x14ac:dyDescent="0.25">
      <c r="C331" t="str">
        <f t="shared" si="1"/>
        <v>Iran 210</v>
      </c>
      <c r="D331" t="s">
        <v>1654</v>
      </c>
      <c r="E331" s="2">
        <v>210</v>
      </c>
      <c r="S331" t="s">
        <v>1653</v>
      </c>
    </row>
    <row r="332" spans="3:19" x14ac:dyDescent="0.25">
      <c r="C332" t="str">
        <f t="shared" si="1"/>
        <v>Iraq 213</v>
      </c>
      <c r="D332" t="s">
        <v>1656</v>
      </c>
      <c r="E332" s="2">
        <v>213</v>
      </c>
      <c r="S332" t="s">
        <v>1655</v>
      </c>
    </row>
    <row r="333" spans="3:19" x14ac:dyDescent="0.25">
      <c r="C333" t="str">
        <f t="shared" si="1"/>
        <v>Ireland 216</v>
      </c>
      <c r="D333" t="s">
        <v>1658</v>
      </c>
      <c r="E333" s="2">
        <v>216</v>
      </c>
      <c r="S333" t="s">
        <v>1657</v>
      </c>
    </row>
    <row r="334" spans="3:19" x14ac:dyDescent="0.25">
      <c r="C334" t="str">
        <f t="shared" si="1"/>
        <v>Israel 219</v>
      </c>
      <c r="D334" t="s">
        <v>1660</v>
      </c>
      <c r="E334" s="2">
        <v>219</v>
      </c>
      <c r="S334" t="s">
        <v>1659</v>
      </c>
    </row>
    <row r="335" spans="3:19" x14ac:dyDescent="0.25">
      <c r="C335" t="str">
        <f t="shared" si="1"/>
        <v>Italy 222</v>
      </c>
      <c r="D335" t="s">
        <v>1662</v>
      </c>
      <c r="E335" s="2">
        <v>222</v>
      </c>
      <c r="S335" t="s">
        <v>1661</v>
      </c>
    </row>
    <row r="336" spans="3:19" x14ac:dyDescent="0.25">
      <c r="C336" t="str">
        <f t="shared" si="1"/>
        <v>Jamaica 228</v>
      </c>
      <c r="D336" t="s">
        <v>1664</v>
      </c>
      <c r="E336" s="2">
        <v>228</v>
      </c>
      <c r="S336" t="s">
        <v>1663</v>
      </c>
    </row>
    <row r="337" spans="3:19" x14ac:dyDescent="0.25">
      <c r="C337" t="str">
        <f t="shared" si="1"/>
        <v>Japan 231</v>
      </c>
      <c r="D337" t="s">
        <v>1666</v>
      </c>
      <c r="E337" s="2">
        <v>231</v>
      </c>
      <c r="S337" t="s">
        <v>1665</v>
      </c>
    </row>
    <row r="338" spans="3:19" x14ac:dyDescent="0.25">
      <c r="C338" t="str">
        <f t="shared" si="1"/>
        <v>Jordan 234</v>
      </c>
      <c r="D338" t="s">
        <v>1668</v>
      </c>
      <c r="E338" s="2">
        <v>234</v>
      </c>
      <c r="S338" t="s">
        <v>1667</v>
      </c>
    </row>
    <row r="339" spans="3:19" x14ac:dyDescent="0.25">
      <c r="C339" t="str">
        <f t="shared" si="1"/>
        <v>Kazakhstan 239</v>
      </c>
      <c r="D339" t="s">
        <v>1670</v>
      </c>
      <c r="E339" s="2">
        <v>239</v>
      </c>
      <c r="S339" t="s">
        <v>1669</v>
      </c>
    </row>
    <row r="340" spans="3:19" x14ac:dyDescent="0.25">
      <c r="C340" t="str">
        <f t="shared" si="1"/>
        <v>Kenya 240</v>
      </c>
      <c r="D340" t="s">
        <v>1672</v>
      </c>
      <c r="E340" s="2">
        <v>240</v>
      </c>
      <c r="S340" t="s">
        <v>1671</v>
      </c>
    </row>
    <row r="341" spans="3:19" x14ac:dyDescent="0.25">
      <c r="C341" t="str">
        <f t="shared" si="1"/>
        <v>Kiribati 617</v>
      </c>
      <c r="D341" t="s">
        <v>1674</v>
      </c>
      <c r="E341" s="2">
        <v>617</v>
      </c>
      <c r="S341" t="s">
        <v>1673</v>
      </c>
    </row>
    <row r="342" spans="3:19" x14ac:dyDescent="0.25">
      <c r="C342" t="str">
        <f t="shared" si="1"/>
        <v>Kuwait 243</v>
      </c>
      <c r="D342" t="s">
        <v>1676</v>
      </c>
      <c r="E342" s="2">
        <v>243</v>
      </c>
      <c r="S342" t="s">
        <v>1675</v>
      </c>
    </row>
    <row r="343" spans="3:19" x14ac:dyDescent="0.25">
      <c r="C343" t="str">
        <f t="shared" si="1"/>
        <v>Kyrgyzstan 245</v>
      </c>
      <c r="D343" t="s">
        <v>1678</v>
      </c>
      <c r="E343" s="2">
        <v>245</v>
      </c>
      <c r="S343" t="s">
        <v>1677</v>
      </c>
    </row>
    <row r="344" spans="3:19" x14ac:dyDescent="0.25">
      <c r="C344" t="str">
        <f t="shared" si="1"/>
        <v>Lao,Peo.Dem.Rep 246</v>
      </c>
      <c r="D344" t="s">
        <v>1680</v>
      </c>
      <c r="E344" s="2">
        <v>246</v>
      </c>
      <c r="S344" t="s">
        <v>1679</v>
      </c>
    </row>
    <row r="345" spans="3:19" x14ac:dyDescent="0.25">
      <c r="C345" t="str">
        <f t="shared" si="1"/>
        <v>Latvia 247</v>
      </c>
      <c r="D345" t="s">
        <v>1682</v>
      </c>
      <c r="E345" s="2">
        <v>247</v>
      </c>
      <c r="S345" t="s">
        <v>1681</v>
      </c>
    </row>
    <row r="346" spans="3:19" x14ac:dyDescent="0.25">
      <c r="C346" t="str">
        <f t="shared" si="1"/>
        <v>Lebanon 249</v>
      </c>
      <c r="D346" t="s">
        <v>1684</v>
      </c>
      <c r="E346" s="2">
        <v>249</v>
      </c>
      <c r="S346" t="s">
        <v>1683</v>
      </c>
    </row>
    <row r="347" spans="3:19" x14ac:dyDescent="0.25">
      <c r="C347" t="str">
        <f t="shared" si="1"/>
        <v>Lesotho 252</v>
      </c>
      <c r="D347" t="s">
        <v>1686</v>
      </c>
      <c r="E347" s="2">
        <v>252</v>
      </c>
      <c r="S347" t="s">
        <v>1685</v>
      </c>
    </row>
    <row r="348" spans="3:19" x14ac:dyDescent="0.25">
      <c r="C348" t="str">
        <f t="shared" si="1"/>
        <v>Liberia 255</v>
      </c>
      <c r="D348" t="s">
        <v>1688</v>
      </c>
      <c r="E348" s="2">
        <v>255</v>
      </c>
      <c r="S348" t="s">
        <v>1687</v>
      </c>
    </row>
    <row r="349" spans="3:19" x14ac:dyDescent="0.25">
      <c r="C349" t="str">
        <f t="shared" si="1"/>
        <v>Libya 258</v>
      </c>
      <c r="D349" t="s">
        <v>1690</v>
      </c>
      <c r="E349" s="2">
        <v>258</v>
      </c>
      <c r="S349" t="s">
        <v>1689</v>
      </c>
    </row>
    <row r="350" spans="3:19" x14ac:dyDescent="0.25">
      <c r="C350" t="str">
        <f t="shared" si="1"/>
        <v>Liechtenstein 555</v>
      </c>
      <c r="D350" t="s">
        <v>1692</v>
      </c>
      <c r="E350" s="2">
        <v>555</v>
      </c>
      <c r="S350" t="s">
        <v>1691</v>
      </c>
    </row>
    <row r="351" spans="3:19" x14ac:dyDescent="0.25">
      <c r="C351" t="str">
        <f t="shared" si="1"/>
        <v>Lithuania 260</v>
      </c>
      <c r="D351" t="s">
        <v>1694</v>
      </c>
      <c r="E351" s="2">
        <v>260</v>
      </c>
      <c r="S351" t="s">
        <v>1693</v>
      </c>
    </row>
    <row r="352" spans="3:19" x14ac:dyDescent="0.25">
      <c r="C352" t="str">
        <f t="shared" si="1"/>
        <v>Luxembourg 264</v>
      </c>
      <c r="D352" t="s">
        <v>1696</v>
      </c>
      <c r="E352" s="2">
        <v>264</v>
      </c>
      <c r="S352" t="s">
        <v>1695</v>
      </c>
    </row>
    <row r="353" spans="3:19" x14ac:dyDescent="0.25">
      <c r="C353" t="str">
        <f t="shared" si="1"/>
        <v>Macau 688</v>
      </c>
      <c r="D353" t="s">
        <v>1698</v>
      </c>
      <c r="E353" s="2">
        <v>688</v>
      </c>
      <c r="S353" t="s">
        <v>1697</v>
      </c>
    </row>
    <row r="354" spans="3:19" x14ac:dyDescent="0.25">
      <c r="C354" t="str">
        <f t="shared" si="1"/>
        <v>Macedonia, TFYR 266</v>
      </c>
      <c r="D354" t="s">
        <v>1700</v>
      </c>
      <c r="E354" s="2">
        <v>266</v>
      </c>
      <c r="S354" t="s">
        <v>1699</v>
      </c>
    </row>
    <row r="355" spans="3:19" x14ac:dyDescent="0.25">
      <c r="C355" t="str">
        <f t="shared" si="1"/>
        <v>Madagascar 267</v>
      </c>
      <c r="D355" t="s">
        <v>1702</v>
      </c>
      <c r="E355" s="2">
        <v>267</v>
      </c>
      <c r="S355" t="s">
        <v>1701</v>
      </c>
    </row>
    <row r="356" spans="3:19" x14ac:dyDescent="0.25">
      <c r="C356" t="str">
        <f t="shared" si="1"/>
        <v>Malawi 269</v>
      </c>
      <c r="D356" t="s">
        <v>1704</v>
      </c>
      <c r="E356" s="2">
        <v>269</v>
      </c>
      <c r="S356" t="s">
        <v>1703</v>
      </c>
    </row>
    <row r="357" spans="3:19" x14ac:dyDescent="0.25">
      <c r="C357" t="str">
        <f t="shared" si="1"/>
        <v>Malaysia 270</v>
      </c>
      <c r="D357" t="s">
        <v>1706</v>
      </c>
      <c r="E357" s="2">
        <v>270</v>
      </c>
      <c r="S357" t="s">
        <v>1705</v>
      </c>
    </row>
    <row r="358" spans="3:19" x14ac:dyDescent="0.25">
      <c r="C358" t="str">
        <f t="shared" si="1"/>
        <v>Maldives,Rep of 274</v>
      </c>
      <c r="D358" t="s">
        <v>1708</v>
      </c>
      <c r="E358" s="2">
        <v>274</v>
      </c>
      <c r="S358" t="s">
        <v>1707</v>
      </c>
    </row>
    <row r="359" spans="3:19" x14ac:dyDescent="0.25">
      <c r="C359" t="str">
        <f t="shared" si="1"/>
        <v>Mali 276</v>
      </c>
      <c r="D359" t="s">
        <v>1710</v>
      </c>
      <c r="E359" s="2">
        <v>276</v>
      </c>
      <c r="S359" t="s">
        <v>1709</v>
      </c>
    </row>
    <row r="360" spans="3:19" x14ac:dyDescent="0.25">
      <c r="C360" t="str">
        <f t="shared" si="1"/>
        <v>Malta 279</v>
      </c>
      <c r="D360" t="s">
        <v>1712</v>
      </c>
      <c r="E360" s="2">
        <v>279</v>
      </c>
      <c r="S360" t="s">
        <v>1711</v>
      </c>
    </row>
    <row r="361" spans="3:19" x14ac:dyDescent="0.25">
      <c r="C361" t="str">
        <f t="shared" si="1"/>
        <v>Marshall Islnds 692</v>
      </c>
      <c r="D361" t="s">
        <v>1714</v>
      </c>
      <c r="E361" s="2">
        <v>692</v>
      </c>
      <c r="S361" t="s">
        <v>1713</v>
      </c>
    </row>
    <row r="362" spans="3:19" x14ac:dyDescent="0.25">
      <c r="C362" t="str">
        <f t="shared" si="1"/>
        <v>Martinique 664</v>
      </c>
      <c r="D362" t="s">
        <v>1716</v>
      </c>
      <c r="E362" s="2">
        <v>664</v>
      </c>
      <c r="S362" t="s">
        <v>1715</v>
      </c>
    </row>
    <row r="363" spans="3:19" x14ac:dyDescent="0.25">
      <c r="C363" t="str">
        <f t="shared" si="1"/>
        <v>Mauritania 282</v>
      </c>
      <c r="D363" t="s">
        <v>1718</v>
      </c>
      <c r="E363" s="2">
        <v>282</v>
      </c>
      <c r="S363" t="s">
        <v>1717</v>
      </c>
    </row>
    <row r="364" spans="3:19" x14ac:dyDescent="0.25">
      <c r="C364" t="str">
        <f t="shared" si="1"/>
        <v>Mauritius 283</v>
      </c>
      <c r="D364" t="s">
        <v>1720</v>
      </c>
      <c r="E364" s="2">
        <v>283</v>
      </c>
      <c r="S364" t="s">
        <v>1719</v>
      </c>
    </row>
    <row r="365" spans="3:19" x14ac:dyDescent="0.25">
      <c r="C365" t="str">
        <f t="shared" si="1"/>
        <v>Mexico 285</v>
      </c>
      <c r="D365" t="s">
        <v>1722</v>
      </c>
      <c r="E365" s="2">
        <v>285</v>
      </c>
      <c r="S365" t="s">
        <v>1721</v>
      </c>
    </row>
    <row r="366" spans="3:19" x14ac:dyDescent="0.25">
      <c r="C366" t="str">
        <f t="shared" ref="C366:C429" si="2">CONCATENATE(D366," ",E366)</f>
        <v>Micronesia 693</v>
      </c>
      <c r="D366" t="s">
        <v>1724</v>
      </c>
      <c r="E366" s="2">
        <v>693</v>
      </c>
      <c r="S366" t="s">
        <v>1723</v>
      </c>
    </row>
    <row r="367" spans="3:19" x14ac:dyDescent="0.25">
      <c r="C367" t="str">
        <f t="shared" si="2"/>
        <v>Moldova, Rep of 564</v>
      </c>
      <c r="D367" t="s">
        <v>1726</v>
      </c>
      <c r="E367" s="2">
        <v>564</v>
      </c>
      <c r="S367" t="s">
        <v>1725</v>
      </c>
    </row>
    <row r="368" spans="3:19" x14ac:dyDescent="0.25">
      <c r="C368" t="str">
        <f t="shared" si="2"/>
        <v>Monaco 565</v>
      </c>
      <c r="D368" t="s">
        <v>1728</v>
      </c>
      <c r="E368" s="2">
        <v>565</v>
      </c>
      <c r="S368" t="s">
        <v>1727</v>
      </c>
    </row>
    <row r="369" spans="3:19" x14ac:dyDescent="0.25">
      <c r="C369" t="str">
        <f t="shared" si="2"/>
        <v>Mongolia 288</v>
      </c>
      <c r="D369" t="s">
        <v>1730</v>
      </c>
      <c r="E369" s="2">
        <v>288</v>
      </c>
      <c r="S369" t="s">
        <v>1729</v>
      </c>
    </row>
    <row r="370" spans="3:19" x14ac:dyDescent="0.25">
      <c r="C370" t="str">
        <f t="shared" si="2"/>
        <v>Montenegro 895</v>
      </c>
      <c r="D370" t="s">
        <v>1732</v>
      </c>
      <c r="E370" s="2">
        <v>895</v>
      </c>
      <c r="S370" t="s">
        <v>1731</v>
      </c>
    </row>
    <row r="371" spans="3:19" x14ac:dyDescent="0.25">
      <c r="C371" t="str">
        <f t="shared" si="2"/>
        <v>Montserrat 620</v>
      </c>
      <c r="D371" t="s">
        <v>1734</v>
      </c>
      <c r="E371" s="2">
        <v>620</v>
      </c>
      <c r="S371" t="s">
        <v>1733</v>
      </c>
    </row>
    <row r="372" spans="3:19" x14ac:dyDescent="0.25">
      <c r="C372" t="str">
        <f t="shared" si="2"/>
        <v>Morocco 291</v>
      </c>
      <c r="D372" t="s">
        <v>1736</v>
      </c>
      <c r="E372" s="2">
        <v>291</v>
      </c>
      <c r="S372" t="s">
        <v>1735</v>
      </c>
    </row>
    <row r="373" spans="3:19" x14ac:dyDescent="0.25">
      <c r="C373" t="str">
        <f t="shared" si="2"/>
        <v>Mozambique 689</v>
      </c>
      <c r="D373" t="s">
        <v>1738</v>
      </c>
      <c r="E373" s="2">
        <v>689</v>
      </c>
      <c r="S373" t="s">
        <v>1737</v>
      </c>
    </row>
    <row r="374" spans="3:19" x14ac:dyDescent="0.25">
      <c r="C374" t="str">
        <f t="shared" si="2"/>
        <v>Myanmar 060</v>
      </c>
      <c r="D374" t="s">
        <v>1741</v>
      </c>
      <c r="E374" s="2" t="s">
        <v>1739</v>
      </c>
      <c r="S374" t="s">
        <v>1740</v>
      </c>
    </row>
    <row r="375" spans="3:19" x14ac:dyDescent="0.25">
      <c r="C375" t="str">
        <f t="shared" si="2"/>
        <v>N.Mariana Is. 700</v>
      </c>
      <c r="D375" t="s">
        <v>1743</v>
      </c>
      <c r="E375" s="2">
        <v>700</v>
      </c>
      <c r="S375" t="s">
        <v>1742</v>
      </c>
    </row>
    <row r="376" spans="3:19" x14ac:dyDescent="0.25">
      <c r="C376" t="str">
        <f t="shared" si="2"/>
        <v>Namibia 698</v>
      </c>
      <c r="D376" t="s">
        <v>1745</v>
      </c>
      <c r="E376" s="2">
        <v>698</v>
      </c>
      <c r="S376" t="s">
        <v>1744</v>
      </c>
    </row>
    <row r="377" spans="3:19" x14ac:dyDescent="0.25">
      <c r="C377" t="str">
        <f t="shared" si="2"/>
        <v>Nauru 648</v>
      </c>
      <c r="D377" t="s">
        <v>1747</v>
      </c>
      <c r="E377" s="2">
        <v>648</v>
      </c>
      <c r="S377" t="s">
        <v>1746</v>
      </c>
    </row>
    <row r="378" spans="3:19" x14ac:dyDescent="0.25">
      <c r="C378" t="str">
        <f t="shared" si="2"/>
        <v>Nepal 297</v>
      </c>
      <c r="D378" t="s">
        <v>1749</v>
      </c>
      <c r="E378" s="2">
        <v>297</v>
      </c>
      <c r="S378" t="s">
        <v>1748</v>
      </c>
    </row>
    <row r="379" spans="3:19" x14ac:dyDescent="0.25">
      <c r="C379" t="str">
        <f t="shared" si="2"/>
        <v>Netherlands 300</v>
      </c>
      <c r="D379" t="s">
        <v>1751</v>
      </c>
      <c r="E379" s="2">
        <v>300</v>
      </c>
      <c r="S379" t="s">
        <v>1750</v>
      </c>
    </row>
    <row r="380" spans="3:19" x14ac:dyDescent="0.25">
      <c r="C380" t="str">
        <f t="shared" si="2"/>
        <v>Netherlands Ant 672</v>
      </c>
      <c r="D380" t="s">
        <v>1753</v>
      </c>
      <c r="E380" s="2">
        <v>672</v>
      </c>
      <c r="S380" t="s">
        <v>1752</v>
      </c>
    </row>
    <row r="381" spans="3:19" x14ac:dyDescent="0.25">
      <c r="C381" t="str">
        <f t="shared" si="2"/>
        <v>New Caledonia 667</v>
      </c>
      <c r="D381" t="s">
        <v>1755</v>
      </c>
      <c r="E381" s="2">
        <v>667</v>
      </c>
      <c r="S381" t="s">
        <v>1754</v>
      </c>
    </row>
    <row r="382" spans="3:19" x14ac:dyDescent="0.25">
      <c r="C382" t="str">
        <f t="shared" si="2"/>
        <v>New Zealand 309</v>
      </c>
      <c r="D382" t="s">
        <v>1757</v>
      </c>
      <c r="E382" s="2">
        <v>309</v>
      </c>
      <c r="S382" t="s">
        <v>1756</v>
      </c>
    </row>
    <row r="383" spans="3:19" x14ac:dyDescent="0.25">
      <c r="C383" t="str">
        <f t="shared" si="2"/>
        <v>Nicaragua 312</v>
      </c>
      <c r="D383" t="s">
        <v>1759</v>
      </c>
      <c r="E383" s="2">
        <v>312</v>
      </c>
      <c r="S383" t="s">
        <v>1758</v>
      </c>
    </row>
    <row r="384" spans="3:19" x14ac:dyDescent="0.25">
      <c r="C384" t="str">
        <f t="shared" si="2"/>
        <v>Niger 318</v>
      </c>
      <c r="D384" t="s">
        <v>1761</v>
      </c>
      <c r="E384" s="2">
        <v>318</v>
      </c>
      <c r="S384" t="s">
        <v>1760</v>
      </c>
    </row>
    <row r="385" spans="3:19" x14ac:dyDescent="0.25">
      <c r="C385" t="str">
        <f t="shared" si="2"/>
        <v>Nigeria 321</v>
      </c>
      <c r="D385" t="s">
        <v>1763</v>
      </c>
      <c r="E385" s="2">
        <v>321</v>
      </c>
      <c r="S385" t="s">
        <v>1762</v>
      </c>
    </row>
    <row r="386" spans="3:19" x14ac:dyDescent="0.25">
      <c r="C386" t="str">
        <f t="shared" si="2"/>
        <v>Niue 680</v>
      </c>
      <c r="D386" t="s">
        <v>1765</v>
      </c>
      <c r="E386" s="2">
        <v>680</v>
      </c>
      <c r="S386" t="s">
        <v>1764</v>
      </c>
    </row>
    <row r="387" spans="3:19" x14ac:dyDescent="0.25">
      <c r="C387" t="str">
        <f t="shared" si="2"/>
        <v>Norway 324</v>
      </c>
      <c r="D387" t="s">
        <v>1767</v>
      </c>
      <c r="E387" s="2">
        <v>324</v>
      </c>
      <c r="S387" t="s">
        <v>1766</v>
      </c>
    </row>
    <row r="388" spans="3:19" x14ac:dyDescent="0.25">
      <c r="C388" t="str">
        <f t="shared" si="2"/>
        <v>Not Applicable 701</v>
      </c>
      <c r="D388" t="s">
        <v>1769</v>
      </c>
      <c r="E388" s="2">
        <v>701</v>
      </c>
      <c r="S388" t="s">
        <v>1768</v>
      </c>
    </row>
    <row r="389" spans="3:19" x14ac:dyDescent="0.25">
      <c r="C389" t="str">
        <f t="shared" si="2"/>
        <v>Oman 635</v>
      </c>
      <c r="D389" t="s">
        <v>1771</v>
      </c>
      <c r="E389" s="2">
        <v>635</v>
      </c>
      <c r="S389" t="s">
        <v>1770</v>
      </c>
    </row>
    <row r="390" spans="3:19" x14ac:dyDescent="0.25">
      <c r="C390" t="str">
        <f t="shared" si="2"/>
        <v>Pakistan 330</v>
      </c>
      <c r="D390" t="s">
        <v>1773</v>
      </c>
      <c r="E390" s="2">
        <v>330</v>
      </c>
      <c r="S390" t="s">
        <v>1772</v>
      </c>
    </row>
    <row r="391" spans="3:19" x14ac:dyDescent="0.25">
      <c r="C391" t="str">
        <f t="shared" si="2"/>
        <v>Palau, Rep of 690</v>
      </c>
      <c r="D391" t="s">
        <v>1775</v>
      </c>
      <c r="E391" s="2">
        <v>690</v>
      </c>
      <c r="S391" t="s">
        <v>1774</v>
      </c>
    </row>
    <row r="392" spans="3:19" x14ac:dyDescent="0.25">
      <c r="C392" t="str">
        <f t="shared" si="2"/>
        <v>Palestine 705</v>
      </c>
      <c r="D392" t="s">
        <v>1777</v>
      </c>
      <c r="E392" s="2">
        <v>705</v>
      </c>
      <c r="S392" t="s">
        <v>1776</v>
      </c>
    </row>
    <row r="393" spans="3:19" x14ac:dyDescent="0.25">
      <c r="C393" t="str">
        <f t="shared" si="2"/>
        <v>Panama 333</v>
      </c>
      <c r="D393" t="s">
        <v>1779</v>
      </c>
      <c r="E393" s="2">
        <v>333</v>
      </c>
      <c r="S393" t="s">
        <v>1778</v>
      </c>
    </row>
    <row r="394" spans="3:19" x14ac:dyDescent="0.25">
      <c r="C394" t="str">
        <f t="shared" si="2"/>
        <v>Pap. New Guinea 649</v>
      </c>
      <c r="D394" t="s">
        <v>1781</v>
      </c>
      <c r="E394" s="2">
        <v>649</v>
      </c>
      <c r="S394" t="s">
        <v>1780</v>
      </c>
    </row>
    <row r="395" spans="3:19" x14ac:dyDescent="0.25">
      <c r="C395" t="str">
        <f t="shared" si="2"/>
        <v>Paraguay 336</v>
      </c>
      <c r="D395" t="s">
        <v>1783</v>
      </c>
      <c r="E395" s="2">
        <v>336</v>
      </c>
      <c r="S395" t="s">
        <v>1782</v>
      </c>
    </row>
    <row r="396" spans="3:19" x14ac:dyDescent="0.25">
      <c r="C396" t="str">
        <f t="shared" si="2"/>
        <v>Peru 339</v>
      </c>
      <c r="D396" t="s">
        <v>1785</v>
      </c>
      <c r="E396" s="2">
        <v>339</v>
      </c>
      <c r="S396" t="s">
        <v>1784</v>
      </c>
    </row>
    <row r="397" spans="3:19" x14ac:dyDescent="0.25">
      <c r="C397" t="str">
        <f t="shared" si="2"/>
        <v>Philippines 342</v>
      </c>
      <c r="D397" t="s">
        <v>1787</v>
      </c>
      <c r="E397" s="2">
        <v>342</v>
      </c>
      <c r="S397" t="s">
        <v>1786</v>
      </c>
    </row>
    <row r="398" spans="3:19" x14ac:dyDescent="0.25">
      <c r="C398" t="str">
        <f t="shared" si="2"/>
        <v>Poland 345</v>
      </c>
      <c r="D398" t="s">
        <v>1789</v>
      </c>
      <c r="E398" s="2">
        <v>345</v>
      </c>
      <c r="S398" t="s">
        <v>1788</v>
      </c>
    </row>
    <row r="399" spans="3:19" x14ac:dyDescent="0.25">
      <c r="C399" t="str">
        <f t="shared" si="2"/>
        <v>Portugal 348</v>
      </c>
      <c r="D399" t="s">
        <v>1791</v>
      </c>
      <c r="E399" s="2">
        <v>348</v>
      </c>
      <c r="S399" t="s">
        <v>1790</v>
      </c>
    </row>
    <row r="400" spans="3:19" x14ac:dyDescent="0.25">
      <c r="C400" t="str">
        <f t="shared" si="2"/>
        <v>Puerto Rico 695</v>
      </c>
      <c r="D400" t="s">
        <v>1793</v>
      </c>
      <c r="E400" s="2">
        <v>695</v>
      </c>
      <c r="S400" t="s">
        <v>1792</v>
      </c>
    </row>
    <row r="401" spans="3:19" x14ac:dyDescent="0.25">
      <c r="C401" t="str">
        <f t="shared" si="2"/>
        <v>Qatar 624</v>
      </c>
      <c r="D401" t="s">
        <v>1795</v>
      </c>
      <c r="E401" s="2">
        <v>624</v>
      </c>
      <c r="S401" t="s">
        <v>1794</v>
      </c>
    </row>
    <row r="402" spans="3:19" x14ac:dyDescent="0.25">
      <c r="C402" t="str">
        <f t="shared" si="2"/>
        <v>Reunion 663</v>
      </c>
      <c r="D402" t="s">
        <v>1797</v>
      </c>
      <c r="E402" s="2">
        <v>663</v>
      </c>
      <c r="S402" t="s">
        <v>1796</v>
      </c>
    </row>
    <row r="403" spans="3:19" x14ac:dyDescent="0.25">
      <c r="C403" t="str">
        <f t="shared" si="2"/>
        <v>Romania 366</v>
      </c>
      <c r="D403" t="s">
        <v>1799</v>
      </c>
      <c r="E403" s="2">
        <v>366</v>
      </c>
      <c r="S403" t="s">
        <v>1798</v>
      </c>
    </row>
    <row r="404" spans="3:19" x14ac:dyDescent="0.25">
      <c r="C404" t="str">
        <f t="shared" si="2"/>
        <v>Russian Fed. 370</v>
      </c>
      <c r="D404" t="s">
        <v>1801</v>
      </c>
      <c r="E404" s="2">
        <v>370</v>
      </c>
      <c r="S404" t="s">
        <v>1800</v>
      </c>
    </row>
    <row r="405" spans="3:19" x14ac:dyDescent="0.25">
      <c r="C405" t="str">
        <f t="shared" si="2"/>
        <v>Rwanda 375</v>
      </c>
      <c r="D405" t="s">
        <v>1803</v>
      </c>
      <c r="E405" s="2">
        <v>375</v>
      </c>
      <c r="S405" t="s">
        <v>1802</v>
      </c>
    </row>
    <row r="406" spans="3:19" x14ac:dyDescent="0.25">
      <c r="C406" t="str">
        <f t="shared" si="2"/>
        <v>S.Tome&amp;Principe 683</v>
      </c>
      <c r="D406" t="s">
        <v>1805</v>
      </c>
      <c r="E406" s="2">
        <v>683</v>
      </c>
      <c r="S406" t="s">
        <v>1804</v>
      </c>
    </row>
    <row r="407" spans="3:19" x14ac:dyDescent="0.25">
      <c r="C407" t="str">
        <f t="shared" si="2"/>
        <v>Samoa 590</v>
      </c>
      <c r="D407" t="s">
        <v>1807</v>
      </c>
      <c r="E407" s="2">
        <v>590</v>
      </c>
      <c r="S407" t="s">
        <v>1806</v>
      </c>
    </row>
    <row r="408" spans="3:19" x14ac:dyDescent="0.25">
      <c r="C408" t="str">
        <f t="shared" si="2"/>
        <v>Samoa,American 696</v>
      </c>
      <c r="D408" t="s">
        <v>1809</v>
      </c>
      <c r="E408" s="2">
        <v>696</v>
      </c>
      <c r="S408" t="s">
        <v>1808</v>
      </c>
    </row>
    <row r="409" spans="3:19" x14ac:dyDescent="0.25">
      <c r="C409" t="str">
        <f t="shared" si="2"/>
        <v>San Marino 570</v>
      </c>
      <c r="D409" t="s">
        <v>1811</v>
      </c>
      <c r="E409" s="2">
        <v>570</v>
      </c>
      <c r="S409" t="s">
        <v>1810</v>
      </c>
    </row>
    <row r="410" spans="3:19" x14ac:dyDescent="0.25">
      <c r="C410" t="str">
        <f t="shared" si="2"/>
        <v>Saudi Arabia 378</v>
      </c>
      <c r="D410" t="s">
        <v>1813</v>
      </c>
      <c r="E410" s="2">
        <v>378</v>
      </c>
      <c r="S410" t="s">
        <v>1812</v>
      </c>
    </row>
    <row r="411" spans="3:19" x14ac:dyDescent="0.25">
      <c r="C411" t="str">
        <f t="shared" si="2"/>
        <v>Senegal 381</v>
      </c>
      <c r="D411" t="s">
        <v>1815</v>
      </c>
      <c r="E411" s="2">
        <v>381</v>
      </c>
      <c r="S411" t="s">
        <v>1814</v>
      </c>
    </row>
    <row r="412" spans="3:19" x14ac:dyDescent="0.25">
      <c r="C412" t="str">
        <f t="shared" si="2"/>
        <v>Serbia 897</v>
      </c>
      <c r="D412" t="s">
        <v>1817</v>
      </c>
      <c r="E412" s="2">
        <v>897</v>
      </c>
      <c r="S412" t="s">
        <v>1816</v>
      </c>
    </row>
    <row r="413" spans="3:19" x14ac:dyDescent="0.25">
      <c r="C413" t="str">
        <f t="shared" si="2"/>
        <v>Serbia &amp; Monten 891</v>
      </c>
      <c r="D413" t="s">
        <v>1819</v>
      </c>
      <c r="E413" s="2">
        <v>891</v>
      </c>
      <c r="S413" t="s">
        <v>1818</v>
      </c>
    </row>
    <row r="414" spans="3:19" x14ac:dyDescent="0.25">
      <c r="C414" t="str">
        <f t="shared" si="2"/>
        <v>Seychelles 628</v>
      </c>
      <c r="D414" t="s">
        <v>1821</v>
      </c>
      <c r="E414" s="2">
        <v>628</v>
      </c>
      <c r="S414" t="s">
        <v>1820</v>
      </c>
    </row>
    <row r="415" spans="3:19" x14ac:dyDescent="0.25">
      <c r="C415" t="str">
        <f t="shared" si="2"/>
        <v>Sierra Leone 390</v>
      </c>
      <c r="D415" t="s">
        <v>1823</v>
      </c>
      <c r="E415" s="2">
        <v>390</v>
      </c>
      <c r="S415" t="s">
        <v>1822</v>
      </c>
    </row>
    <row r="416" spans="3:19" x14ac:dyDescent="0.25">
      <c r="C416" t="str">
        <f t="shared" si="2"/>
        <v>Sikkim 645</v>
      </c>
      <c r="D416" t="s">
        <v>1825</v>
      </c>
      <c r="E416" s="2">
        <v>645</v>
      </c>
      <c r="S416" t="s">
        <v>1824</v>
      </c>
    </row>
    <row r="417" spans="3:19" x14ac:dyDescent="0.25">
      <c r="C417" t="str">
        <f t="shared" si="2"/>
        <v>Singapore 391</v>
      </c>
      <c r="D417" t="s">
        <v>1827</v>
      </c>
      <c r="E417" s="2">
        <v>391</v>
      </c>
      <c r="S417" t="s">
        <v>1826</v>
      </c>
    </row>
    <row r="418" spans="3:19" x14ac:dyDescent="0.25">
      <c r="C418" t="str">
        <f t="shared" si="2"/>
        <v>Slovak Republic 395</v>
      </c>
      <c r="D418" t="s">
        <v>1829</v>
      </c>
      <c r="E418" s="2">
        <v>395</v>
      </c>
      <c r="S418" t="s">
        <v>1828</v>
      </c>
    </row>
    <row r="419" spans="3:19" x14ac:dyDescent="0.25">
      <c r="C419" t="str">
        <f t="shared" si="2"/>
        <v>Slovenia 394</v>
      </c>
      <c r="D419" t="s">
        <v>1831</v>
      </c>
      <c r="E419" s="2">
        <v>394</v>
      </c>
      <c r="S419" t="s">
        <v>1830</v>
      </c>
    </row>
    <row r="420" spans="3:19" x14ac:dyDescent="0.25">
      <c r="C420" t="str">
        <f t="shared" si="2"/>
        <v>Solomon Islands 631</v>
      </c>
      <c r="D420" t="s">
        <v>1833</v>
      </c>
      <c r="E420" s="2">
        <v>631</v>
      </c>
      <c r="S420" t="s">
        <v>1832</v>
      </c>
    </row>
    <row r="421" spans="3:19" x14ac:dyDescent="0.25">
      <c r="C421" t="str">
        <f t="shared" si="2"/>
        <v>Somalia 392</v>
      </c>
      <c r="D421" t="s">
        <v>1835</v>
      </c>
      <c r="E421" s="2">
        <v>392</v>
      </c>
      <c r="S421" t="s">
        <v>1834</v>
      </c>
    </row>
    <row r="422" spans="3:19" x14ac:dyDescent="0.25">
      <c r="C422" t="str">
        <f t="shared" si="2"/>
        <v>South Africa 393</v>
      </c>
      <c r="D422" t="s">
        <v>1837</v>
      </c>
      <c r="E422" s="2">
        <v>393</v>
      </c>
      <c r="S422" t="s">
        <v>1836</v>
      </c>
    </row>
    <row r="423" spans="3:19" x14ac:dyDescent="0.25">
      <c r="C423" t="str">
        <f t="shared" si="2"/>
        <v>South Korea,Rep 567</v>
      </c>
      <c r="D423" t="s">
        <v>1839</v>
      </c>
      <c r="E423" s="2">
        <v>567</v>
      </c>
      <c r="S423" t="s">
        <v>1838</v>
      </c>
    </row>
    <row r="424" spans="3:19" x14ac:dyDescent="0.25">
      <c r="C424" t="str">
        <f t="shared" si="2"/>
        <v>South Sudan 404</v>
      </c>
      <c r="D424" t="s">
        <v>1841</v>
      </c>
      <c r="E424" s="2">
        <v>404</v>
      </c>
      <c r="S424" t="s">
        <v>1840</v>
      </c>
    </row>
    <row r="425" spans="3:19" x14ac:dyDescent="0.25">
      <c r="C425" t="str">
        <f t="shared" si="2"/>
        <v>Spain 399</v>
      </c>
      <c r="D425" t="s">
        <v>1843</v>
      </c>
      <c r="E425" s="2">
        <v>399</v>
      </c>
      <c r="S425" t="s">
        <v>1842</v>
      </c>
    </row>
    <row r="426" spans="3:19" x14ac:dyDescent="0.25">
      <c r="C426" t="str">
        <f t="shared" si="2"/>
        <v>Sri Lanka 078</v>
      </c>
      <c r="D426" t="s">
        <v>1846</v>
      </c>
      <c r="E426" s="2" t="s">
        <v>1844</v>
      </c>
      <c r="S426" t="s">
        <v>1845</v>
      </c>
    </row>
    <row r="427" spans="3:19" x14ac:dyDescent="0.25">
      <c r="C427" t="str">
        <f t="shared" si="2"/>
        <v>St Kitts&amp;Nevis 627</v>
      </c>
      <c r="D427" t="s">
        <v>1848</v>
      </c>
      <c r="E427" s="2">
        <v>627</v>
      </c>
      <c r="S427" t="s">
        <v>1847</v>
      </c>
    </row>
    <row r="428" spans="3:19" x14ac:dyDescent="0.25">
      <c r="C428" t="str">
        <f t="shared" si="2"/>
        <v>St. Helena 625</v>
      </c>
      <c r="D428" t="s">
        <v>1850</v>
      </c>
      <c r="E428" s="2">
        <v>625</v>
      </c>
      <c r="S428" t="s">
        <v>1849</v>
      </c>
    </row>
    <row r="429" spans="3:19" x14ac:dyDescent="0.25">
      <c r="C429" t="str">
        <f t="shared" si="2"/>
        <v>St. Lucia 629</v>
      </c>
      <c r="D429" t="s">
        <v>1852</v>
      </c>
      <c r="E429" s="2">
        <v>629</v>
      </c>
      <c r="S429" t="s">
        <v>1851</v>
      </c>
    </row>
    <row r="430" spans="3:19" x14ac:dyDescent="0.25">
      <c r="C430" t="str">
        <f t="shared" ref="C430:C469" si="3">CONCATENATE(D430," ",E430)</f>
        <v>St. Vincent 630</v>
      </c>
      <c r="D430" t="s">
        <v>1854</v>
      </c>
      <c r="E430" s="2">
        <v>630</v>
      </c>
      <c r="S430" t="s">
        <v>1853</v>
      </c>
    </row>
    <row r="431" spans="3:19" x14ac:dyDescent="0.25">
      <c r="C431" t="str">
        <f t="shared" si="3"/>
        <v>Stateless 499</v>
      </c>
      <c r="D431" t="s">
        <v>1856</v>
      </c>
      <c r="E431" s="2">
        <v>499</v>
      </c>
      <c r="S431" t="s">
        <v>1855</v>
      </c>
    </row>
    <row r="432" spans="3:19" x14ac:dyDescent="0.25">
      <c r="C432" t="str">
        <f t="shared" si="3"/>
        <v>Sudan 402</v>
      </c>
      <c r="D432" t="s">
        <v>1858</v>
      </c>
      <c r="E432" s="2">
        <v>402</v>
      </c>
      <c r="S432" t="s">
        <v>1857</v>
      </c>
    </row>
    <row r="433" spans="3:19" x14ac:dyDescent="0.25">
      <c r="C433" t="str">
        <f t="shared" si="3"/>
        <v>Suriname 678</v>
      </c>
      <c r="D433" t="s">
        <v>1860</v>
      </c>
      <c r="E433" s="2">
        <v>678</v>
      </c>
      <c r="S433" t="s">
        <v>1859</v>
      </c>
    </row>
    <row r="434" spans="3:19" x14ac:dyDescent="0.25">
      <c r="C434" t="str">
        <f t="shared" si="3"/>
        <v>Swaziland 403</v>
      </c>
      <c r="D434" t="s">
        <v>1862</v>
      </c>
      <c r="E434" s="2">
        <v>403</v>
      </c>
      <c r="S434" t="s">
        <v>1861</v>
      </c>
    </row>
    <row r="435" spans="3:19" x14ac:dyDescent="0.25">
      <c r="C435" t="str">
        <f t="shared" si="3"/>
        <v>Sweden 411</v>
      </c>
      <c r="D435" t="s">
        <v>1864</v>
      </c>
      <c r="E435" s="2">
        <v>411</v>
      </c>
      <c r="S435" t="s">
        <v>1863</v>
      </c>
    </row>
    <row r="436" spans="3:19" x14ac:dyDescent="0.25">
      <c r="C436" t="str">
        <f t="shared" si="3"/>
        <v>Switzerland 575</v>
      </c>
      <c r="D436" t="s">
        <v>1866</v>
      </c>
      <c r="E436" s="2">
        <v>575</v>
      </c>
      <c r="S436" t="s">
        <v>1865</v>
      </c>
    </row>
    <row r="437" spans="3:19" x14ac:dyDescent="0.25">
      <c r="C437" t="str">
        <f t="shared" si="3"/>
        <v>Syria, Arab Rep 414</v>
      </c>
      <c r="D437" t="s">
        <v>1868</v>
      </c>
      <c r="E437" s="2">
        <v>414</v>
      </c>
      <c r="S437" t="s">
        <v>1867</v>
      </c>
    </row>
    <row r="438" spans="3:19" x14ac:dyDescent="0.25">
      <c r="C438" t="str">
        <f t="shared" si="3"/>
        <v>Tajikistan 415</v>
      </c>
      <c r="D438" t="s">
        <v>1870</v>
      </c>
      <c r="E438" s="2">
        <v>415</v>
      </c>
      <c r="S438" t="s">
        <v>1869</v>
      </c>
    </row>
    <row r="439" spans="3:19" x14ac:dyDescent="0.25">
      <c r="C439" t="str">
        <f t="shared" si="3"/>
        <v>Tanzania,Uni.Re 455</v>
      </c>
      <c r="D439" t="s">
        <v>1872</v>
      </c>
      <c r="E439" s="2">
        <v>455</v>
      </c>
      <c r="S439" t="s">
        <v>1871</v>
      </c>
    </row>
    <row r="440" spans="3:19" x14ac:dyDescent="0.25">
      <c r="C440" t="str">
        <f t="shared" si="3"/>
        <v>Thailand 420</v>
      </c>
      <c r="D440" t="s">
        <v>1874</v>
      </c>
      <c r="E440" s="2">
        <v>420</v>
      </c>
      <c r="S440" t="s">
        <v>1873</v>
      </c>
    </row>
    <row r="441" spans="3:19" x14ac:dyDescent="0.25">
      <c r="C441" t="str">
        <f t="shared" si="3"/>
        <v>Timor-Leste 706</v>
      </c>
      <c r="D441" t="s">
        <v>1876</v>
      </c>
      <c r="E441" s="2">
        <v>706</v>
      </c>
      <c r="S441" t="s">
        <v>1875</v>
      </c>
    </row>
    <row r="442" spans="3:19" x14ac:dyDescent="0.25">
      <c r="C442" t="str">
        <f t="shared" si="3"/>
        <v>Togo 423</v>
      </c>
      <c r="D442" t="s">
        <v>1878</v>
      </c>
      <c r="E442" s="2">
        <v>423</v>
      </c>
      <c r="S442" t="s">
        <v>1877</v>
      </c>
    </row>
    <row r="443" spans="3:19" x14ac:dyDescent="0.25">
      <c r="C443" t="str">
        <f t="shared" si="3"/>
        <v>Tokelau Islands 656</v>
      </c>
      <c r="D443" t="s">
        <v>1880</v>
      </c>
      <c r="E443" s="2">
        <v>656</v>
      </c>
      <c r="S443" t="s">
        <v>1879</v>
      </c>
    </row>
    <row r="444" spans="3:19" x14ac:dyDescent="0.25">
      <c r="C444" t="str">
        <f t="shared" si="3"/>
        <v>Tonga 634</v>
      </c>
      <c r="D444" t="s">
        <v>1882</v>
      </c>
      <c r="E444" s="2">
        <v>634</v>
      </c>
      <c r="S444" t="s">
        <v>1881</v>
      </c>
    </row>
    <row r="445" spans="3:19" x14ac:dyDescent="0.25">
      <c r="C445" t="str">
        <f t="shared" si="3"/>
        <v>Trinidad,Tobago 429</v>
      </c>
      <c r="D445" t="s">
        <v>1884</v>
      </c>
      <c r="E445" s="2">
        <v>429</v>
      </c>
      <c r="S445" t="s">
        <v>1883</v>
      </c>
    </row>
    <row r="446" spans="3:19" x14ac:dyDescent="0.25">
      <c r="C446" t="str">
        <f t="shared" si="3"/>
        <v>Tunisia 432</v>
      </c>
      <c r="D446" t="s">
        <v>1886</v>
      </c>
      <c r="E446" s="2">
        <v>432</v>
      </c>
      <c r="S446" t="s">
        <v>1885</v>
      </c>
    </row>
    <row r="447" spans="3:19" x14ac:dyDescent="0.25">
      <c r="C447" t="str">
        <f t="shared" si="3"/>
        <v>Turkey 435</v>
      </c>
      <c r="D447" t="s">
        <v>1888</v>
      </c>
      <c r="E447" s="2">
        <v>435</v>
      </c>
      <c r="S447" t="s">
        <v>1887</v>
      </c>
    </row>
    <row r="448" spans="3:19" x14ac:dyDescent="0.25">
      <c r="C448" t="str">
        <f t="shared" si="3"/>
        <v>Turkmenistan 436</v>
      </c>
      <c r="D448" t="s">
        <v>1890</v>
      </c>
      <c r="E448" s="2">
        <v>436</v>
      </c>
      <c r="S448" t="s">
        <v>1889</v>
      </c>
    </row>
    <row r="449" spans="3:19" x14ac:dyDescent="0.25">
      <c r="C449" t="str">
        <f t="shared" si="3"/>
        <v>Turks&amp; Caicosin 636</v>
      </c>
      <c r="D449" t="s">
        <v>1892</v>
      </c>
      <c r="E449" s="2">
        <v>636</v>
      </c>
      <c r="S449" t="s">
        <v>1891</v>
      </c>
    </row>
    <row r="450" spans="3:19" x14ac:dyDescent="0.25">
      <c r="C450" t="str">
        <f t="shared" si="3"/>
        <v>Tuvalu 618</v>
      </c>
      <c r="D450" t="s">
        <v>1894</v>
      </c>
      <c r="E450" s="2">
        <v>618</v>
      </c>
      <c r="S450" t="s">
        <v>1893</v>
      </c>
    </row>
    <row r="451" spans="3:19" x14ac:dyDescent="0.25">
      <c r="C451" t="str">
        <f t="shared" si="3"/>
        <v>Uganda 438</v>
      </c>
      <c r="D451" t="s">
        <v>1896</v>
      </c>
      <c r="E451" s="2">
        <v>438</v>
      </c>
      <c r="S451" t="s">
        <v>1895</v>
      </c>
    </row>
    <row r="452" spans="3:19" x14ac:dyDescent="0.25">
      <c r="C452" t="str">
        <f t="shared" si="3"/>
        <v>Ukraine 441</v>
      </c>
      <c r="D452" t="s">
        <v>1898</v>
      </c>
      <c r="E452" s="2">
        <v>441</v>
      </c>
      <c r="S452" t="s">
        <v>1897</v>
      </c>
    </row>
    <row r="453" spans="3:19" x14ac:dyDescent="0.25">
      <c r="C453" t="str">
        <f t="shared" si="3"/>
        <v>United Kingdom 453</v>
      </c>
      <c r="D453" t="s">
        <v>1900</v>
      </c>
      <c r="E453" s="2">
        <v>453</v>
      </c>
      <c r="S453" t="s">
        <v>1899</v>
      </c>
    </row>
    <row r="454" spans="3:19" x14ac:dyDescent="0.25">
      <c r="C454" t="str">
        <f t="shared" si="3"/>
        <v>United Nations 999</v>
      </c>
      <c r="D454" t="s">
        <v>1902</v>
      </c>
      <c r="E454" s="2">
        <v>999</v>
      </c>
      <c r="S454" t="s">
        <v>1901</v>
      </c>
    </row>
    <row r="455" spans="3:19" x14ac:dyDescent="0.25">
      <c r="C455" t="str">
        <f t="shared" si="3"/>
        <v>Unknown 000</v>
      </c>
      <c r="D455" t="s">
        <v>1905</v>
      </c>
      <c r="E455" s="2" t="s">
        <v>1903</v>
      </c>
      <c r="S455" t="s">
        <v>1904</v>
      </c>
    </row>
    <row r="456" spans="3:19" x14ac:dyDescent="0.25">
      <c r="C456" t="str">
        <f t="shared" si="3"/>
        <v>Uruguay 462</v>
      </c>
      <c r="D456" t="s">
        <v>1907</v>
      </c>
      <c r="E456" s="2">
        <v>462</v>
      </c>
      <c r="S456" t="s">
        <v>1906</v>
      </c>
    </row>
    <row r="457" spans="3:19" x14ac:dyDescent="0.25">
      <c r="C457" t="str">
        <f t="shared" si="3"/>
        <v>USA 456</v>
      </c>
      <c r="D457" t="s">
        <v>1909</v>
      </c>
      <c r="E457" s="2">
        <v>456</v>
      </c>
      <c r="S457" t="s">
        <v>1908</v>
      </c>
    </row>
    <row r="458" spans="3:19" x14ac:dyDescent="0.25">
      <c r="C458" t="str">
        <f t="shared" si="3"/>
        <v>Utd.Arab.Emir. 449</v>
      </c>
      <c r="D458" t="s">
        <v>1911</v>
      </c>
      <c r="E458" s="2">
        <v>449</v>
      </c>
      <c r="S458" t="s">
        <v>1910</v>
      </c>
    </row>
    <row r="459" spans="3:19" x14ac:dyDescent="0.25">
      <c r="C459" t="str">
        <f t="shared" si="3"/>
        <v>Uzbekistan 463</v>
      </c>
      <c r="D459" t="s">
        <v>1913</v>
      </c>
      <c r="E459" s="2">
        <v>463</v>
      </c>
      <c r="S459" t="s">
        <v>1912</v>
      </c>
    </row>
    <row r="460" spans="3:19" x14ac:dyDescent="0.25">
      <c r="C460" t="str">
        <f t="shared" si="3"/>
        <v>Vanuatu 655</v>
      </c>
      <c r="D460" t="s">
        <v>1915</v>
      </c>
      <c r="E460" s="2">
        <v>655</v>
      </c>
      <c r="S460" t="s">
        <v>1914</v>
      </c>
    </row>
    <row r="461" spans="3:19" x14ac:dyDescent="0.25">
      <c r="C461" t="str">
        <f t="shared" si="3"/>
        <v>Vatican City 535</v>
      </c>
      <c r="D461" t="s">
        <v>1917</v>
      </c>
      <c r="E461" s="2">
        <v>535</v>
      </c>
      <c r="S461" t="s">
        <v>1916</v>
      </c>
    </row>
    <row r="462" spans="3:19" x14ac:dyDescent="0.25">
      <c r="C462" t="str">
        <f t="shared" si="3"/>
        <v>Venezuela 471</v>
      </c>
      <c r="D462" t="s">
        <v>1919</v>
      </c>
      <c r="E462" s="2">
        <v>471</v>
      </c>
      <c r="S462" t="s">
        <v>1918</v>
      </c>
    </row>
    <row r="463" spans="3:19" x14ac:dyDescent="0.25">
      <c r="C463" t="str">
        <f t="shared" si="3"/>
        <v>Vietnam 520</v>
      </c>
      <c r="D463" t="s">
        <v>1921</v>
      </c>
      <c r="E463" s="2">
        <v>520</v>
      </c>
      <c r="S463" t="s">
        <v>1920</v>
      </c>
    </row>
    <row r="464" spans="3:19" x14ac:dyDescent="0.25">
      <c r="C464" t="str">
        <f t="shared" si="3"/>
        <v>Wallis,Futuna 661</v>
      </c>
      <c r="D464" t="s">
        <v>1923</v>
      </c>
      <c r="E464" s="2">
        <v>661</v>
      </c>
      <c r="S464" t="s">
        <v>1922</v>
      </c>
    </row>
    <row r="465" spans="3:19" x14ac:dyDescent="0.25">
      <c r="C465" t="str">
        <f t="shared" si="3"/>
        <v>Western Sahara 691</v>
      </c>
      <c r="D465" t="s">
        <v>1925</v>
      </c>
      <c r="E465" s="2">
        <v>691</v>
      </c>
      <c r="S465" t="s">
        <v>1924</v>
      </c>
    </row>
    <row r="466" spans="3:19" x14ac:dyDescent="0.25">
      <c r="C466" t="str">
        <f t="shared" si="3"/>
        <v>Yemen, Rep of 492</v>
      </c>
      <c r="D466" t="s">
        <v>1927</v>
      </c>
      <c r="E466" s="2">
        <v>492</v>
      </c>
      <c r="S466" t="s">
        <v>1926</v>
      </c>
    </row>
    <row r="467" spans="3:19" x14ac:dyDescent="0.25">
      <c r="C467" t="str">
        <f t="shared" si="3"/>
        <v>Yugoslavia 495</v>
      </c>
      <c r="D467" t="s">
        <v>1929</v>
      </c>
      <c r="E467" s="2">
        <v>495</v>
      </c>
      <c r="S467" t="s">
        <v>1928</v>
      </c>
    </row>
    <row r="468" spans="3:19" x14ac:dyDescent="0.25">
      <c r="C468" t="str">
        <f t="shared" si="3"/>
        <v>Zambia 498</v>
      </c>
      <c r="D468" t="s">
        <v>1931</v>
      </c>
      <c r="E468" s="2">
        <v>498</v>
      </c>
      <c r="S468" t="s">
        <v>1930</v>
      </c>
    </row>
    <row r="469" spans="3:19" x14ac:dyDescent="0.25">
      <c r="C469" t="str">
        <f t="shared" si="3"/>
        <v>Zimbabwe 626</v>
      </c>
      <c r="D469" t="s">
        <v>1933</v>
      </c>
      <c r="E469" s="2">
        <v>626</v>
      </c>
      <c r="S469" t="s">
        <v>1932</v>
      </c>
    </row>
    <row r="470" spans="3:19" x14ac:dyDescent="0.25">
      <c r="S470" t="s">
        <v>1934</v>
      </c>
    </row>
    <row r="471" spans="3:19" x14ac:dyDescent="0.25">
      <c r="S471" t="s">
        <v>1935</v>
      </c>
    </row>
    <row r="472" spans="3:19" x14ac:dyDescent="0.25">
      <c r="C472" s="2" t="s">
        <v>1937</v>
      </c>
      <c r="S472" t="s">
        <v>1936</v>
      </c>
    </row>
    <row r="473" spans="3:19" x14ac:dyDescent="0.25">
      <c r="C473" s="2" t="s">
        <v>1939</v>
      </c>
      <c r="S473" t="s">
        <v>1938</v>
      </c>
    </row>
    <row r="474" spans="3:19" x14ac:dyDescent="0.25">
      <c r="C474" t="s">
        <v>234</v>
      </c>
      <c r="S474" t="s">
        <v>1940</v>
      </c>
    </row>
    <row r="475" spans="3:19" x14ac:dyDescent="0.25">
      <c r="C475" t="s">
        <v>1942</v>
      </c>
      <c r="S475" t="s">
        <v>1941</v>
      </c>
    </row>
    <row r="476" spans="3:19" x14ac:dyDescent="0.25">
      <c r="C476" t="s">
        <v>1944</v>
      </c>
      <c r="S476" t="s">
        <v>1943</v>
      </c>
    </row>
    <row r="477" spans="3:19" x14ac:dyDescent="0.25">
      <c r="C477" t="s">
        <v>1946</v>
      </c>
      <c r="S477" t="s">
        <v>1945</v>
      </c>
    </row>
    <row r="478" spans="3:19" x14ac:dyDescent="0.25">
      <c r="C478" t="s">
        <v>1948</v>
      </c>
      <c r="S478" t="s">
        <v>1947</v>
      </c>
    </row>
    <row r="479" spans="3:19" x14ac:dyDescent="0.25">
      <c r="C479" t="s">
        <v>1950</v>
      </c>
      <c r="S479" t="s">
        <v>1949</v>
      </c>
    </row>
    <row r="480" spans="3:19" x14ac:dyDescent="0.25">
      <c r="S480" t="s">
        <v>1951</v>
      </c>
    </row>
    <row r="481" spans="3:19" x14ac:dyDescent="0.25">
      <c r="C481" t="s">
        <v>1953</v>
      </c>
      <c r="S481" t="s">
        <v>1952</v>
      </c>
    </row>
    <row r="482" spans="3:19" x14ac:dyDescent="0.25">
      <c r="C482" t="s">
        <v>1955</v>
      </c>
      <c r="S482" t="s">
        <v>1954</v>
      </c>
    </row>
    <row r="483" spans="3:19" x14ac:dyDescent="0.25">
      <c r="C483" t="s">
        <v>1957</v>
      </c>
      <c r="S483" t="s">
        <v>1956</v>
      </c>
    </row>
    <row r="484" spans="3:19" x14ac:dyDescent="0.25">
      <c r="C484" t="s">
        <v>1959</v>
      </c>
      <c r="S484" t="s">
        <v>1958</v>
      </c>
    </row>
    <row r="485" spans="3:19" x14ac:dyDescent="0.25">
      <c r="C485" t="s">
        <v>1961</v>
      </c>
      <c r="S485" t="s">
        <v>1960</v>
      </c>
    </row>
    <row r="486" spans="3:19" x14ac:dyDescent="0.25">
      <c r="C486" t="s">
        <v>1963</v>
      </c>
      <c r="S486" t="s">
        <v>1962</v>
      </c>
    </row>
    <row r="487" spans="3:19" x14ac:dyDescent="0.25">
      <c r="S487" t="s">
        <v>1964</v>
      </c>
    </row>
    <row r="488" spans="3:19" x14ac:dyDescent="0.25">
      <c r="S488" t="s">
        <v>1965</v>
      </c>
    </row>
    <row r="489" spans="3:19" x14ac:dyDescent="0.25">
      <c r="S489" t="s">
        <v>1966</v>
      </c>
    </row>
    <row r="490" spans="3:19" x14ac:dyDescent="0.25">
      <c r="S490" t="s">
        <v>1967</v>
      </c>
    </row>
    <row r="491" spans="3:19" x14ac:dyDescent="0.25">
      <c r="S491" t="s">
        <v>1968</v>
      </c>
    </row>
    <row r="492" spans="3:19" x14ac:dyDescent="0.25">
      <c r="S492" t="s">
        <v>1969</v>
      </c>
    </row>
    <row r="493" spans="3:19" x14ac:dyDescent="0.25">
      <c r="S493" t="s">
        <v>1970</v>
      </c>
    </row>
    <row r="494" spans="3:19" x14ac:dyDescent="0.25">
      <c r="S494" t="s">
        <v>1971</v>
      </c>
    </row>
    <row r="495" spans="3:19" x14ac:dyDescent="0.25">
      <c r="S495" t="s">
        <v>1972</v>
      </c>
    </row>
    <row r="496" spans="3:19" x14ac:dyDescent="0.25">
      <c r="S496" t="s">
        <v>1973</v>
      </c>
    </row>
    <row r="497" spans="19:19" x14ac:dyDescent="0.25">
      <c r="S497" t="s">
        <v>1974</v>
      </c>
    </row>
    <row r="498" spans="19:19" x14ac:dyDescent="0.25">
      <c r="S498" t="s">
        <v>1975</v>
      </c>
    </row>
    <row r="499" spans="19:19" x14ac:dyDescent="0.25">
      <c r="S499" t="s">
        <v>1976</v>
      </c>
    </row>
    <row r="500" spans="19:19" x14ac:dyDescent="0.25">
      <c r="S500" t="s">
        <v>1977</v>
      </c>
    </row>
    <row r="501" spans="19:19" x14ac:dyDescent="0.25">
      <c r="S501" t="s">
        <v>1978</v>
      </c>
    </row>
    <row r="502" spans="19:19" x14ac:dyDescent="0.25">
      <c r="S502" t="s">
        <v>1979</v>
      </c>
    </row>
    <row r="503" spans="19:19" x14ac:dyDescent="0.25">
      <c r="S503" t="s">
        <v>1980</v>
      </c>
    </row>
    <row r="504" spans="19:19" x14ac:dyDescent="0.25">
      <c r="S504" t="s">
        <v>1981</v>
      </c>
    </row>
    <row r="505" spans="19:19" x14ac:dyDescent="0.25">
      <c r="S505" t="s">
        <v>1982</v>
      </c>
    </row>
    <row r="506" spans="19:19" x14ac:dyDescent="0.25">
      <c r="S506" t="s">
        <v>1983</v>
      </c>
    </row>
    <row r="507" spans="19:19" x14ac:dyDescent="0.25">
      <c r="S507" t="s">
        <v>1984</v>
      </c>
    </row>
    <row r="508" spans="19:19" x14ac:dyDescent="0.25">
      <c r="S508" t="s">
        <v>1985</v>
      </c>
    </row>
    <row r="509" spans="19:19" x14ac:dyDescent="0.25">
      <c r="S509" t="s">
        <v>1986</v>
      </c>
    </row>
    <row r="510" spans="19:19" x14ac:dyDescent="0.25">
      <c r="S510" t="s">
        <v>1987</v>
      </c>
    </row>
    <row r="511" spans="19:19" x14ac:dyDescent="0.25">
      <c r="S511" t="s">
        <v>1988</v>
      </c>
    </row>
    <row r="512" spans="19:19" x14ac:dyDescent="0.25">
      <c r="S512" t="s">
        <v>1989</v>
      </c>
    </row>
    <row r="513" spans="19:19" x14ac:dyDescent="0.25">
      <c r="S513" t="s">
        <v>1990</v>
      </c>
    </row>
    <row r="514" spans="19:19" x14ac:dyDescent="0.25">
      <c r="S514" t="s">
        <v>1991</v>
      </c>
    </row>
    <row r="515" spans="19:19" x14ac:dyDescent="0.25">
      <c r="S515" t="s">
        <v>1992</v>
      </c>
    </row>
    <row r="516" spans="19:19" x14ac:dyDescent="0.25">
      <c r="S516" t="s">
        <v>1993</v>
      </c>
    </row>
    <row r="517" spans="19:19" x14ac:dyDescent="0.25">
      <c r="S517" t="s">
        <v>1994</v>
      </c>
    </row>
    <row r="518" spans="19:19" x14ac:dyDescent="0.25">
      <c r="S518" t="s">
        <v>1995</v>
      </c>
    </row>
    <row r="519" spans="19:19" x14ac:dyDescent="0.25">
      <c r="S519" t="s">
        <v>1996</v>
      </c>
    </row>
    <row r="520" spans="19:19" x14ac:dyDescent="0.25">
      <c r="S520" t="s">
        <v>1997</v>
      </c>
    </row>
    <row r="521" spans="19:19" x14ac:dyDescent="0.25">
      <c r="S521" t="s">
        <v>1998</v>
      </c>
    </row>
    <row r="522" spans="19:19" x14ac:dyDescent="0.25">
      <c r="S522" t="s">
        <v>1999</v>
      </c>
    </row>
    <row r="523" spans="19:19" x14ac:dyDescent="0.25">
      <c r="S523" t="s">
        <v>2000</v>
      </c>
    </row>
    <row r="524" spans="19:19" x14ac:dyDescent="0.25">
      <c r="S524" t="s">
        <v>2001</v>
      </c>
    </row>
    <row r="525" spans="19:19" x14ac:dyDescent="0.25">
      <c r="S525" t="s">
        <v>2002</v>
      </c>
    </row>
    <row r="526" spans="19:19" x14ac:dyDescent="0.25">
      <c r="S526" t="s">
        <v>2003</v>
      </c>
    </row>
    <row r="527" spans="19:19" x14ac:dyDescent="0.25">
      <c r="S527" t="s">
        <v>2004</v>
      </c>
    </row>
    <row r="528" spans="19:19" x14ac:dyDescent="0.25">
      <c r="S528" t="s">
        <v>2005</v>
      </c>
    </row>
    <row r="529" spans="19:19" x14ac:dyDescent="0.25">
      <c r="S529" t="s">
        <v>2006</v>
      </c>
    </row>
    <row r="530" spans="19:19" x14ac:dyDescent="0.25">
      <c r="S530" t="s">
        <v>2007</v>
      </c>
    </row>
    <row r="531" spans="19:19" x14ac:dyDescent="0.25">
      <c r="S531" t="s">
        <v>2008</v>
      </c>
    </row>
    <row r="532" spans="19:19" x14ac:dyDescent="0.25">
      <c r="S532" t="s">
        <v>2009</v>
      </c>
    </row>
    <row r="533" spans="19:19" x14ac:dyDescent="0.25">
      <c r="S533" t="s">
        <v>2010</v>
      </c>
    </row>
    <row r="534" spans="19:19" x14ac:dyDescent="0.25">
      <c r="S534" t="s">
        <v>2011</v>
      </c>
    </row>
    <row r="535" spans="19:19" x14ac:dyDescent="0.25">
      <c r="S535" t="s">
        <v>2012</v>
      </c>
    </row>
    <row r="536" spans="19:19" x14ac:dyDescent="0.25">
      <c r="S536" t="s">
        <v>2013</v>
      </c>
    </row>
    <row r="537" spans="19:19" x14ac:dyDescent="0.25">
      <c r="S537" t="s">
        <v>2014</v>
      </c>
    </row>
    <row r="538" spans="19:19" x14ac:dyDescent="0.25">
      <c r="S538" t="s">
        <v>2015</v>
      </c>
    </row>
    <row r="539" spans="19:19" x14ac:dyDescent="0.25">
      <c r="S539" t="s">
        <v>2016</v>
      </c>
    </row>
    <row r="540" spans="19:19" x14ac:dyDescent="0.25">
      <c r="S540" t="s">
        <v>2017</v>
      </c>
    </row>
    <row r="541" spans="19:19" x14ac:dyDescent="0.25">
      <c r="S541" t="s">
        <v>2018</v>
      </c>
    </row>
    <row r="542" spans="19:19" x14ac:dyDescent="0.25">
      <c r="S542" t="s">
        <v>2020</v>
      </c>
    </row>
    <row r="543" spans="19:19" x14ac:dyDescent="0.25">
      <c r="S543" t="s">
        <v>2022</v>
      </c>
    </row>
    <row r="544" spans="19:19" x14ac:dyDescent="0.25">
      <c r="S544" t="s">
        <v>2024</v>
      </c>
    </row>
    <row r="545" spans="19:19" x14ac:dyDescent="0.25">
      <c r="S545" t="s">
        <v>2026</v>
      </c>
    </row>
    <row r="546" spans="19:19" x14ac:dyDescent="0.25">
      <c r="S546" t="s">
        <v>2028</v>
      </c>
    </row>
    <row r="547" spans="19:19" x14ac:dyDescent="0.25">
      <c r="S547" t="s">
        <v>2030</v>
      </c>
    </row>
    <row r="548" spans="19:19" x14ac:dyDescent="0.25">
      <c r="S548" t="s">
        <v>2032</v>
      </c>
    </row>
    <row r="549" spans="19:19" x14ac:dyDescent="0.25">
      <c r="S549" t="s">
        <v>2034</v>
      </c>
    </row>
    <row r="550" spans="19:19" x14ac:dyDescent="0.25">
      <c r="S550" t="s">
        <v>2036</v>
      </c>
    </row>
    <row r="551" spans="19:19" x14ac:dyDescent="0.25">
      <c r="S551" t="s">
        <v>2038</v>
      </c>
    </row>
    <row r="552" spans="19:19" x14ac:dyDescent="0.25">
      <c r="S552" t="s">
        <v>2039</v>
      </c>
    </row>
    <row r="553" spans="19:19" x14ac:dyDescent="0.25">
      <c r="S553" t="s">
        <v>2040</v>
      </c>
    </row>
    <row r="554" spans="19:19" x14ac:dyDescent="0.25">
      <c r="S554" t="s">
        <v>2041</v>
      </c>
    </row>
    <row r="555" spans="19:19" x14ac:dyDescent="0.25">
      <c r="S555" t="s">
        <v>2042</v>
      </c>
    </row>
    <row r="556" spans="19:19" x14ac:dyDescent="0.25">
      <c r="S556" t="s">
        <v>2043</v>
      </c>
    </row>
    <row r="557" spans="19:19" x14ac:dyDescent="0.25">
      <c r="S557" t="s">
        <v>2044</v>
      </c>
    </row>
    <row r="558" spans="19:19" x14ac:dyDescent="0.25">
      <c r="S558" t="s">
        <v>2045</v>
      </c>
    </row>
    <row r="559" spans="19:19" x14ac:dyDescent="0.25">
      <c r="S559" t="s">
        <v>2046</v>
      </c>
    </row>
    <row r="560" spans="19:19" x14ac:dyDescent="0.25">
      <c r="S560" t="s">
        <v>2047</v>
      </c>
    </row>
    <row r="561" spans="19:19" x14ac:dyDescent="0.25">
      <c r="S561" t="s">
        <v>2048</v>
      </c>
    </row>
    <row r="562" spans="19:19" x14ac:dyDescent="0.25">
      <c r="S562" t="s">
        <v>2049</v>
      </c>
    </row>
    <row r="563" spans="19:19" x14ac:dyDescent="0.25">
      <c r="S563" t="s">
        <v>2050</v>
      </c>
    </row>
    <row r="564" spans="19:19" x14ac:dyDescent="0.25">
      <c r="S564" t="s">
        <v>2051</v>
      </c>
    </row>
    <row r="565" spans="19:19" x14ac:dyDescent="0.25">
      <c r="S565" t="s">
        <v>2052</v>
      </c>
    </row>
    <row r="566" spans="19:19" x14ac:dyDescent="0.25">
      <c r="S566" t="s">
        <v>2054</v>
      </c>
    </row>
    <row r="567" spans="19:19" x14ac:dyDescent="0.25">
      <c r="S567" t="s">
        <v>2056</v>
      </c>
    </row>
    <row r="568" spans="19:19" x14ac:dyDescent="0.25">
      <c r="S568" t="s">
        <v>2058</v>
      </c>
    </row>
    <row r="569" spans="19:19" x14ac:dyDescent="0.25">
      <c r="S569" t="s">
        <v>2060</v>
      </c>
    </row>
    <row r="570" spans="19:19" x14ac:dyDescent="0.25">
      <c r="S570" t="s">
        <v>2062</v>
      </c>
    </row>
    <row r="571" spans="19:19" x14ac:dyDescent="0.25">
      <c r="S571" t="s">
        <v>2064</v>
      </c>
    </row>
    <row r="572" spans="19:19" x14ac:dyDescent="0.25">
      <c r="S572" t="s">
        <v>2066</v>
      </c>
    </row>
    <row r="573" spans="19:19" x14ac:dyDescent="0.25">
      <c r="S573" t="s">
        <v>2068</v>
      </c>
    </row>
    <row r="574" spans="19:19" x14ac:dyDescent="0.25">
      <c r="S574" t="s">
        <v>2070</v>
      </c>
    </row>
    <row r="575" spans="19:19" x14ac:dyDescent="0.25">
      <c r="S575" t="s">
        <v>2072</v>
      </c>
    </row>
    <row r="576" spans="19:19" x14ac:dyDescent="0.25">
      <c r="S576" t="s">
        <v>2074</v>
      </c>
    </row>
    <row r="577" spans="19:19" x14ac:dyDescent="0.25">
      <c r="S577" t="s">
        <v>2076</v>
      </c>
    </row>
    <row r="578" spans="19:19" x14ac:dyDescent="0.25">
      <c r="S578" t="s">
        <v>2078</v>
      </c>
    </row>
    <row r="579" spans="19:19" x14ac:dyDescent="0.25">
      <c r="S579" t="s">
        <v>2080</v>
      </c>
    </row>
    <row r="580" spans="19:19" x14ac:dyDescent="0.25">
      <c r="S580" t="s">
        <v>2082</v>
      </c>
    </row>
    <row r="581" spans="19:19" x14ac:dyDescent="0.25">
      <c r="S581" t="s">
        <v>2084</v>
      </c>
    </row>
    <row r="582" spans="19:19" x14ac:dyDescent="0.25">
      <c r="S582" t="s">
        <v>2086</v>
      </c>
    </row>
    <row r="583" spans="19:19" x14ac:dyDescent="0.25">
      <c r="S583" t="s">
        <v>2088</v>
      </c>
    </row>
    <row r="584" spans="19:19" x14ac:dyDescent="0.25">
      <c r="S584" t="s">
        <v>2090</v>
      </c>
    </row>
    <row r="585" spans="19:19" x14ac:dyDescent="0.25">
      <c r="S585" t="s">
        <v>2092</v>
      </c>
    </row>
    <row r="586" spans="19:19" x14ac:dyDescent="0.25">
      <c r="S586" t="s">
        <v>2094</v>
      </c>
    </row>
    <row r="587" spans="19:19" x14ac:dyDescent="0.25">
      <c r="S587" t="s">
        <v>2096</v>
      </c>
    </row>
    <row r="588" spans="19:19" x14ac:dyDescent="0.25">
      <c r="S588" t="s">
        <v>2098</v>
      </c>
    </row>
    <row r="589" spans="19:19" x14ac:dyDescent="0.25">
      <c r="S589" t="s">
        <v>2099</v>
      </c>
    </row>
    <row r="590" spans="19:19" x14ac:dyDescent="0.25">
      <c r="S590" t="s">
        <v>2101</v>
      </c>
    </row>
    <row r="591" spans="19:19" x14ac:dyDescent="0.25">
      <c r="S591" t="s">
        <v>2103</v>
      </c>
    </row>
    <row r="592" spans="19:19" x14ac:dyDescent="0.25">
      <c r="S592" t="s">
        <v>2105</v>
      </c>
    </row>
    <row r="593" spans="19:19" x14ac:dyDescent="0.25">
      <c r="S593" t="s">
        <v>2107</v>
      </c>
    </row>
    <row r="594" spans="19:19" x14ac:dyDescent="0.25">
      <c r="S594" t="s">
        <v>2109</v>
      </c>
    </row>
    <row r="595" spans="19:19" x14ac:dyDescent="0.25">
      <c r="S595" t="s">
        <v>2111</v>
      </c>
    </row>
    <row r="596" spans="19:19" x14ac:dyDescent="0.25">
      <c r="S596" t="s">
        <v>2113</v>
      </c>
    </row>
    <row r="597" spans="19:19" x14ac:dyDescent="0.25">
      <c r="S597" t="s">
        <v>2115</v>
      </c>
    </row>
    <row r="598" spans="19:19" x14ac:dyDescent="0.25">
      <c r="S598" t="s">
        <v>2116</v>
      </c>
    </row>
    <row r="599" spans="19:19" x14ac:dyDescent="0.25">
      <c r="S599" t="s">
        <v>2118</v>
      </c>
    </row>
    <row r="600" spans="19:19" x14ac:dyDescent="0.25">
      <c r="S600" t="s">
        <v>2120</v>
      </c>
    </row>
    <row r="601" spans="19:19" x14ac:dyDescent="0.25">
      <c r="S601" t="s">
        <v>2121</v>
      </c>
    </row>
    <row r="602" spans="19:19" x14ac:dyDescent="0.25">
      <c r="S602" t="s">
        <v>2123</v>
      </c>
    </row>
    <row r="603" spans="19:19" x14ac:dyDescent="0.25">
      <c r="S603" t="s">
        <v>2125</v>
      </c>
    </row>
    <row r="604" spans="19:19" x14ac:dyDescent="0.25">
      <c r="S604" t="s">
        <v>2127</v>
      </c>
    </row>
    <row r="605" spans="19:19" x14ac:dyDescent="0.25">
      <c r="S605" t="s">
        <v>2128</v>
      </c>
    </row>
    <row r="606" spans="19:19" x14ac:dyDescent="0.25">
      <c r="S606" t="s">
        <v>2129</v>
      </c>
    </row>
    <row r="607" spans="19:19" x14ac:dyDescent="0.25">
      <c r="S607" t="s">
        <v>2130</v>
      </c>
    </row>
    <row r="608" spans="19:19" x14ac:dyDescent="0.25">
      <c r="S608" t="s">
        <v>2131</v>
      </c>
    </row>
    <row r="609" spans="19:19" x14ac:dyDescent="0.25">
      <c r="S609" t="s">
        <v>2132</v>
      </c>
    </row>
    <row r="610" spans="19:19" x14ac:dyDescent="0.25">
      <c r="S610" t="s">
        <v>2133</v>
      </c>
    </row>
    <row r="611" spans="19:19" x14ac:dyDescent="0.25">
      <c r="S611" t="s">
        <v>2134</v>
      </c>
    </row>
    <row r="612" spans="19:19" x14ac:dyDescent="0.25">
      <c r="S612" t="s">
        <v>2135</v>
      </c>
    </row>
    <row r="613" spans="19:19" x14ac:dyDescent="0.25">
      <c r="S613" t="s">
        <v>2136</v>
      </c>
    </row>
    <row r="614" spans="19:19" x14ac:dyDescent="0.25">
      <c r="S614" t="s">
        <v>2137</v>
      </c>
    </row>
    <row r="615" spans="19:19" x14ac:dyDescent="0.25">
      <c r="S615" t="s">
        <v>2138</v>
      </c>
    </row>
    <row r="616" spans="19:19" x14ac:dyDescent="0.25">
      <c r="S616" t="s">
        <v>2139</v>
      </c>
    </row>
    <row r="617" spans="19:19" x14ac:dyDescent="0.25">
      <c r="S617" t="s">
        <v>2140</v>
      </c>
    </row>
    <row r="618" spans="19:19" x14ac:dyDescent="0.25">
      <c r="S618" t="s">
        <v>2141</v>
      </c>
    </row>
    <row r="619" spans="19:19" x14ac:dyDescent="0.25">
      <c r="S619" t="s">
        <v>2142</v>
      </c>
    </row>
    <row r="620" spans="19:19" x14ac:dyDescent="0.25">
      <c r="S620" t="s">
        <v>2143</v>
      </c>
    </row>
    <row r="621" spans="19:19" x14ac:dyDescent="0.25">
      <c r="S621" t="s">
        <v>2144</v>
      </c>
    </row>
    <row r="622" spans="19:19" x14ac:dyDescent="0.25">
      <c r="S622" t="s">
        <v>2145</v>
      </c>
    </row>
    <row r="623" spans="19:19" x14ac:dyDescent="0.25">
      <c r="S623" t="s">
        <v>2146</v>
      </c>
    </row>
    <row r="624" spans="19:19" x14ac:dyDescent="0.25">
      <c r="S624" t="s">
        <v>2147</v>
      </c>
    </row>
    <row r="625" spans="19:19" x14ac:dyDescent="0.25">
      <c r="S625" t="s">
        <v>2148</v>
      </c>
    </row>
    <row r="626" spans="19:19" x14ac:dyDescent="0.25">
      <c r="S626" t="s">
        <v>2149</v>
      </c>
    </row>
    <row r="627" spans="19:19" x14ac:dyDescent="0.25">
      <c r="S627" t="s">
        <v>2151</v>
      </c>
    </row>
    <row r="628" spans="19:19" x14ac:dyDescent="0.25">
      <c r="S628" t="s">
        <v>2152</v>
      </c>
    </row>
    <row r="629" spans="19:19" x14ac:dyDescent="0.25">
      <c r="S629" t="s">
        <v>2153</v>
      </c>
    </row>
    <row r="630" spans="19:19" x14ac:dyDescent="0.25">
      <c r="S630" t="s">
        <v>2154</v>
      </c>
    </row>
    <row r="631" spans="19:19" x14ac:dyDescent="0.25">
      <c r="S631" t="s">
        <v>2155</v>
      </c>
    </row>
    <row r="632" spans="19:19" x14ac:dyDescent="0.25">
      <c r="S632" t="s">
        <v>2156</v>
      </c>
    </row>
    <row r="633" spans="19:19" x14ac:dyDescent="0.25">
      <c r="S633" t="s">
        <v>2157</v>
      </c>
    </row>
    <row r="634" spans="19:19" x14ac:dyDescent="0.25">
      <c r="S634" t="s">
        <v>2158</v>
      </c>
    </row>
    <row r="635" spans="19:19" x14ac:dyDescent="0.25">
      <c r="S635" t="s">
        <v>2159</v>
      </c>
    </row>
    <row r="636" spans="19:19" x14ac:dyDescent="0.25">
      <c r="S636" t="s">
        <v>2160</v>
      </c>
    </row>
    <row r="637" spans="19:19" x14ac:dyDescent="0.25">
      <c r="S637" t="s">
        <v>2161</v>
      </c>
    </row>
    <row r="638" spans="19:19" x14ac:dyDescent="0.25">
      <c r="S638" t="s">
        <v>2162</v>
      </c>
    </row>
    <row r="639" spans="19:19" x14ac:dyDescent="0.25">
      <c r="S639" t="s">
        <v>2163</v>
      </c>
    </row>
    <row r="640" spans="19:19" x14ac:dyDescent="0.25">
      <c r="S640" t="s">
        <v>2164</v>
      </c>
    </row>
    <row r="641" spans="19:19" x14ac:dyDescent="0.25">
      <c r="S641" t="s">
        <v>2165</v>
      </c>
    </row>
    <row r="642" spans="19:19" x14ac:dyDescent="0.25">
      <c r="S642" t="s">
        <v>2166</v>
      </c>
    </row>
    <row r="643" spans="19:19" x14ac:dyDescent="0.25">
      <c r="S643" t="s">
        <v>2167</v>
      </c>
    </row>
    <row r="644" spans="19:19" x14ac:dyDescent="0.25">
      <c r="S644" t="s">
        <v>2168</v>
      </c>
    </row>
    <row r="645" spans="19:19" x14ac:dyDescent="0.25">
      <c r="S645" t="s">
        <v>2169</v>
      </c>
    </row>
    <row r="646" spans="19:19" x14ac:dyDescent="0.25">
      <c r="S646" t="s">
        <v>2170</v>
      </c>
    </row>
    <row r="647" spans="19:19" x14ac:dyDescent="0.25">
      <c r="S647" t="s">
        <v>2171</v>
      </c>
    </row>
    <row r="648" spans="19:19" x14ac:dyDescent="0.25">
      <c r="S648" t="s">
        <v>2172</v>
      </c>
    </row>
    <row r="649" spans="19:19" x14ac:dyDescent="0.25">
      <c r="S649" t="s">
        <v>2173</v>
      </c>
    </row>
    <row r="650" spans="19:19" x14ac:dyDescent="0.25">
      <c r="S650" t="s">
        <v>2174</v>
      </c>
    </row>
    <row r="651" spans="19:19" x14ac:dyDescent="0.25">
      <c r="S651" t="s">
        <v>2175</v>
      </c>
    </row>
    <row r="652" spans="19:19" x14ac:dyDescent="0.25">
      <c r="S652" t="s">
        <v>2176</v>
      </c>
    </row>
    <row r="653" spans="19:19" x14ac:dyDescent="0.25">
      <c r="S653" t="s">
        <v>2177</v>
      </c>
    </row>
    <row r="654" spans="19:19" x14ac:dyDescent="0.25">
      <c r="S654" t="s">
        <v>2178</v>
      </c>
    </row>
    <row r="655" spans="19:19" x14ac:dyDescent="0.25">
      <c r="S655" t="s">
        <v>2179</v>
      </c>
    </row>
    <row r="656" spans="19:19" x14ac:dyDescent="0.25">
      <c r="S656" t="s">
        <v>2181</v>
      </c>
    </row>
    <row r="657" spans="19:19" x14ac:dyDescent="0.25">
      <c r="S657" t="s">
        <v>2183</v>
      </c>
    </row>
    <row r="658" spans="19:19" x14ac:dyDescent="0.25">
      <c r="S658" t="s">
        <v>2184</v>
      </c>
    </row>
    <row r="659" spans="19:19" x14ac:dyDescent="0.25">
      <c r="S659" t="s">
        <v>2185</v>
      </c>
    </row>
    <row r="660" spans="19:19" x14ac:dyDescent="0.25">
      <c r="S660" t="s">
        <v>2186</v>
      </c>
    </row>
    <row r="661" spans="19:19" x14ac:dyDescent="0.25">
      <c r="S661" t="s">
        <v>2187</v>
      </c>
    </row>
    <row r="662" spans="19:19" x14ac:dyDescent="0.25">
      <c r="S662" t="s">
        <v>2188</v>
      </c>
    </row>
    <row r="663" spans="19:19" x14ac:dyDescent="0.25">
      <c r="S663" t="s">
        <v>2189</v>
      </c>
    </row>
    <row r="664" spans="19:19" x14ac:dyDescent="0.25">
      <c r="S664" t="s">
        <v>2190</v>
      </c>
    </row>
    <row r="665" spans="19:19" x14ac:dyDescent="0.25">
      <c r="S665" t="s">
        <v>2191</v>
      </c>
    </row>
    <row r="666" spans="19:19" x14ac:dyDescent="0.25">
      <c r="S666" t="s">
        <v>2192</v>
      </c>
    </row>
    <row r="667" spans="19:19" x14ac:dyDescent="0.25">
      <c r="S667" t="s">
        <v>2193</v>
      </c>
    </row>
    <row r="668" spans="19:19" x14ac:dyDescent="0.25">
      <c r="S668" t="s">
        <v>2194</v>
      </c>
    </row>
    <row r="669" spans="19:19" x14ac:dyDescent="0.25">
      <c r="S669" t="s">
        <v>2195</v>
      </c>
    </row>
    <row r="670" spans="19:19" x14ac:dyDescent="0.25">
      <c r="S670" t="s">
        <v>2196</v>
      </c>
    </row>
    <row r="671" spans="19:19" x14ac:dyDescent="0.25">
      <c r="S671" t="s">
        <v>2197</v>
      </c>
    </row>
    <row r="672" spans="19:19" x14ac:dyDescent="0.25">
      <c r="S672" t="s">
        <v>2198</v>
      </c>
    </row>
    <row r="673" spans="19:19" x14ac:dyDescent="0.25">
      <c r="S673" t="s">
        <v>2199</v>
      </c>
    </row>
    <row r="674" spans="19:19" x14ac:dyDescent="0.25">
      <c r="S674" t="s">
        <v>2200</v>
      </c>
    </row>
    <row r="675" spans="19:19" x14ac:dyDescent="0.25">
      <c r="S675" t="s">
        <v>2201</v>
      </c>
    </row>
    <row r="676" spans="19:19" x14ac:dyDescent="0.25">
      <c r="S676" t="s">
        <v>2202</v>
      </c>
    </row>
    <row r="677" spans="19:19" x14ac:dyDescent="0.25">
      <c r="S677" t="s">
        <v>2203</v>
      </c>
    </row>
    <row r="678" spans="19:19" x14ac:dyDescent="0.25">
      <c r="S678" t="s">
        <v>2204</v>
      </c>
    </row>
    <row r="679" spans="19:19" x14ac:dyDescent="0.25">
      <c r="S679" t="s">
        <v>2205</v>
      </c>
    </row>
    <row r="680" spans="19:19" x14ac:dyDescent="0.25">
      <c r="S680" t="s">
        <v>2206</v>
      </c>
    </row>
    <row r="681" spans="19:19" x14ac:dyDescent="0.25">
      <c r="S681" t="s">
        <v>2207</v>
      </c>
    </row>
    <row r="682" spans="19:19" x14ac:dyDescent="0.25">
      <c r="S682" t="s">
        <v>2208</v>
      </c>
    </row>
    <row r="683" spans="19:19" x14ac:dyDescent="0.25">
      <c r="S683" t="s">
        <v>2209</v>
      </c>
    </row>
    <row r="684" spans="19:19" x14ac:dyDescent="0.25">
      <c r="S684" t="s">
        <v>2210</v>
      </c>
    </row>
    <row r="685" spans="19:19" x14ac:dyDescent="0.25">
      <c r="S685" t="s">
        <v>2211</v>
      </c>
    </row>
    <row r="686" spans="19:19" x14ac:dyDescent="0.25">
      <c r="S686" t="s">
        <v>2212</v>
      </c>
    </row>
    <row r="687" spans="19:19" x14ac:dyDescent="0.25">
      <c r="S687" t="s">
        <v>2213</v>
      </c>
    </row>
    <row r="688" spans="19:19" x14ac:dyDescent="0.25">
      <c r="S688" t="s">
        <v>2214</v>
      </c>
    </row>
    <row r="689" spans="19:19" x14ac:dyDescent="0.25">
      <c r="S689" t="s">
        <v>2215</v>
      </c>
    </row>
    <row r="690" spans="19:19" x14ac:dyDescent="0.25">
      <c r="S690" t="s">
        <v>2216</v>
      </c>
    </row>
    <row r="691" spans="19:19" x14ac:dyDescent="0.25">
      <c r="S691" t="s">
        <v>2217</v>
      </c>
    </row>
    <row r="692" spans="19:19" x14ac:dyDescent="0.25">
      <c r="S692" t="s">
        <v>2218</v>
      </c>
    </row>
    <row r="693" spans="19:19" x14ac:dyDescent="0.25">
      <c r="S693" t="s">
        <v>2219</v>
      </c>
    </row>
    <row r="694" spans="19:19" x14ac:dyDescent="0.25">
      <c r="S694" t="s">
        <v>2220</v>
      </c>
    </row>
    <row r="695" spans="19:19" x14ac:dyDescent="0.25">
      <c r="S695" t="s">
        <v>2221</v>
      </c>
    </row>
    <row r="696" spans="19:19" x14ac:dyDescent="0.25">
      <c r="S696" t="s">
        <v>2222</v>
      </c>
    </row>
    <row r="697" spans="19:19" x14ac:dyDescent="0.25">
      <c r="S697" t="s">
        <v>2223</v>
      </c>
    </row>
    <row r="698" spans="19:19" x14ac:dyDescent="0.25">
      <c r="S698" t="s">
        <v>2224</v>
      </c>
    </row>
    <row r="699" spans="19:19" x14ac:dyDescent="0.25">
      <c r="S699" t="s">
        <v>2225</v>
      </c>
    </row>
    <row r="700" spans="19:19" x14ac:dyDescent="0.25">
      <c r="S700" t="s">
        <v>2226</v>
      </c>
    </row>
    <row r="701" spans="19:19" x14ac:dyDescent="0.25">
      <c r="S701" t="s">
        <v>2227</v>
      </c>
    </row>
    <row r="702" spans="19:19" x14ac:dyDescent="0.25">
      <c r="S702" t="s">
        <v>2228</v>
      </c>
    </row>
    <row r="703" spans="19:19" x14ac:dyDescent="0.25">
      <c r="S703" t="s">
        <v>2229</v>
      </c>
    </row>
    <row r="704" spans="19:19" x14ac:dyDescent="0.25">
      <c r="S704" t="s">
        <v>2230</v>
      </c>
    </row>
    <row r="705" spans="19:19" x14ac:dyDescent="0.25">
      <c r="S705" t="s">
        <v>2231</v>
      </c>
    </row>
    <row r="706" spans="19:19" x14ac:dyDescent="0.25">
      <c r="S706" t="s">
        <v>2232</v>
      </c>
    </row>
    <row r="707" spans="19:19" x14ac:dyDescent="0.25">
      <c r="S707" t="s">
        <v>2233</v>
      </c>
    </row>
    <row r="708" spans="19:19" x14ac:dyDescent="0.25">
      <c r="S708" t="s">
        <v>2234</v>
      </c>
    </row>
    <row r="709" spans="19:19" x14ac:dyDescent="0.25">
      <c r="S709" t="s">
        <v>2235</v>
      </c>
    </row>
    <row r="710" spans="19:19" x14ac:dyDescent="0.25">
      <c r="S710" t="s">
        <v>2236</v>
      </c>
    </row>
    <row r="711" spans="19:19" x14ac:dyDescent="0.25">
      <c r="S711" t="s">
        <v>2237</v>
      </c>
    </row>
    <row r="712" spans="19:19" x14ac:dyDescent="0.25">
      <c r="S712" t="s">
        <v>2238</v>
      </c>
    </row>
    <row r="713" spans="19:19" x14ac:dyDescent="0.25">
      <c r="S713" t="s">
        <v>2239</v>
      </c>
    </row>
    <row r="714" spans="19:19" x14ac:dyDescent="0.25">
      <c r="S714" t="s">
        <v>2240</v>
      </c>
    </row>
    <row r="715" spans="19:19" x14ac:dyDescent="0.25">
      <c r="S715" t="s">
        <v>2241</v>
      </c>
    </row>
    <row r="716" spans="19:19" x14ac:dyDescent="0.25">
      <c r="S716" t="s">
        <v>2242</v>
      </c>
    </row>
    <row r="717" spans="19:19" x14ac:dyDescent="0.25">
      <c r="S717" t="s">
        <v>2243</v>
      </c>
    </row>
    <row r="718" spans="19:19" x14ac:dyDescent="0.25">
      <c r="S718" t="s">
        <v>2244</v>
      </c>
    </row>
    <row r="719" spans="19:19" x14ac:dyDescent="0.25">
      <c r="S719" t="s">
        <v>2245</v>
      </c>
    </row>
    <row r="720" spans="19:19" x14ac:dyDescent="0.25">
      <c r="S720" t="s">
        <v>2246</v>
      </c>
    </row>
    <row r="721" spans="19:19" x14ac:dyDescent="0.25">
      <c r="S721" t="s">
        <v>2247</v>
      </c>
    </row>
    <row r="722" spans="19:19" x14ac:dyDescent="0.25">
      <c r="S722" t="s">
        <v>2248</v>
      </c>
    </row>
    <row r="723" spans="19:19" x14ac:dyDescent="0.25">
      <c r="S723" t="s">
        <v>2249</v>
      </c>
    </row>
    <row r="724" spans="19:19" x14ac:dyDescent="0.25">
      <c r="S724" t="s">
        <v>2250</v>
      </c>
    </row>
    <row r="725" spans="19:19" x14ac:dyDescent="0.25">
      <c r="S725" t="s">
        <v>2251</v>
      </c>
    </row>
    <row r="726" spans="19:19" x14ac:dyDescent="0.25">
      <c r="S726" t="s">
        <v>2252</v>
      </c>
    </row>
    <row r="727" spans="19:19" x14ac:dyDescent="0.25">
      <c r="S727" t="s">
        <v>2253</v>
      </c>
    </row>
    <row r="728" spans="19:19" x14ac:dyDescent="0.25">
      <c r="S728" t="s">
        <v>2254</v>
      </c>
    </row>
    <row r="729" spans="19:19" x14ac:dyDescent="0.25">
      <c r="S729" t="s">
        <v>2255</v>
      </c>
    </row>
    <row r="730" spans="19:19" x14ac:dyDescent="0.25">
      <c r="S730" t="s">
        <v>2256</v>
      </c>
    </row>
    <row r="731" spans="19:19" x14ac:dyDescent="0.25">
      <c r="S731" t="s">
        <v>2257</v>
      </c>
    </row>
    <row r="732" spans="19:19" x14ac:dyDescent="0.25">
      <c r="S732" t="s">
        <v>2259</v>
      </c>
    </row>
    <row r="733" spans="19:19" x14ac:dyDescent="0.25">
      <c r="S733" t="s">
        <v>2261</v>
      </c>
    </row>
    <row r="734" spans="19:19" x14ac:dyDescent="0.25">
      <c r="S734" t="s">
        <v>2263</v>
      </c>
    </row>
    <row r="735" spans="19:19" x14ac:dyDescent="0.25">
      <c r="S735" t="s">
        <v>2265</v>
      </c>
    </row>
    <row r="736" spans="19:19" x14ac:dyDescent="0.25">
      <c r="S736" t="s">
        <v>2267</v>
      </c>
    </row>
    <row r="737" spans="19:19" x14ac:dyDescent="0.25">
      <c r="S737" t="s">
        <v>2269</v>
      </c>
    </row>
    <row r="738" spans="19:19" x14ac:dyDescent="0.25">
      <c r="S738" t="s">
        <v>2271</v>
      </c>
    </row>
    <row r="739" spans="19:19" x14ac:dyDescent="0.25">
      <c r="S739" t="s">
        <v>2273</v>
      </c>
    </row>
    <row r="740" spans="19:19" x14ac:dyDescent="0.25">
      <c r="S740" t="s">
        <v>2275</v>
      </c>
    </row>
    <row r="741" spans="19:19" x14ac:dyDescent="0.25">
      <c r="S741" t="s">
        <v>2277</v>
      </c>
    </row>
    <row r="742" spans="19:19" x14ac:dyDescent="0.25">
      <c r="S742" t="s">
        <v>2279</v>
      </c>
    </row>
    <row r="743" spans="19:19" x14ac:dyDescent="0.25">
      <c r="S743" t="s">
        <v>2281</v>
      </c>
    </row>
    <row r="744" spans="19:19" x14ac:dyDescent="0.25">
      <c r="S744" t="s">
        <v>2283</v>
      </c>
    </row>
    <row r="745" spans="19:19" x14ac:dyDescent="0.25">
      <c r="S745" t="s">
        <v>2285</v>
      </c>
    </row>
    <row r="746" spans="19:19" x14ac:dyDescent="0.25">
      <c r="S746" t="s">
        <v>2287</v>
      </c>
    </row>
    <row r="747" spans="19:19" x14ac:dyDescent="0.25">
      <c r="S747" t="s">
        <v>2289</v>
      </c>
    </row>
    <row r="748" spans="19:19" x14ac:dyDescent="0.25">
      <c r="S748" t="s">
        <v>2291</v>
      </c>
    </row>
    <row r="749" spans="19:19" x14ac:dyDescent="0.25">
      <c r="S749" t="s">
        <v>2293</v>
      </c>
    </row>
    <row r="750" spans="19:19" x14ac:dyDescent="0.25">
      <c r="S750" t="s">
        <v>2295</v>
      </c>
    </row>
    <row r="751" spans="19:19" x14ac:dyDescent="0.25">
      <c r="S751" t="s">
        <v>2297</v>
      </c>
    </row>
    <row r="752" spans="19:19" x14ac:dyDescent="0.25">
      <c r="S752" t="s">
        <v>2299</v>
      </c>
    </row>
    <row r="753" spans="19:19" x14ac:dyDescent="0.25">
      <c r="S753" t="s">
        <v>2301</v>
      </c>
    </row>
    <row r="754" spans="19:19" x14ac:dyDescent="0.25">
      <c r="S754" t="s">
        <v>2303</v>
      </c>
    </row>
    <row r="755" spans="19:19" x14ac:dyDescent="0.25">
      <c r="S755" t="s">
        <v>2305</v>
      </c>
    </row>
    <row r="756" spans="19:19" x14ac:dyDescent="0.25">
      <c r="S756" t="s">
        <v>2307</v>
      </c>
    </row>
    <row r="757" spans="19:19" x14ac:dyDescent="0.25">
      <c r="S757" t="s">
        <v>2309</v>
      </c>
    </row>
    <row r="758" spans="19:19" x14ac:dyDescent="0.25">
      <c r="S758" t="s">
        <v>2311</v>
      </c>
    </row>
    <row r="759" spans="19:19" x14ac:dyDescent="0.25">
      <c r="S759" t="s">
        <v>2313</v>
      </c>
    </row>
    <row r="760" spans="19:19" x14ac:dyDescent="0.25">
      <c r="S760" t="s">
        <v>2315</v>
      </c>
    </row>
    <row r="761" spans="19:19" x14ac:dyDescent="0.25">
      <c r="S761" t="s">
        <v>2317</v>
      </c>
    </row>
    <row r="762" spans="19:19" x14ac:dyDescent="0.25">
      <c r="S762" t="s">
        <v>2319</v>
      </c>
    </row>
    <row r="763" spans="19:19" x14ac:dyDescent="0.25">
      <c r="S763" t="s">
        <v>2321</v>
      </c>
    </row>
    <row r="764" spans="19:19" x14ac:dyDescent="0.25">
      <c r="S764" t="s">
        <v>2323</v>
      </c>
    </row>
    <row r="765" spans="19:19" x14ac:dyDescent="0.25">
      <c r="S765" t="s">
        <v>2325</v>
      </c>
    </row>
    <row r="766" spans="19:19" x14ac:dyDescent="0.25">
      <c r="S766" t="s">
        <v>2327</v>
      </c>
    </row>
    <row r="767" spans="19:19" x14ac:dyDescent="0.25">
      <c r="S767" t="s">
        <v>2329</v>
      </c>
    </row>
    <row r="768" spans="19:19" x14ac:dyDescent="0.25">
      <c r="S768" t="s">
        <v>2331</v>
      </c>
    </row>
    <row r="769" spans="19:19" x14ac:dyDescent="0.25">
      <c r="S769" t="s">
        <v>2333</v>
      </c>
    </row>
    <row r="770" spans="19:19" x14ac:dyDescent="0.25">
      <c r="S770" t="s">
        <v>2335</v>
      </c>
    </row>
    <row r="771" spans="19:19" x14ac:dyDescent="0.25">
      <c r="S771" t="s">
        <v>2337</v>
      </c>
    </row>
    <row r="772" spans="19:19" x14ac:dyDescent="0.25">
      <c r="S772" t="s">
        <v>2339</v>
      </c>
    </row>
    <row r="773" spans="19:19" x14ac:dyDescent="0.25">
      <c r="S773" t="s">
        <v>2341</v>
      </c>
    </row>
    <row r="774" spans="19:19" x14ac:dyDescent="0.25">
      <c r="S774" t="s">
        <v>2343</v>
      </c>
    </row>
    <row r="775" spans="19:19" x14ac:dyDescent="0.25">
      <c r="S775" t="s">
        <v>2345</v>
      </c>
    </row>
    <row r="776" spans="19:19" x14ac:dyDescent="0.25">
      <c r="S776" t="s">
        <v>2347</v>
      </c>
    </row>
    <row r="777" spans="19:19" x14ac:dyDescent="0.25">
      <c r="S777" t="s">
        <v>2349</v>
      </c>
    </row>
    <row r="778" spans="19:19" x14ac:dyDescent="0.25">
      <c r="S778" t="s">
        <v>2351</v>
      </c>
    </row>
    <row r="779" spans="19:19" x14ac:dyDescent="0.25">
      <c r="S779" t="s">
        <v>2352</v>
      </c>
    </row>
    <row r="780" spans="19:19" x14ac:dyDescent="0.25">
      <c r="S780" t="s">
        <v>2354</v>
      </c>
    </row>
    <row r="781" spans="19:19" x14ac:dyDescent="0.25">
      <c r="S781" t="s">
        <v>2356</v>
      </c>
    </row>
    <row r="782" spans="19:19" x14ac:dyDescent="0.25">
      <c r="S782" t="s">
        <v>2358</v>
      </c>
    </row>
    <row r="783" spans="19:19" x14ac:dyDescent="0.25">
      <c r="S783" t="s">
        <v>2360</v>
      </c>
    </row>
    <row r="784" spans="19:19" x14ac:dyDescent="0.25">
      <c r="S784" t="s">
        <v>2362</v>
      </c>
    </row>
    <row r="785" spans="19:19" x14ac:dyDescent="0.25">
      <c r="S785" t="s">
        <v>2364</v>
      </c>
    </row>
    <row r="786" spans="19:19" x14ac:dyDescent="0.25">
      <c r="S786" t="s">
        <v>2366</v>
      </c>
    </row>
    <row r="787" spans="19:19" x14ac:dyDescent="0.25">
      <c r="S787" t="s">
        <v>2368</v>
      </c>
    </row>
    <row r="788" spans="19:19" x14ac:dyDescent="0.25">
      <c r="S788" t="s">
        <v>2370</v>
      </c>
    </row>
    <row r="789" spans="19:19" x14ac:dyDescent="0.25">
      <c r="S789" t="s">
        <v>2372</v>
      </c>
    </row>
    <row r="790" spans="19:19" x14ac:dyDescent="0.25">
      <c r="S790" t="s">
        <v>2374</v>
      </c>
    </row>
    <row r="791" spans="19:19" x14ac:dyDescent="0.25">
      <c r="S791" t="s">
        <v>2376</v>
      </c>
    </row>
    <row r="792" spans="19:19" x14ac:dyDescent="0.25">
      <c r="S792" t="s">
        <v>2378</v>
      </c>
    </row>
    <row r="793" spans="19:19" x14ac:dyDescent="0.25">
      <c r="S793" t="s">
        <v>2380</v>
      </c>
    </row>
    <row r="794" spans="19:19" x14ac:dyDescent="0.25">
      <c r="S794" t="s">
        <v>2382</v>
      </c>
    </row>
    <row r="795" spans="19:19" x14ac:dyDescent="0.25">
      <c r="S795" t="s">
        <v>2384</v>
      </c>
    </row>
    <row r="796" spans="19:19" x14ac:dyDescent="0.25">
      <c r="S796" t="s">
        <v>2386</v>
      </c>
    </row>
    <row r="797" spans="19:19" x14ac:dyDescent="0.25">
      <c r="S797" t="s">
        <v>2388</v>
      </c>
    </row>
    <row r="798" spans="19:19" x14ac:dyDescent="0.25">
      <c r="S798" t="s">
        <v>2390</v>
      </c>
    </row>
    <row r="799" spans="19:19" x14ac:dyDescent="0.25">
      <c r="S799" t="s">
        <v>2392</v>
      </c>
    </row>
    <row r="800" spans="19:19" x14ac:dyDescent="0.25">
      <c r="S800" t="s">
        <v>2393</v>
      </c>
    </row>
    <row r="801" spans="19:19" x14ac:dyDescent="0.25">
      <c r="S801" t="s">
        <v>2395</v>
      </c>
    </row>
    <row r="802" spans="19:19" x14ac:dyDescent="0.25">
      <c r="S802" t="s">
        <v>2396</v>
      </c>
    </row>
    <row r="803" spans="19:19" x14ac:dyDescent="0.25">
      <c r="S803" t="s">
        <v>2398</v>
      </c>
    </row>
    <row r="804" spans="19:19" x14ac:dyDescent="0.25">
      <c r="S804" t="s">
        <v>2400</v>
      </c>
    </row>
    <row r="805" spans="19:19" x14ac:dyDescent="0.25">
      <c r="S805" t="s">
        <v>2402</v>
      </c>
    </row>
  </sheetData>
  <sheetProtection algorithmName="SHA-512" hashValue="FpMwHGCvnuxHGjy5vqB6IYGeR7/HsxkEC6lM6lYFEIKOYyT0EITzwEVgavUkxb/ZMrTjndBxJl0BZ7dONBWdhQ==" saltValue="svCBf/VPD+PtRgswZ/eWcg==" spinCount="100000" sheet="1" objects="1" scenarios="1"/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J117"/>
  <sheetViews>
    <sheetView topLeftCell="A82" workbookViewId="0">
      <selection activeCell="J95" sqref="J95"/>
    </sheetView>
  </sheetViews>
  <sheetFormatPr defaultRowHeight="15.75" x14ac:dyDescent="0.25"/>
  <cols>
    <col min="3" max="3" width="48.875" customWidth="1"/>
    <col min="10" max="10" width="22.625" bestFit="1" customWidth="1"/>
  </cols>
  <sheetData>
    <row r="1" spans="1:3" x14ac:dyDescent="0.25">
      <c r="A1" t="s">
        <v>8238</v>
      </c>
      <c r="B1" t="s">
        <v>8239</v>
      </c>
    </row>
    <row r="3" spans="1:3" x14ac:dyDescent="0.25">
      <c r="B3">
        <v>1</v>
      </c>
      <c r="C3" t="s">
        <v>8240</v>
      </c>
    </row>
    <row r="4" spans="1:3" x14ac:dyDescent="0.25">
      <c r="B4">
        <v>2</v>
      </c>
      <c r="C4" t="s">
        <v>8241</v>
      </c>
    </row>
    <row r="5" spans="1:3" x14ac:dyDescent="0.25">
      <c r="C5" t="s">
        <v>8242</v>
      </c>
    </row>
    <row r="6" spans="1:3" x14ac:dyDescent="0.25">
      <c r="C6" t="s">
        <v>8243</v>
      </c>
    </row>
    <row r="7" spans="1:3" x14ac:dyDescent="0.25">
      <c r="B7">
        <v>3</v>
      </c>
      <c r="C7" t="s">
        <v>8244</v>
      </c>
    </row>
    <row r="8" spans="1:3" x14ac:dyDescent="0.25">
      <c r="C8" t="s">
        <v>8245</v>
      </c>
    </row>
    <row r="9" spans="1:3" x14ac:dyDescent="0.25">
      <c r="C9" t="s">
        <v>8246</v>
      </c>
    </row>
    <row r="10" spans="1:3" x14ac:dyDescent="0.25">
      <c r="C10" t="s">
        <v>8247</v>
      </c>
    </row>
    <row r="11" spans="1:3" x14ac:dyDescent="0.25">
      <c r="C11" t="s">
        <v>8248</v>
      </c>
    </row>
    <row r="12" spans="1:3" x14ac:dyDescent="0.25">
      <c r="C12" t="s">
        <v>8249</v>
      </c>
    </row>
    <row r="13" spans="1:3" x14ac:dyDescent="0.25">
      <c r="C13" t="s">
        <v>8250</v>
      </c>
    </row>
    <row r="14" spans="1:3" x14ac:dyDescent="0.25">
      <c r="C14" t="s">
        <v>8246</v>
      </c>
    </row>
    <row r="15" spans="1:3" x14ac:dyDescent="0.25">
      <c r="C15" t="s">
        <v>8247</v>
      </c>
    </row>
    <row r="16" spans="1:3" x14ac:dyDescent="0.25">
      <c r="C16" t="s">
        <v>8251</v>
      </c>
    </row>
    <row r="17" spans="2:3" x14ac:dyDescent="0.25">
      <c r="B17">
        <v>4</v>
      </c>
      <c r="C17" t="s">
        <v>8241</v>
      </c>
    </row>
    <row r="18" spans="2:3" x14ac:dyDescent="0.25">
      <c r="C18" t="s">
        <v>8252</v>
      </c>
    </row>
    <row r="19" spans="2:3" x14ac:dyDescent="0.25">
      <c r="C19" t="s">
        <v>8253</v>
      </c>
    </row>
    <row r="20" spans="2:3" x14ac:dyDescent="0.25">
      <c r="B20">
        <v>5</v>
      </c>
      <c r="C20" t="s">
        <v>8254</v>
      </c>
    </row>
    <row r="21" spans="2:3" x14ac:dyDescent="0.25">
      <c r="C21" t="s">
        <v>8252</v>
      </c>
    </row>
    <row r="22" spans="2:3" x14ac:dyDescent="0.25">
      <c r="C22" t="s">
        <v>8255</v>
      </c>
    </row>
    <row r="23" spans="2:3" x14ac:dyDescent="0.25">
      <c r="B23">
        <v>6</v>
      </c>
      <c r="C23" t="s">
        <v>8256</v>
      </c>
    </row>
    <row r="24" spans="2:3" x14ac:dyDescent="0.25">
      <c r="C24" t="s">
        <v>8257</v>
      </c>
    </row>
    <row r="25" spans="2:3" x14ac:dyDescent="0.25">
      <c r="C25" t="s">
        <v>8258</v>
      </c>
    </row>
    <row r="26" spans="2:3" x14ac:dyDescent="0.25">
      <c r="B26">
        <v>7</v>
      </c>
      <c r="C26" t="s">
        <v>8259</v>
      </c>
    </row>
    <row r="27" spans="2:3" x14ac:dyDescent="0.25">
      <c r="C27" t="s">
        <v>8242</v>
      </c>
    </row>
    <row r="28" spans="2:3" x14ac:dyDescent="0.25">
      <c r="C28" t="s">
        <v>8253</v>
      </c>
    </row>
    <row r="29" spans="2:3" x14ac:dyDescent="0.25">
      <c r="B29">
        <v>8</v>
      </c>
      <c r="C29" t="s">
        <v>8240</v>
      </c>
    </row>
    <row r="30" spans="2:3" x14ac:dyDescent="0.25">
      <c r="C30" t="s">
        <v>8260</v>
      </c>
    </row>
    <row r="31" spans="2:3" x14ac:dyDescent="0.25">
      <c r="B31">
        <v>9</v>
      </c>
      <c r="C31" t="s">
        <v>8244</v>
      </c>
    </row>
    <row r="32" spans="2:3" x14ac:dyDescent="0.25">
      <c r="C32" t="s">
        <v>8261</v>
      </c>
    </row>
    <row r="33" spans="2:3" x14ac:dyDescent="0.25">
      <c r="C33" t="s">
        <v>8262</v>
      </c>
    </row>
    <row r="34" spans="2:3" x14ac:dyDescent="0.25">
      <c r="C34" t="s">
        <v>8249</v>
      </c>
    </row>
    <row r="35" spans="2:3" x14ac:dyDescent="0.25">
      <c r="C35" t="s">
        <v>8263</v>
      </c>
    </row>
    <row r="36" spans="2:3" x14ac:dyDescent="0.25">
      <c r="C36" t="s">
        <v>8264</v>
      </c>
    </row>
    <row r="37" spans="2:3" x14ac:dyDescent="0.25">
      <c r="B37">
        <v>10</v>
      </c>
      <c r="C37" t="s">
        <v>8240</v>
      </c>
    </row>
    <row r="38" spans="2:3" x14ac:dyDescent="0.25">
      <c r="C38" t="s">
        <v>8265</v>
      </c>
    </row>
    <row r="39" spans="2:3" x14ac:dyDescent="0.25">
      <c r="B39">
        <v>11</v>
      </c>
      <c r="C39" t="s">
        <v>8266</v>
      </c>
    </row>
    <row r="40" spans="2:3" x14ac:dyDescent="0.25">
      <c r="B40">
        <v>12</v>
      </c>
      <c r="C40" t="s">
        <v>8240</v>
      </c>
    </row>
    <row r="41" spans="2:3" x14ac:dyDescent="0.25">
      <c r="C41" t="s">
        <v>8267</v>
      </c>
    </row>
    <row r="42" spans="2:3" x14ac:dyDescent="0.25">
      <c r="B42">
        <v>14</v>
      </c>
      <c r="C42" t="s">
        <v>8268</v>
      </c>
    </row>
    <row r="43" spans="2:3" x14ac:dyDescent="0.25">
      <c r="B43">
        <v>15</v>
      </c>
      <c r="C43" t="s">
        <v>8266</v>
      </c>
    </row>
    <row r="44" spans="2:3" x14ac:dyDescent="0.25">
      <c r="C44" t="s">
        <v>8269</v>
      </c>
    </row>
    <row r="45" spans="2:3" x14ac:dyDescent="0.25">
      <c r="C45" t="s">
        <v>8270</v>
      </c>
    </row>
    <row r="46" spans="2:3" x14ac:dyDescent="0.25">
      <c r="B46">
        <v>16</v>
      </c>
      <c r="C46" t="s">
        <v>8241</v>
      </c>
    </row>
    <row r="47" spans="2:3" x14ac:dyDescent="0.25">
      <c r="C47" t="s">
        <v>8271</v>
      </c>
    </row>
    <row r="48" spans="2:3" x14ac:dyDescent="0.25">
      <c r="C48" t="s">
        <v>8272</v>
      </c>
    </row>
    <row r="49" spans="2:3" x14ac:dyDescent="0.25">
      <c r="B49">
        <v>17</v>
      </c>
      <c r="C49" t="s">
        <v>8273</v>
      </c>
    </row>
    <row r="50" spans="2:3" x14ac:dyDescent="0.25">
      <c r="C50" t="s">
        <v>8274</v>
      </c>
    </row>
    <row r="51" spans="2:3" x14ac:dyDescent="0.25">
      <c r="C51" t="s">
        <v>8275</v>
      </c>
    </row>
    <row r="52" spans="2:3" x14ac:dyDescent="0.25">
      <c r="C52" t="s">
        <v>8276</v>
      </c>
    </row>
    <row r="53" spans="2:3" x14ac:dyDescent="0.25">
      <c r="B53" t="s">
        <v>8277</v>
      </c>
      <c r="C53" t="s">
        <v>8278</v>
      </c>
    </row>
    <row r="54" spans="2:3" x14ac:dyDescent="0.25">
      <c r="B54" t="s">
        <v>8279</v>
      </c>
      <c r="C54" t="s">
        <v>8280</v>
      </c>
    </row>
    <row r="55" spans="2:3" x14ac:dyDescent="0.25">
      <c r="C55" t="s">
        <v>8272</v>
      </c>
    </row>
    <row r="56" spans="2:3" x14ac:dyDescent="0.25">
      <c r="B56" t="s">
        <v>8281</v>
      </c>
      <c r="C56" t="s">
        <v>8272</v>
      </c>
    </row>
    <row r="57" spans="2:3" x14ac:dyDescent="0.25">
      <c r="B57" t="s">
        <v>8282</v>
      </c>
      <c r="C57" t="s">
        <v>8244</v>
      </c>
    </row>
    <row r="58" spans="2:3" x14ac:dyDescent="0.25">
      <c r="C58" t="s">
        <v>8283</v>
      </c>
    </row>
    <row r="59" spans="2:3" x14ac:dyDescent="0.25">
      <c r="C59" t="s">
        <v>8284</v>
      </c>
    </row>
    <row r="60" spans="2:3" x14ac:dyDescent="0.25">
      <c r="C60" t="s">
        <v>8285</v>
      </c>
    </row>
    <row r="61" spans="2:3" x14ac:dyDescent="0.25">
      <c r="B61" t="s">
        <v>8286</v>
      </c>
      <c r="C61" t="s">
        <v>8287</v>
      </c>
    </row>
    <row r="62" spans="2:3" x14ac:dyDescent="0.25">
      <c r="C62" t="s">
        <v>8272</v>
      </c>
    </row>
    <row r="63" spans="2:3" x14ac:dyDescent="0.25">
      <c r="B63" t="s">
        <v>8288</v>
      </c>
      <c r="C63" t="s">
        <v>8289</v>
      </c>
    </row>
    <row r="64" spans="2:3" x14ac:dyDescent="0.25">
      <c r="C64" t="s">
        <v>8272</v>
      </c>
    </row>
    <row r="65" spans="2:3" x14ac:dyDescent="0.25">
      <c r="B65" t="s">
        <v>8290</v>
      </c>
      <c r="C65" t="s">
        <v>8291</v>
      </c>
    </row>
    <row r="66" spans="2:3" x14ac:dyDescent="0.25">
      <c r="B66" t="s">
        <v>8292</v>
      </c>
      <c r="C66" t="s">
        <v>8293</v>
      </c>
    </row>
    <row r="67" spans="2:3" x14ac:dyDescent="0.25">
      <c r="B67" t="s">
        <v>8294</v>
      </c>
      <c r="C67" t="s">
        <v>8278</v>
      </c>
    </row>
    <row r="68" spans="2:3" x14ac:dyDescent="0.25">
      <c r="B68" t="s">
        <v>8295</v>
      </c>
      <c r="C68" t="s">
        <v>8280</v>
      </c>
    </row>
    <row r="69" spans="2:3" x14ac:dyDescent="0.25">
      <c r="C69" t="s">
        <v>8272</v>
      </c>
    </row>
    <row r="70" spans="2:3" x14ac:dyDescent="0.25">
      <c r="B70" t="s">
        <v>8296</v>
      </c>
      <c r="C70" t="s">
        <v>8244</v>
      </c>
    </row>
    <row r="71" spans="2:3" x14ac:dyDescent="0.25">
      <c r="C71" t="s">
        <v>8283</v>
      </c>
    </row>
    <row r="72" spans="2:3" x14ac:dyDescent="0.25">
      <c r="C72" t="s">
        <v>8284</v>
      </c>
    </row>
    <row r="73" spans="2:3" x14ac:dyDescent="0.25">
      <c r="C73" t="s">
        <v>8285</v>
      </c>
    </row>
    <row r="74" spans="2:3" x14ac:dyDescent="0.25">
      <c r="B74" t="s">
        <v>8297</v>
      </c>
      <c r="C74" t="s">
        <v>8298</v>
      </c>
    </row>
    <row r="75" spans="2:3" x14ac:dyDescent="0.25">
      <c r="C75" t="s">
        <v>8272</v>
      </c>
    </row>
    <row r="76" spans="2:3" x14ac:dyDescent="0.25">
      <c r="B76" t="s">
        <v>8299</v>
      </c>
      <c r="C76" t="s">
        <v>8300</v>
      </c>
    </row>
    <row r="77" spans="2:3" x14ac:dyDescent="0.25">
      <c r="C77" t="s">
        <v>8272</v>
      </c>
    </row>
    <row r="78" spans="2:3" x14ac:dyDescent="0.25">
      <c r="B78" t="s">
        <v>8301</v>
      </c>
      <c r="C78" t="s">
        <v>8287</v>
      </c>
    </row>
    <row r="79" spans="2:3" x14ac:dyDescent="0.25">
      <c r="C79" t="s">
        <v>8272</v>
      </c>
    </row>
    <row r="80" spans="2:3" x14ac:dyDescent="0.25">
      <c r="B80" t="s">
        <v>8302</v>
      </c>
      <c r="C80" t="s">
        <v>8303</v>
      </c>
    </row>
    <row r="81" spans="2:10" x14ac:dyDescent="0.25">
      <c r="C81" t="s">
        <v>8272</v>
      </c>
    </row>
    <row r="82" spans="2:10" x14ac:dyDescent="0.25">
      <c r="B82" t="s">
        <v>8304</v>
      </c>
      <c r="C82" t="s">
        <v>8254</v>
      </c>
    </row>
    <row r="83" spans="2:10" x14ac:dyDescent="0.25">
      <c r="C83" t="s">
        <v>8272</v>
      </c>
    </row>
    <row r="84" spans="2:10" x14ac:dyDescent="0.25">
      <c r="B84" t="s">
        <v>8305</v>
      </c>
      <c r="C84" t="s">
        <v>8266</v>
      </c>
    </row>
    <row r="85" spans="2:10" x14ac:dyDescent="0.25">
      <c r="C85" t="s">
        <v>8272</v>
      </c>
    </row>
    <row r="86" spans="2:10" x14ac:dyDescent="0.25">
      <c r="B86" t="s">
        <v>8306</v>
      </c>
      <c r="C86" t="s">
        <v>8307</v>
      </c>
    </row>
    <row r="87" spans="2:10" x14ac:dyDescent="0.25">
      <c r="C87" t="s">
        <v>8272</v>
      </c>
    </row>
    <row r="88" spans="2:10" x14ac:dyDescent="0.25">
      <c r="B88" t="s">
        <v>8308</v>
      </c>
      <c r="C88" t="s">
        <v>8309</v>
      </c>
    </row>
    <row r="89" spans="2:10" x14ac:dyDescent="0.25">
      <c r="C89" t="s">
        <v>8272</v>
      </c>
    </row>
    <row r="90" spans="2:10" x14ac:dyDescent="0.25">
      <c r="B90" t="s">
        <v>8310</v>
      </c>
      <c r="C90" t="s">
        <v>8311</v>
      </c>
    </row>
    <row r="91" spans="2:10" x14ac:dyDescent="0.25">
      <c r="C91" t="s">
        <v>8272</v>
      </c>
    </row>
    <row r="92" spans="2:10" x14ac:dyDescent="0.25">
      <c r="B92" t="s">
        <v>8312</v>
      </c>
      <c r="C92" t="s">
        <v>8313</v>
      </c>
    </row>
    <row r="93" spans="2:10" x14ac:dyDescent="0.25">
      <c r="C93" t="s">
        <v>8272</v>
      </c>
    </row>
    <row r="94" spans="2:10" ht="16.5" thickBot="1" x14ac:dyDescent="0.3">
      <c r="B94" t="s">
        <v>8314</v>
      </c>
      <c r="C94" t="s">
        <v>8269</v>
      </c>
    </row>
    <row r="95" spans="2:10" ht="16.5" thickBot="1" x14ac:dyDescent="0.3">
      <c r="C95" t="s">
        <v>8272</v>
      </c>
      <c r="J95" s="105" t="s">
        <v>8315</v>
      </c>
    </row>
    <row r="96" spans="2:10" x14ac:dyDescent="0.25">
      <c r="B96" t="s">
        <v>8316</v>
      </c>
      <c r="C96" t="s">
        <v>8317</v>
      </c>
      <c r="D96" t="str">
        <f>B96&amp;" "&amp;C96</f>
        <v>Z000 Up-front payment</v>
      </c>
      <c r="J96" s="82" t="s">
        <v>90</v>
      </c>
    </row>
    <row r="97" spans="2:10" x14ac:dyDescent="0.25">
      <c r="B97" t="s">
        <v>6972</v>
      </c>
      <c r="C97" t="s">
        <v>8318</v>
      </c>
      <c r="D97" t="str">
        <f t="shared" ref="D97:D117" si="0">B97&amp;" "&amp;C97</f>
        <v>Z002 (4) equal quarterly payments</v>
      </c>
      <c r="J97" s="83" t="s">
        <v>8319</v>
      </c>
    </row>
    <row r="98" spans="2:10" x14ac:dyDescent="0.25">
      <c r="B98" t="s">
        <v>8320</v>
      </c>
      <c r="C98" t="s">
        <v>8321</v>
      </c>
      <c r="D98" t="str">
        <f t="shared" si="0"/>
        <v>Z003 Reimbursement of expenses</v>
      </c>
      <c r="J98" s="83" t="s">
        <v>8322</v>
      </c>
    </row>
    <row r="99" spans="2:10" x14ac:dyDescent="0.25">
      <c r="B99" t="s">
        <v>8323</v>
      </c>
      <c r="C99" t="s">
        <v>8324</v>
      </c>
      <c r="D99" t="str">
        <f t="shared" si="0"/>
        <v>Z004 (2) six-months payment</v>
      </c>
      <c r="J99" s="83" t="s">
        <v>8325</v>
      </c>
    </row>
    <row r="100" spans="2:10" x14ac:dyDescent="0.25">
      <c r="B100" t="s">
        <v>8326</v>
      </c>
      <c r="C100" t="s">
        <v>8327</v>
      </c>
      <c r="D100" t="str">
        <f t="shared" si="0"/>
        <v>Z005 ECHO: (2) instalments</v>
      </c>
      <c r="J100" s="83" t="s">
        <v>8328</v>
      </c>
    </row>
    <row r="101" spans="2:10" x14ac:dyDescent="0.25">
      <c r="B101" t="s">
        <v>8329</v>
      </c>
      <c r="C101" t="s">
        <v>8330</v>
      </c>
      <c r="D101" t="str">
        <f t="shared" si="0"/>
        <v>Z006 ECHO (80% advance)</v>
      </c>
      <c r="J101" s="83" t="s">
        <v>8331</v>
      </c>
    </row>
    <row r="102" spans="2:10" x14ac:dyDescent="0.25">
      <c r="B102" t="s">
        <v>8332</v>
      </c>
      <c r="C102" t="s">
        <v>8333</v>
      </c>
      <c r="D102" t="str">
        <f t="shared" si="0"/>
        <v>Z010 Automatic payment block;pay immediately - NY</v>
      </c>
      <c r="J102" s="83" t="s">
        <v>8334</v>
      </c>
    </row>
    <row r="103" spans="2:10" x14ac:dyDescent="0.25">
      <c r="B103" t="s">
        <v>8335</v>
      </c>
      <c r="C103" t="s">
        <v>8336</v>
      </c>
      <c r="D103" t="str">
        <f t="shared" si="0"/>
        <v>Z020 Within 30 days Due net - NY</v>
      </c>
      <c r="J103" s="83" t="s">
        <v>8337</v>
      </c>
    </row>
    <row r="104" spans="2:10" ht="16.5" thickBot="1" x14ac:dyDescent="0.3">
      <c r="B104" t="s">
        <v>8338</v>
      </c>
      <c r="C104" t="s">
        <v>8339</v>
      </c>
      <c r="D104" t="str">
        <f t="shared" si="0"/>
        <v>Z110 Automatic payment block;pay immediately - CPH</v>
      </c>
      <c r="J104" s="84" t="s">
        <v>8340</v>
      </c>
    </row>
    <row r="105" spans="2:10" x14ac:dyDescent="0.25">
      <c r="B105" t="s">
        <v>8341</v>
      </c>
      <c r="C105" t="s">
        <v>8342</v>
      </c>
      <c r="D105" t="str">
        <f t="shared" si="0"/>
        <v>Z120 Within 30 days Due net</v>
      </c>
    </row>
    <row r="106" spans="2:10" x14ac:dyDescent="0.25">
      <c r="B106" t="s">
        <v>8343</v>
      </c>
      <c r="C106" t="s">
        <v>8344</v>
      </c>
      <c r="D106" t="str">
        <f t="shared" si="0"/>
        <v>Z121 3% 15 days, Within 30 days Due net</v>
      </c>
    </row>
    <row r="107" spans="2:10" x14ac:dyDescent="0.25">
      <c r="B107" t="s">
        <v>8345</v>
      </c>
      <c r="C107" t="s">
        <v>8346</v>
      </c>
      <c r="D107" t="str">
        <f t="shared" si="0"/>
        <v>Z122 Within 10 days 3 % cash discount</v>
      </c>
    </row>
    <row r="108" spans="2:10" x14ac:dyDescent="0.25">
      <c r="B108" t="s">
        <v>8347</v>
      </c>
      <c r="C108" t="s">
        <v>8348</v>
      </c>
      <c r="D108" t="str">
        <f t="shared" si="0"/>
        <v>Z123 Within 15 days 2.5% cash discount</v>
      </c>
    </row>
    <row r="109" spans="2:10" x14ac:dyDescent="0.25">
      <c r="B109" t="s">
        <v>8349</v>
      </c>
      <c r="C109" t="s">
        <v>8350</v>
      </c>
      <c r="D109" t="str">
        <f t="shared" si="0"/>
        <v>Z124 Within 20 days 2% cash discount</v>
      </c>
    </row>
    <row r="110" spans="2:10" x14ac:dyDescent="0.25">
      <c r="B110" t="s">
        <v>8351</v>
      </c>
      <c r="C110" t="s">
        <v>8352</v>
      </c>
      <c r="D110" t="str">
        <f t="shared" si="0"/>
        <v>Z125 10 days 3%, 15 days 2.5%, 30 days net</v>
      </c>
    </row>
    <row r="111" spans="2:10" x14ac:dyDescent="0.25">
      <c r="B111" t="s">
        <v>8353</v>
      </c>
      <c r="C111" t="s">
        <v>8354</v>
      </c>
      <c r="D111" t="str">
        <f t="shared" si="0"/>
        <v>Z126 15 days 2.5%, 20 days 2%, 30 days net</v>
      </c>
    </row>
    <row r="112" spans="2:10" x14ac:dyDescent="0.25">
      <c r="B112" t="s">
        <v>8355</v>
      </c>
      <c r="C112" t="s">
        <v>8356</v>
      </c>
      <c r="D112" t="str">
        <f t="shared" si="0"/>
        <v>Z127 10 days 3%, 20 days 2%, 30 days net</v>
      </c>
    </row>
    <row r="113" spans="2:4" x14ac:dyDescent="0.25">
      <c r="B113" t="s">
        <v>8357</v>
      </c>
      <c r="C113" t="s">
        <v>8358</v>
      </c>
      <c r="D113" t="str">
        <f t="shared" si="0"/>
        <v>Z910 30 days net (direct disbursement by partner)</v>
      </c>
    </row>
    <row r="114" spans="2:4" x14ac:dyDescent="0.25">
      <c r="B114" t="s">
        <v>8359</v>
      </c>
      <c r="C114" t="s">
        <v>8360</v>
      </c>
      <c r="D114" t="str">
        <f t="shared" si="0"/>
        <v>Z911 Donations - Not for disbursement</v>
      </c>
    </row>
    <row r="115" spans="2:4" x14ac:dyDescent="0.25">
      <c r="B115" t="s">
        <v>8361</v>
      </c>
      <c r="C115" t="s">
        <v>8362</v>
      </c>
      <c r="D115" t="str">
        <f t="shared" si="0"/>
        <v>Z913 Prepaid</v>
      </c>
    </row>
    <row r="116" spans="2:4" x14ac:dyDescent="0.25">
      <c r="B116" t="s">
        <v>8363</v>
      </c>
      <c r="C116" t="s">
        <v>8364</v>
      </c>
      <c r="D116" t="str">
        <f t="shared" si="0"/>
        <v>Z914 For Pre-payments</v>
      </c>
    </row>
    <row r="117" spans="2:4" x14ac:dyDescent="0.25">
      <c r="B117" t="s">
        <v>8365</v>
      </c>
      <c r="C117" t="s">
        <v>8366</v>
      </c>
      <c r="D117" t="str">
        <f t="shared" si="0"/>
        <v>Z915 30 days net (direct disbursement by KfW)</v>
      </c>
    </row>
  </sheetData>
  <sheetProtection algorithmName="SHA-512" hashValue="YX6SYcXGE0j9bx+hArzh19LmuSAjFqcR+aMSx2myBu+6uk6QbOVs5Tfr6GHq0HjniOPRa423uBu6w2owA3VpiA==" saltValue="qZnxKPoYsC99dd/2hz1erQ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M82"/>
  <sheetViews>
    <sheetView topLeftCell="A14" zoomScale="70" zoomScaleNormal="70" workbookViewId="0">
      <selection activeCell="C57" sqref="C57"/>
    </sheetView>
  </sheetViews>
  <sheetFormatPr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8" max="8" width="30" bestFit="1" customWidth="1"/>
    <col min="9" max="9" width="14.5" bestFit="1" customWidth="1"/>
    <col min="10" max="10" width="20" bestFit="1" customWidth="1"/>
    <col min="11" max="11" width="22.375" customWidth="1"/>
    <col min="12" max="12" width="14.375" style="41" hidden="1" customWidth="1"/>
    <col min="13" max="13" width="24.625" customWidth="1"/>
    <col min="14" max="14" width="10.375" bestFit="1" customWidth="1"/>
    <col min="15" max="15" width="9.375" bestFit="1" customWidth="1"/>
  </cols>
  <sheetData>
    <row r="1" spans="1:9" ht="16.5" customHeight="1" x14ac:dyDescent="0.25">
      <c r="A1" s="57"/>
      <c r="B1" s="58"/>
      <c r="C1" s="58"/>
      <c r="D1" s="58"/>
      <c r="E1" s="59"/>
      <c r="F1" s="57"/>
      <c r="I1" s="2"/>
    </row>
    <row r="2" spans="1:9" ht="29.25" customHeight="1" x14ac:dyDescent="0.25">
      <c r="A2" s="60"/>
      <c r="B2" s="108" t="s">
        <v>74</v>
      </c>
      <c r="C2" s="108"/>
      <c r="D2" s="108"/>
      <c r="E2" s="109"/>
      <c r="F2" s="60"/>
      <c r="I2" s="2"/>
    </row>
    <row r="3" spans="1:9" ht="16.5" customHeight="1" x14ac:dyDescent="0.25">
      <c r="A3" s="60"/>
      <c r="B3" s="55"/>
      <c r="C3" s="55"/>
      <c r="D3" s="55"/>
      <c r="E3" s="61"/>
      <c r="F3" s="60"/>
      <c r="I3" s="2"/>
    </row>
    <row r="4" spans="1:9" ht="15.75" customHeight="1" x14ac:dyDescent="0.3">
      <c r="A4" s="110" t="s">
        <v>1</v>
      </c>
      <c r="B4" s="110"/>
      <c r="C4" s="110"/>
      <c r="D4" s="110"/>
      <c r="E4" s="111"/>
      <c r="F4" s="60"/>
      <c r="I4" s="2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  <c r="I5" s="2"/>
    </row>
    <row r="6" spans="1:9" ht="15.75" customHeight="1" x14ac:dyDescent="0.25">
      <c r="A6" s="60"/>
      <c r="B6" s="70" t="s">
        <v>4</v>
      </c>
      <c r="C6" s="30" t="str">
        <f>IF(INSTITUTIONAL!C6&lt;&gt;"",INSTITUTIONAL!C6,"")</f>
        <v>… Select</v>
      </c>
      <c r="D6" s="71" t="s">
        <v>6</v>
      </c>
      <c r="E6" s="30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6,35)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64"/>
      <c r="I6" s="2"/>
    </row>
    <row r="7" spans="1:9" ht="15.75" customHeight="1" x14ac:dyDescent="0.25">
      <c r="A7" s="60"/>
      <c r="B7" s="70" t="s">
        <v>7</v>
      </c>
      <c r="C7" s="29" t="str">
        <f>IF(INSTITUTIONAL!C7="Create ","Create ","Request type is not Create, script can’t be run!")</f>
        <v xml:space="preserve">Create </v>
      </c>
      <c r="D7" s="71" t="s">
        <v>9</v>
      </c>
      <c r="E7" s="30" t="str">
        <f>IF(NOT(ISBLANK(INSTITUTIONAL!E7)),LEFT(TRIM(INSTITUTIONAL!E7),20),"")</f>
        <v/>
      </c>
      <c r="F7" s="64"/>
      <c r="I7" s="2"/>
    </row>
    <row r="8" spans="1:9" ht="15.75" customHeight="1" x14ac:dyDescent="0.25">
      <c r="A8" s="60"/>
      <c r="B8" s="70" t="s">
        <v>10</v>
      </c>
      <c r="C8" s="30" t="str">
        <f>IF(INSTITUTIONAL!C8&lt;&gt;"",INSTITUTIONAL!C8,"")</f>
        <v/>
      </c>
      <c r="D8" s="71" t="s">
        <v>11</v>
      </c>
      <c r="E8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64"/>
      <c r="I8" s="2"/>
    </row>
    <row r="9" spans="1:9" ht="15.75" customHeight="1" x14ac:dyDescent="0.25">
      <c r="A9" s="60"/>
      <c r="B9" s="70" t="s">
        <v>12</v>
      </c>
      <c r="C9" s="29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ZCNT Institutional Contractors</v>
      </c>
      <c r="D9" s="71" t="s">
        <v>14</v>
      </c>
      <c r="E9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64"/>
      <c r="I9" s="2"/>
    </row>
    <row r="10" spans="1:9" ht="15.75" customHeight="1" x14ac:dyDescent="0.25">
      <c r="A10" s="60"/>
      <c r="B10" s="71" t="s">
        <v>15</v>
      </c>
      <c r="C10" s="30" t="str">
        <f>IF(INSTITUTIONAL!C10="","",
IF(OR(INSTITUTIONAL!C10="… Select",INSTITUTIONAL!C10="Yes",INSTITUTIONAL!C10="No"),INSTITUTIONAL!C10,""))</f>
        <v>… Select</v>
      </c>
      <c r="D10" s="71" t="s">
        <v>16</v>
      </c>
      <c r="E10" s="28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64"/>
      <c r="I10" s="2"/>
    </row>
    <row r="11" spans="1:9" ht="15.75" customHeight="1" x14ac:dyDescent="0.25">
      <c r="A11" s="60"/>
      <c r="B11" s="71" t="s">
        <v>17</v>
      </c>
      <c r="C11" s="30" t="str">
        <f>IF(INSTITUTIONAL!C11&lt;&gt;"",
IF(AND(ISNUMBER(VALUE(SUBSTITUTE(TRIM(INSTITUTIONAL!C11)," ",""))),LEN(SUBSTITUTE(TRIM(INSTITUTIONAL!C11)," ",""))=6),SUBSTITUTE(TRIM(INSTITUTIONAL!C11)," ",""),"Invalid UNGM number, please correct!"),
"")</f>
        <v/>
      </c>
      <c r="D11" s="71" t="s">
        <v>18</v>
      </c>
      <c r="E11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64"/>
      <c r="I11" s="2"/>
    </row>
    <row r="12" spans="1:9" ht="15.75" customHeight="1" x14ac:dyDescent="0.25">
      <c r="A12" s="60"/>
      <c r="B12" s="121" t="s">
        <v>19</v>
      </c>
      <c r="C12" s="131" t="str">
        <f>IF(INSTITUTIONAL!C12&lt;&gt;"",INSTITUTIONAL!C12,"")</f>
        <v>… Select</v>
      </c>
      <c r="D12" s="71" t="s">
        <v>20</v>
      </c>
      <c r="E12" s="28" t="str">
        <f>IF((OR(INSTITUTIONAL!E12="8971 Kosovo",INSTITUTIONAL!E12="Kosovo"))=TRUE,DD!D231,(IF(INSTITUTIONAL!E12&lt;&gt;"",INSTITUTIONAL!E12,"Country is missing!")))</f>
        <v>… Select</v>
      </c>
      <c r="F12" s="64"/>
      <c r="I12" s="16"/>
    </row>
    <row r="13" spans="1:9" ht="15.75" customHeight="1" x14ac:dyDescent="0.25">
      <c r="A13" s="60"/>
      <c r="B13" s="122"/>
      <c r="C13" s="132"/>
      <c r="D13" s="71" t="s">
        <v>21</v>
      </c>
      <c r="E13" s="28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64"/>
      <c r="I13" s="2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  <c r="I14" s="2"/>
    </row>
    <row r="15" spans="1:9" ht="15.75" customHeight="1" x14ac:dyDescent="0.25">
      <c r="A15" s="60"/>
      <c r="B15" s="71" t="s">
        <v>23</v>
      </c>
      <c r="C15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71"/>
      <c r="E15" s="30"/>
      <c r="F15" s="64"/>
      <c r="I15" s="2"/>
    </row>
    <row r="16" spans="1:9" ht="15.75" customHeight="1" x14ac:dyDescent="0.25">
      <c r="A16" s="60"/>
      <c r="B16" s="71" t="s">
        <v>24</v>
      </c>
      <c r="C16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71"/>
      <c r="E16" s="30"/>
      <c r="F16" s="64"/>
      <c r="I16" s="2"/>
    </row>
    <row r="17" spans="1:11" ht="15.75" customHeight="1" x14ac:dyDescent="0.25">
      <c r="A17" s="60"/>
      <c r="B17" s="71" t="s">
        <v>25</v>
      </c>
      <c r="C17" s="30" t="str">
        <f>"'"&amp;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>'</v>
      </c>
      <c r="D17" s="71"/>
      <c r="E17" s="30"/>
      <c r="F17" s="64"/>
      <c r="I17" s="2"/>
    </row>
    <row r="18" spans="1:11" ht="15.75" customHeight="1" x14ac:dyDescent="0.25">
      <c r="A18" s="60"/>
      <c r="B18" s="71" t="s">
        <v>26</v>
      </c>
      <c r="C18" s="31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71"/>
      <c r="E18" s="30"/>
      <c r="F18" s="64"/>
      <c r="I18" s="2"/>
    </row>
    <row r="19" spans="1:11" ht="15.75" customHeight="1" x14ac:dyDescent="0.25">
      <c r="A19" s="60"/>
      <c r="B19" s="71" t="s">
        <v>75</v>
      </c>
      <c r="C19" s="32" t="str">
        <f>IF(INSTITUTIONAL!C20="","",
IF(ISNUMBER(SEARCH("@",INSTITUTIONAL!C20)),IF(ISNUMBER(SEARCH(".",INSTITUTIONAL!C20)),IF(NOT(ISNUMBER(SEARCH(",",INSTITUTIONAL!C20))),IF(NOT(ISNUMBER(SEARCH(" ",TRIM(INSTITUTIONAL!C20)))),TRIM(SUBSTITUTE(SUBSTITUTE(INSTITUTIONAL!C20,"ë","e"),"ñ","n")),
"Incorrect domain!"),"Incorrect domain!"),"Incorrect domain!"),"Incorrect domain!"))</f>
        <v/>
      </c>
      <c r="D19" s="71"/>
      <c r="E19" s="30"/>
      <c r="F19" s="64"/>
      <c r="I19" s="2"/>
    </row>
    <row r="20" spans="1:11" ht="15.75" customHeight="1" x14ac:dyDescent="0.25">
      <c r="A20" s="60"/>
      <c r="B20" s="70" t="s">
        <v>76</v>
      </c>
      <c r="C20" s="32" t="str">
        <f>IF(INSTITUTIONAL!C19="","",
IF(ISNUMBER(SEARCH("@",INSTITUTIONAL!C19)),IF(ISNUMBER(SEARCH(".",INSTITUTIONAL!C19)),IF(NOT(ISNUMBER(SEARCH(",",INSTITUTIONAL!C19))),IF(NOT(ISNUMBER(SEARCH("  ",TRIM(INSTITUTIONAL!C19)))),TRIM(SUBSTITUTE(SUBSTITUTE(INSTITUTIONAL!C19,"ñ","n"),"ë","e")),
"Incorrect domain!"),"Incorrect domain!"),"Incorrect domain!"),"Incorrect domain!"))</f>
        <v/>
      </c>
      <c r="D20" s="71"/>
      <c r="E20" s="30"/>
      <c r="F20" s="64"/>
      <c r="I20" s="2"/>
    </row>
    <row r="21" spans="1:11" ht="15.75" customHeight="1" x14ac:dyDescent="0.25">
      <c r="A21" s="60"/>
      <c r="B21" s="71" t="s">
        <v>29</v>
      </c>
      <c r="C21" s="30" t="str">
        <f>IF(INSTITUTIONAL!C21="","",IF(LEN(TRIM(INSTITUTIONAL!C21))&gt;50,LEFT(TRIM(INSTITUTIONAL!C21),50),INSTITUTIONAL!C21))</f>
        <v/>
      </c>
      <c r="D21" s="71" t="s">
        <v>30</v>
      </c>
      <c r="E21" s="28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64"/>
      <c r="I21" s="2"/>
    </row>
    <row r="22" spans="1:11" ht="15.75" customHeight="1" x14ac:dyDescent="0.25">
      <c r="A22" s="60"/>
      <c r="B22" s="71"/>
      <c r="C22" s="30"/>
      <c r="D22" s="71"/>
      <c r="E22" s="30"/>
      <c r="F22" s="64"/>
      <c r="I22" s="2"/>
    </row>
    <row r="23" spans="1:11" ht="15.75" customHeight="1" x14ac:dyDescent="0.3">
      <c r="A23" s="110" t="s">
        <v>31</v>
      </c>
      <c r="B23" s="110"/>
      <c r="C23" s="110"/>
      <c r="D23" s="110"/>
      <c r="E23" s="111"/>
      <c r="F23" s="60"/>
      <c r="I23" s="2"/>
    </row>
    <row r="24" spans="1:11" ht="15.75" customHeight="1" x14ac:dyDescent="0.25">
      <c r="A24" s="60"/>
      <c r="B24" s="112" t="s">
        <v>32</v>
      </c>
      <c r="C24" s="113"/>
      <c r="D24" s="113"/>
      <c r="E24" s="114"/>
      <c r="F24" s="64"/>
      <c r="G24" s="15"/>
      <c r="I24" s="2"/>
    </row>
    <row r="25" spans="1:11" ht="15.75" customHeight="1" x14ac:dyDescent="0.25">
      <c r="A25" s="60"/>
      <c r="B25" s="115"/>
      <c r="C25" s="116"/>
      <c r="D25" s="116"/>
      <c r="E25" s="117"/>
      <c r="F25" s="64"/>
      <c r="I25" s="2"/>
    </row>
    <row r="26" spans="1:11" ht="15.75" customHeight="1" x14ac:dyDescent="0.25">
      <c r="A26" s="60"/>
      <c r="B26" s="69" t="s">
        <v>33</v>
      </c>
      <c r="C26" s="30" t="str">
        <f>IF(AND(COUNTA(INSTITUTIONAL!C28:C30,INSTITUTIONAL!C34)&lt;&gt;0,C12="Bidding"), "Banking Information must be empty in case of Bidding!","")</f>
        <v/>
      </c>
      <c r="D26" s="69"/>
      <c r="E26" s="30"/>
      <c r="F26" s="64"/>
      <c r="I26" s="2"/>
    </row>
    <row r="27" spans="1:11" ht="15.75" customHeight="1" x14ac:dyDescent="0.25">
      <c r="A27" s="60"/>
      <c r="B27" s="71" t="s">
        <v>34</v>
      </c>
      <c r="C27" s="31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71"/>
      <c r="E27" s="30"/>
      <c r="F27" s="64"/>
      <c r="I27" s="2"/>
    </row>
    <row r="28" spans="1:11" ht="15.75" customHeight="1" x14ac:dyDescent="0.25">
      <c r="A28" s="60"/>
      <c r="B28" s="71" t="s">
        <v>35</v>
      </c>
      <c r="C28" s="78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IF(AND(INSTITUTIONAL!$C$35="195 Hungary",LEN(INSTITUTIONAL!C28)&gt;17),"Hungarian account number must be 17 digits or less!",
IF(AND(INSTITUTIONAL!$C$35="030 Austria",LEN(INSTITUTIONAL!C28)&gt;11),"Austrian account number must be 11 digits or less!",
IF(AND(INSTITUTIONAL!$C$35="300 Netherlands",LEN(INSTITUTIONAL!C28)&lt;&gt;10),"Netherlander account number must be 10 digits!",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)))</f>
        <v/>
      </c>
      <c r="D28" s="71"/>
      <c r="E28" s="30"/>
      <c r="F28" s="64"/>
      <c r="I28" s="2"/>
    </row>
    <row r="29" spans="1:11" ht="15.75" customHeight="1" x14ac:dyDescent="0.25">
      <c r="A29" s="60"/>
      <c r="B29" s="71" t="s">
        <v>36</v>
      </c>
      <c r="C29" s="78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71"/>
      <c r="E29" s="30"/>
      <c r="F29" s="64"/>
      <c r="H29" t="s">
        <v>77</v>
      </c>
      <c r="I29" s="2" t="s">
        <v>78</v>
      </c>
      <c r="J29" t="s">
        <v>79</v>
      </c>
      <c r="K29" t="s">
        <v>80</v>
      </c>
    </row>
    <row r="30" spans="1:11" ht="15.75" customHeight="1" x14ac:dyDescent="0.25">
      <c r="A30" s="60"/>
      <c r="B30" s="71" t="s">
        <v>37</v>
      </c>
      <c r="C30" s="78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71"/>
      <c r="E30" s="30"/>
      <c r="F30" s="64"/>
      <c r="G30" s="41" t="b">
        <f>AND(C30&lt;&gt;"",ISERROR(FIND("!",C30)))</f>
        <v>0</v>
      </c>
      <c r="H30" s="79" t="str">
        <f>HYPERLINK("https://www.globalpaymentsresource.com/accuity-webapp/search.html#iban/validate/"&amp;C30,"Link")</f>
        <v>Link</v>
      </c>
      <c r="I30" s="80" t="str">
        <f>HYPERLINK("https://www.globalpaymentsresource.com/accuity-webapp/search.html#search/swift/"&amp;C34&amp;"/1","Link")</f>
        <v>Link</v>
      </c>
      <c r="J30" s="80" t="str">
        <f>HYPERLINK("https://www.globalpaymentsresource.com/accuity-webapp/search.html#search/code/"&amp;C34&amp;"/1","Link")</f>
        <v>Link</v>
      </c>
      <c r="K30" s="80" t="str">
        <f>HYPERLINK("https://www.globalpaymentsresource.com/accuity-webapp/search.html#search/name/asd"&amp;C33&amp;"/1","Link")</f>
        <v>Link</v>
      </c>
    </row>
    <row r="31" spans="1:11" x14ac:dyDescent="0.25">
      <c r="A31" s="60"/>
      <c r="B31" s="71" t="s">
        <v>38</v>
      </c>
      <c r="C31" s="30" t="str">
        <f>IF(INSTITUTIONAL!C31="KPW01 KPWIF","",IF(INSTITUTIONAL!C31&lt;&gt;"",INSTITUTIONAL!C31,""))</f>
        <v>… Select</v>
      </c>
      <c r="D31" s="71"/>
      <c r="E31" s="30"/>
      <c r="F31" s="64"/>
      <c r="I31" s="2"/>
    </row>
    <row r="32" spans="1:11" x14ac:dyDescent="0.25">
      <c r="A32" s="60"/>
      <c r="B32" s="69" t="s">
        <v>39</v>
      </c>
      <c r="C32" s="30" t="str">
        <f>IF((OR(C6="8971 - Kosovo",INSTITUTIONAL!E12="8971 Kosovo"))=TRUE,"CHECK IF GROUP KEY KOSOVO needed?","")</f>
        <v/>
      </c>
      <c r="D32" s="71"/>
      <c r="E32" s="30"/>
      <c r="F32" s="64"/>
      <c r="I32" s="2"/>
    </row>
    <row r="33" spans="1:13" x14ac:dyDescent="0.25">
      <c r="A33" s="60"/>
      <c r="B33" s="71" t="s">
        <v>40</v>
      </c>
      <c r="C33" s="30" t="str">
        <f>IF(INSTITUTIONAL!C33&lt;&gt;"",INSTITUTIONAL!C33,"")</f>
        <v/>
      </c>
      <c r="D33" s="71"/>
      <c r="E33" s="30"/>
      <c r="F33" s="64"/>
      <c r="I33" s="16"/>
    </row>
    <row r="34" spans="1:13" x14ac:dyDescent="0.25">
      <c r="A34" s="60"/>
      <c r="B34" s="71" t="str">
        <f>IF(INSTITUTIONAL!B34&lt;&gt;"",INSTITUTIONAL!B34,"")</f>
        <v>Bank key</v>
      </c>
      <c r="C34" s="30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71"/>
      <c r="E34" s="30"/>
      <c r="F34" s="64"/>
      <c r="I34" s="2"/>
    </row>
    <row r="35" spans="1:13" x14ac:dyDescent="0.25">
      <c r="A35" s="60"/>
      <c r="B35" s="71" t="s">
        <v>41</v>
      </c>
      <c r="C35" s="30" t="str">
        <f>IF(INSTITUTIONAL!C35&lt;&gt;"",INSTITUTIONAL!C35,"")</f>
        <v>… Select</v>
      </c>
      <c r="D35" s="71"/>
      <c r="E35" s="30"/>
      <c r="F35" s="64"/>
      <c r="I35" s="2"/>
    </row>
    <row r="36" spans="1:13" x14ac:dyDescent="0.25">
      <c r="A36" s="60"/>
      <c r="B36" s="71" t="s">
        <v>42</v>
      </c>
      <c r="C36" s="30" t="str">
        <f>IF(INSTITUTIONAL!C36&lt;&gt;"",INSTITUTIONAL!C36,"")</f>
        <v>… Select</v>
      </c>
      <c r="D36" s="71"/>
      <c r="E36" s="30"/>
      <c r="F36" s="64"/>
      <c r="I36" s="2"/>
    </row>
    <row r="37" spans="1:13" ht="18.75" customHeight="1" x14ac:dyDescent="0.3">
      <c r="A37" s="60"/>
      <c r="B37" s="110" t="s">
        <v>43</v>
      </c>
      <c r="C37" s="110"/>
      <c r="D37" s="110"/>
      <c r="E37" s="110"/>
      <c r="F37" s="64"/>
      <c r="I37" s="2"/>
    </row>
    <row r="38" spans="1:13" ht="25.5" x14ac:dyDescent="0.25">
      <c r="A38" s="60"/>
      <c r="B38" s="20" t="s">
        <v>44</v>
      </c>
      <c r="C38" s="23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… Select</v>
      </c>
      <c r="D38" s="20" t="s">
        <v>81</v>
      </c>
      <c r="E38" s="44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64"/>
      <c r="I38" s="16"/>
    </row>
    <row r="39" spans="1:13" ht="51" x14ac:dyDescent="0.25">
      <c r="A39" s="60"/>
      <c r="B39" s="20" t="s">
        <v>46</v>
      </c>
      <c r="C39" s="23" t="str">
        <f>IF((AND(C7="Create ",C9="PRG2 Implementing Partners",C38="CSO - Civil Society Organisations",OR(INSTITUTIONAL!C39="", INSTITUTIONAL!C39="… Select"))),"CSO type missing",INSTITUTIONAL!C39)</f>
        <v>… Select</v>
      </c>
      <c r="D39" s="20" t="s">
        <v>82</v>
      </c>
      <c r="E39" s="26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64"/>
      <c r="H39" t="s">
        <v>83</v>
      </c>
      <c r="I39" t="s">
        <v>84</v>
      </c>
      <c r="M39" s="47"/>
    </row>
    <row r="40" spans="1:13" ht="27" customHeight="1" x14ac:dyDescent="0.25">
      <c r="A40" s="60"/>
      <c r="B40" s="20"/>
      <c r="C40" s="85"/>
      <c r="D40" s="20" t="s">
        <v>49</v>
      </c>
      <c r="E40" s="23" t="str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… Select</v>
      </c>
      <c r="F40" s="64"/>
      <c r="G40" s="41"/>
      <c r="H40" s="79" t="str">
        <f>HYPERLINK("https://www.unpartnerportal.org/partner?legal_name="&amp;E7&amp;"&amp;page=1&amp;page_size=20","LINK")</f>
        <v>LINK</v>
      </c>
      <c r="I40" s="79" t="str">
        <f>HYPERLINK("https://www.unpartnerportal.org/partner?legal_name="&amp;E6&amp;"&amp;page=1&amp;page_size=20","LINK")</f>
        <v>LINK</v>
      </c>
    </row>
    <row r="41" spans="1:13" ht="25.5" x14ac:dyDescent="0.25">
      <c r="A41" s="60"/>
      <c r="B41" s="21" t="s">
        <v>85</v>
      </c>
      <c r="C41" s="24"/>
      <c r="D41" s="20" t="s">
        <v>51</v>
      </c>
      <c r="E41" s="23" t="str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… Select</v>
      </c>
      <c r="F41" s="64"/>
      <c r="I41" s="2"/>
      <c r="M41" s="43"/>
    </row>
    <row r="42" spans="1:13" x14ac:dyDescent="0.25">
      <c r="A42" s="60"/>
      <c r="B42" s="21" t="s">
        <v>86</v>
      </c>
      <c r="C42" s="23"/>
      <c r="D42" s="20" t="s">
        <v>87</v>
      </c>
      <c r="E42" s="25" t="str">
        <f>IF(INSTITUTIONAL!E42&lt;&gt;"",INSTITUTIONAL!E42,"")</f>
        <v/>
      </c>
      <c r="F42" s="64"/>
      <c r="I42" s="2"/>
    </row>
    <row r="43" spans="1:13" ht="38.25" x14ac:dyDescent="0.25">
      <c r="A43" s="60"/>
      <c r="B43" s="22" t="s">
        <v>52</v>
      </c>
      <c r="C43" s="25" t="str">
        <f>IF(INSTITUTIONAL!C43&lt;&gt;"",INSTITUTIONAL!C43,"")</f>
        <v/>
      </c>
      <c r="D43" s="20" t="s">
        <v>56</v>
      </c>
      <c r="E43" s="23"/>
      <c r="F43" s="64"/>
      <c r="I43" s="2"/>
    </row>
    <row r="44" spans="1:13" ht="63.75" x14ac:dyDescent="0.25">
      <c r="A44" s="60"/>
      <c r="B44" s="20" t="s">
        <v>88</v>
      </c>
      <c r="C44" s="102" t="str">
        <f>(IF((AND(C7="Create ",C9="PRG2 Implementing Partners",C38="CSO - Civil Society Organisations",C39&lt;&gt;"International NGO")),(IF(INSTITUTIONAL!C44="","PSEA date missing",(IFERROR((IF(L44=36526,"DUMMY DATE",(IF(L44&gt;L60,"Future date!", (IF((L60-L44)&gt;1825,"OLD ASSESSMENT!",INSTITUTIONAL!C44)))))),"Invalid date format!")))),INSTITUTIONAL!C44))</f>
        <v>… Select</v>
      </c>
      <c r="D44" s="20" t="s">
        <v>59</v>
      </c>
      <c r="E44" s="23" t="str">
        <f>IF(ISERROR(VLOOKUP(INSTITUTIONAL!E44,Payment_methods,0)),"",INSTITUTIONAL!E44)</f>
        <v/>
      </c>
      <c r="F44" s="64"/>
      <c r="L44" s="41" t="e">
        <f>DATEVALUE(INSTITUTIONAL!P44)</f>
        <v>#VALUE!</v>
      </c>
    </row>
    <row r="45" spans="1:13" ht="25.5" x14ac:dyDescent="0.25">
      <c r="A45" s="60"/>
      <c r="B45" s="20" t="s">
        <v>58</v>
      </c>
      <c r="C45" s="95" t="str">
        <f>(IF((AND(C7="Create ",C9="PRG2 Implementing Partners",C38="CSO - Civil Society Organisations",C39&lt;&gt;"International NGO")),((IFERROR((IF((L44=36526)=TRUE,"PSEA rating can only be High with DUMMY DATE",(IF(OR(INSTITUTIONAL!C45="… Select",INSTITUTIONAL!C45=""),"PSEA Rating missing!",(IF(INSTITUTIONAL!C45="3 - Low",INSTITUTIONAL!C45,(IF(INSTITUTIONAL!C45="5 - Not Assessed","Correct PSEA Rating missing!",(IF(INSTITUTIONAL!C45="2 - Medium",INSTITUTIONAL!C45,(CONCATENATE(INSTITUTIONAL!C45," ---&gt;  ","NFR NEEDED!")))))))))))),""))),INSTITUTIONAL!C45))</f>
        <v>… Select</v>
      </c>
      <c r="D45" s="87"/>
      <c r="E45" s="25"/>
      <c r="F45" s="64"/>
      <c r="I45" s="2"/>
    </row>
    <row r="46" spans="1:13" ht="18.75" customHeight="1" x14ac:dyDescent="0.3">
      <c r="A46" s="60"/>
      <c r="B46" s="110" t="s">
        <v>89</v>
      </c>
      <c r="C46" s="110"/>
      <c r="D46" s="110"/>
      <c r="E46" s="110"/>
      <c r="F46" s="64"/>
      <c r="I46" s="2"/>
    </row>
    <row r="47" spans="1:13" ht="16.5" thickBot="1" x14ac:dyDescent="0.3">
      <c r="A47" s="62"/>
      <c r="B47" s="20" t="s">
        <v>61</v>
      </c>
      <c r="C47" s="27" t="str">
        <f>IF(INSTITUTIONAL!C47&lt;&gt;"",INSTITUTIONAL!C47,"")</f>
        <v xml:space="preserve">Create </v>
      </c>
      <c r="D47" s="20" t="s">
        <v>62</v>
      </c>
      <c r="E47" s="23" t="str">
        <f>IF(INSTITUTIONAL!E47&lt;&gt;"",INSTITUTIONAL!C47,"")</f>
        <v xml:space="preserve">Create </v>
      </c>
      <c r="F47" s="64"/>
      <c r="I47" s="2"/>
    </row>
    <row r="48" spans="1:13" ht="19.5" thickBot="1" x14ac:dyDescent="0.35">
      <c r="A48" s="62"/>
      <c r="B48" s="129"/>
      <c r="C48" s="129"/>
      <c r="D48" s="129"/>
      <c r="E48" s="129"/>
      <c r="F48" s="64"/>
      <c r="I48" s="2"/>
    </row>
    <row r="49" spans="1:12" x14ac:dyDescent="0.25">
      <c r="A49" s="60"/>
      <c r="B49" s="126" t="s">
        <v>63</v>
      </c>
      <c r="C49" s="130" t="str">
        <f>IF(INSTITUTIONAL!C49&lt;&gt;"",INSTITUTIONAL!C49,"")</f>
        <v/>
      </c>
      <c r="D49" s="130"/>
      <c r="E49" s="130"/>
      <c r="F49" s="64"/>
      <c r="H49" s="96"/>
      <c r="I49" s="2"/>
    </row>
    <row r="50" spans="1:12" ht="16.5" thickBot="1" x14ac:dyDescent="0.3">
      <c r="A50" s="62"/>
      <c r="B50" s="126"/>
      <c r="C50" s="130"/>
      <c r="D50" s="130"/>
      <c r="E50" s="130"/>
      <c r="F50" s="64"/>
      <c r="I50" s="2"/>
    </row>
    <row r="51" spans="1:12" ht="21" customHeight="1" thickBot="1" x14ac:dyDescent="0.35">
      <c r="A51" s="62"/>
      <c r="B51" s="110"/>
      <c r="C51" s="110"/>
      <c r="D51" s="110"/>
      <c r="E51" s="120"/>
      <c r="F51" s="60"/>
      <c r="I51" s="2"/>
    </row>
    <row r="52" spans="1:12" ht="11.45" customHeight="1" thickBot="1" x14ac:dyDescent="0.3">
      <c r="B52" s="63"/>
      <c r="I52" s="2"/>
    </row>
    <row r="53" spans="1:12" ht="16.5" thickBot="1" x14ac:dyDescent="0.3">
      <c r="B53" s="56" t="s">
        <v>64</v>
      </c>
      <c r="C53" s="127"/>
      <c r="D53" s="127"/>
      <c r="E53" s="128"/>
      <c r="I53" s="2"/>
    </row>
    <row r="54" spans="1:12" ht="18" customHeight="1" thickBot="1" x14ac:dyDescent="0.3">
      <c r="B54" s="56" t="s">
        <v>65</v>
      </c>
      <c r="C54" s="127"/>
      <c r="D54" s="127"/>
      <c r="E54" s="128"/>
      <c r="I54" s="2"/>
    </row>
    <row r="55" spans="1:12" x14ac:dyDescent="0.25">
      <c r="I55" s="2"/>
    </row>
    <row r="56" spans="1:12" ht="18.75" x14ac:dyDescent="0.3">
      <c r="A56" s="60"/>
      <c r="B56" s="110" t="s">
        <v>66</v>
      </c>
      <c r="C56" s="110"/>
      <c r="D56" s="110"/>
      <c r="E56" s="110"/>
      <c r="F56" s="60"/>
      <c r="I56" s="2"/>
    </row>
    <row r="57" spans="1:12" x14ac:dyDescent="0.25">
      <c r="A57" s="60"/>
      <c r="B57" s="17" t="s">
        <v>67</v>
      </c>
      <c r="C57" s="72" t="s">
        <v>90</v>
      </c>
      <c r="D57" s="65"/>
      <c r="E57" s="65"/>
      <c r="F57" s="60"/>
      <c r="I57" s="2"/>
    </row>
    <row r="58" spans="1:12" x14ac:dyDescent="0.25">
      <c r="A58" s="60"/>
      <c r="B58" s="18" t="s">
        <v>68</v>
      </c>
      <c r="C58" s="72"/>
      <c r="D58" s="66"/>
      <c r="E58" s="66"/>
      <c r="F58" s="60"/>
      <c r="I58" s="2"/>
    </row>
    <row r="59" spans="1:12" x14ac:dyDescent="0.25">
      <c r="A59" s="60"/>
      <c r="B59" s="17" t="s">
        <v>69</v>
      </c>
      <c r="C59" s="65" t="s">
        <v>70</v>
      </c>
      <c r="D59" s="65"/>
      <c r="E59" s="65"/>
      <c r="F59" s="60"/>
      <c r="I59" s="94"/>
    </row>
    <row r="60" spans="1:12" x14ac:dyDescent="0.25">
      <c r="A60" s="60"/>
      <c r="B60" s="18" t="s">
        <v>71</v>
      </c>
      <c r="C60" s="66" t="str">
        <f>IF(INSTITUTIONAL!C9="ZTVA Travel Agency","0001 Payable immediately Due net",INSTITUTIONAL!C60)</f>
        <v>Z120 Within 30 days Due net</v>
      </c>
      <c r="D60" s="19" t="s">
        <v>73</v>
      </c>
      <c r="E60" s="67">
        <f ca="1">TODAY()</f>
        <v>45294</v>
      </c>
      <c r="F60" s="60"/>
      <c r="K60" s="93"/>
      <c r="L60" s="41">
        <f ca="1">E60</f>
        <v>45294</v>
      </c>
    </row>
    <row r="61" spans="1:12" ht="14.25" customHeight="1" x14ac:dyDescent="0.3">
      <c r="A61" s="60"/>
      <c r="B61" s="110"/>
      <c r="C61" s="110"/>
      <c r="D61" s="110"/>
      <c r="E61" s="110"/>
      <c r="F61" s="60"/>
      <c r="I61" s="2"/>
    </row>
    <row r="62" spans="1:12" x14ac:dyDescent="0.25">
      <c r="I62" s="2"/>
    </row>
    <row r="63" spans="1:12" x14ac:dyDescent="0.25">
      <c r="I63" s="2"/>
    </row>
    <row r="64" spans="1:12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2" spans="9:9" x14ac:dyDescent="0.25">
      <c r="I82" s="2"/>
    </row>
  </sheetData>
  <sheetProtection algorithmName="SHA-512" hashValue="EUYMOMRZOfQhi0f7z5vL+LRHohtKuykPJSfQC+tQdid437M9t5LvDhf26lYz6inhxrKmhNgi7NPXyrWcsoBYZg==" saltValue="Z4au4/0rqP/UwxgGpdLvew==" spinCount="100000" sheet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B24:E25"/>
    <mergeCell ref="B2:E2"/>
    <mergeCell ref="A4:E4"/>
    <mergeCell ref="B12:B13"/>
    <mergeCell ref="C12:C13"/>
    <mergeCell ref="A23:E23"/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</mergeCells>
  <conditionalFormatting sqref="B38:B45">
    <cfRule type="expression" dxfId="73" priority="99">
      <formula>$C$9="PRG2 Implementing Partners"</formula>
    </cfRule>
  </conditionalFormatting>
  <conditionalFormatting sqref="B44">
    <cfRule type="containsText" dxfId="72" priority="49" operator="containsText" text="Assessment date can't be more than 5 years ago!">
      <formula>NOT(ISERROR(SEARCH("Assessment date can't be more than 5 years ago!",B44)))</formula>
    </cfRule>
    <cfRule type="containsText" dxfId="71" priority="50" operator="containsText" text="Assessment date can't be future date!">
      <formula>NOT(ISERROR(SEARCH("Assessment date can't be future date!",B44)))</formula>
    </cfRule>
  </conditionalFormatting>
  <conditionalFormatting sqref="B47 D47">
    <cfRule type="expression" dxfId="70" priority="98">
      <formula>$C$7="Unmark for Deletion"</formula>
    </cfRule>
    <cfRule type="expression" dxfId="69" priority="97">
      <formula>$C$7= "Mark for Deletion"</formula>
    </cfRule>
    <cfRule type="expression" dxfId="68" priority="96">
      <formula>$C$7= "Unblock"</formula>
    </cfRule>
    <cfRule type="expression" dxfId="67" priority="95">
      <formula>$C$7= "Block"</formula>
    </cfRule>
  </conditionalFormatting>
  <conditionalFormatting sqref="C6">
    <cfRule type="containsText" dxfId="66" priority="24" operator="containsText" text="8971 - Kosovo">
      <formula>NOT(ISERROR(SEARCH("8971 - Kosovo",C6)))</formula>
    </cfRule>
  </conditionalFormatting>
  <conditionalFormatting sqref="C7">
    <cfRule type="containsText" dxfId="65" priority="55" operator="containsText" text="Request type is not Create, script can’t be run!">
      <formula>NOT(ISERROR(SEARCH("Request type is not Create, script can’t be run!",C7)))</formula>
    </cfRule>
  </conditionalFormatting>
  <conditionalFormatting sqref="C9">
    <cfRule type="containsText" dxfId="64" priority="59" operator="containsText" text="Incorrect or Missing Nat Committee Vendor Number!">
      <formula>NOT(ISERROR(SEARCH("Incorrect or Missing Nat Committee Vendor Number!",C9)))</formula>
    </cfRule>
    <cfRule type="containsText" dxfId="63" priority="58" operator="containsText" text="Incorrect or Missing Travel Agency Vendor Number!">
      <formula>NOT(ISERROR(SEARCH("Incorrect or Missing Travel Agency Vendor Number!",C9)))</formula>
    </cfRule>
    <cfRule type="containsText" dxfId="62" priority="57" operator="containsText" text="Vendor Number is not empty!">
      <formula>NOT(ISERROR(SEARCH("Vendor Number is not empty!",C9)))</formula>
    </cfRule>
    <cfRule type="containsText" dxfId="61" priority="62" operator="containsText" text="Invalid account group!">
      <formula>NOT(ISERROR(SEARCH("Invalid account group!",C9)))</formula>
    </cfRule>
    <cfRule type="containsText" dxfId="60" priority="61" operator="containsText" text="Incorrect or Missing UN Vendor Number!">
      <formula>NOT(ISERROR(SEARCH("Incorrect or Missing UN Vendor Number!",C9)))</formula>
    </cfRule>
    <cfRule type="containsText" dxfId="59" priority="60" operator="containsText" text="Incorrect or Missing Field Office Vendor Number!">
      <formula>NOT(ISERROR(SEARCH("Incorrect or Missing Field Office Vendor Number!",C9)))</formula>
    </cfRule>
    <cfRule type="containsText" dxfId="58" priority="56" operator="containsText" text="Missing Vendor Account Group!">
      <formula>NOT(ISERROR(SEARCH("Missing Vendor Account Group!",C9)))</formula>
    </cfRule>
  </conditionalFormatting>
  <conditionalFormatting sqref="C11">
    <cfRule type="containsText" dxfId="57" priority="54" operator="containsText" text="Invalid UNGM number, please correct!">
      <formula>NOT(ISERROR(SEARCH("Invalid UNGM number, please correct!",C11)))</formula>
    </cfRule>
  </conditionalFormatting>
  <conditionalFormatting sqref="C19:C20">
    <cfRule type="containsText" dxfId="56" priority="78" operator="containsText" text="Incorrect domain!">
      <formula>NOT(ISERROR(SEARCH("Incorrect domain!",C19)))</formula>
    </cfRule>
  </conditionalFormatting>
  <conditionalFormatting sqref="C26">
    <cfRule type="containsText" dxfId="55" priority="29" operator="containsText" text="Banking Information must be empty in case of Bidding!">
      <formula>NOT(ISERROR(SEARCH("Banking Information must be empty in case of Bidding!",C26)))</formula>
    </cfRule>
  </conditionalFormatting>
  <conditionalFormatting sqref="C27">
    <cfRule type="containsText" dxfId="54" priority="66" operator="containsText" text="Mandatory Account type is missing!">
      <formula>NOT(ISERROR(SEARCH("Mandatory Account type is missing!",C27)))</formula>
    </cfRule>
  </conditionalFormatting>
  <conditionalFormatting sqref="C28">
    <cfRule type="containsText" dxfId="53" priority="68" operator="containsText" text="Portuguese account number must be 11 digits or less!">
      <formula>NOT(ISERROR(SEARCH("Portuguese account number must be 11 digits or less!",C28)))</formula>
    </cfRule>
    <cfRule type="containsText" dxfId="52" priority="67" operator="containsText" text="Spanish account number must be 10 digits!">
      <formula>NOT(ISERROR(SEARCH("Spanish account number must be 10 digits!",C28)))</formula>
    </cfRule>
    <cfRule type="containsText" dxfId="51" priority="28" operator="containsText" text="Hungarian account number must be 17 digits or less!">
      <formula>NOT(ISERROR(SEARCH("Hungarian account number must be 17 digits or less!",C28)))</formula>
    </cfRule>
    <cfRule type="containsText" dxfId="50" priority="26" operator="containsText" text="Netherlander account number must be 10 digits!">
      <formula>NOT(ISERROR(SEARCH("Netherlander account number must be 10 digits!",C28)))</formula>
    </cfRule>
    <cfRule type="containsText" dxfId="49" priority="27" operator="containsText" text="Austrian account number must be 11 digits or less!">
      <formula>NOT(ISERROR(SEARCH("Austrian account number must be 11 digits or less!",C28)))</formula>
    </cfRule>
  </conditionalFormatting>
  <conditionalFormatting sqref="C30">
    <cfRule type="containsText" dxfId="48" priority="71" operator="containsText" text="Do not use IBAN for this country!">
      <formula>NOT(ISERROR(SEARCH("Do not use IBAN for this country!",C30)))</formula>
    </cfRule>
    <cfRule type="containsText" dxfId="47" priority="70" operator="containsText" text="First two digits of the IBAN are incorrect!">
      <formula>NOT(ISERROR(SEARCH("First two digits of the IBAN are incorrect!",C30)))</formula>
    </cfRule>
    <cfRule type="containsText" dxfId="46" priority="74" operator="containsText" text="Not IBAN country!">
      <formula>NOT(ISERROR(SEARCH("Not IBAN country!",C30)))</formula>
    </cfRule>
    <cfRule type="containsText" dxfId="45" priority="73" operator="containsText" text="Bank country is missing!">
      <formula>NOT(ISERROR(SEARCH("Bank country is missing!",C30)))</formula>
    </cfRule>
    <cfRule type="containsText" dxfId="44" priority="72" operator="containsText" text="IBAN missing or incorrect length!">
      <formula>NOT(ISERROR(SEARCH("IBAN missing or incorrect length!",C30)))</formula>
    </cfRule>
  </conditionalFormatting>
  <conditionalFormatting sqref="C32">
    <cfRule type="containsText" dxfId="43" priority="25" operator="containsText" text="CHECK IF GROUP KEY KOSOVO needed?">
      <formula>NOT(ISERROR(SEARCH("CHECK IF GROUP KEY KOSOVO needed?",C32)))</formula>
    </cfRule>
  </conditionalFormatting>
  <conditionalFormatting sqref="C38">
    <cfRule type="containsText" dxfId="42" priority="53" operator="containsText" text="Partner Type is missing or invalid!">
      <formula>NOT(ISERROR(SEARCH("Partner Type is missing or invalid!",C38)))</formula>
    </cfRule>
    <cfRule type="containsText" dxfId="41" priority="52" operator="containsText" text="Vendors with parent organizations can't be created via WinShuttle!">
      <formula>NOT(ISERROR(SEARCH("Vendors with parent organizations can't be created via WinShuttle!",C38)))</formula>
    </cfRule>
  </conditionalFormatting>
  <conditionalFormatting sqref="C38:C43">
    <cfRule type="expression" dxfId="40" priority="90">
      <formula>$C$9="PRG2 Implementing Partners"</formula>
    </cfRule>
  </conditionalFormatting>
  <conditionalFormatting sqref="C39">
    <cfRule type="containsText" dxfId="39" priority="13" operator="containsText" text="CSO type missing">
      <formula>NOT(ISERROR(SEARCH("CSO type missing",C39)))</formula>
    </cfRule>
  </conditionalFormatting>
  <conditionalFormatting sqref="C44">
    <cfRule type="containsText" dxfId="38" priority="8" operator="containsText" text="Future date!">
      <formula>NOT(ISERROR(SEARCH("Future date!",C44)))</formula>
    </cfRule>
    <cfRule type="containsText" dxfId="37" priority="5" operator="containsText" text="OLD ASSESSMENT!">
      <formula>NOT(ISERROR(SEARCH("OLD ASSESSMENT!",C44)))</formula>
    </cfRule>
    <cfRule type="containsText" dxfId="36" priority="6" operator="containsText" text="DUMMY DATE">
      <formula>NOT(ISERROR(SEARCH("DUMMY DATE",C44)))</formula>
    </cfRule>
    <cfRule type="containsText" dxfId="35" priority="7" operator="containsText" text="PSEA date missing">
      <formula>NOT(ISERROR(SEARCH("PSEA date missing",C44)))</formula>
    </cfRule>
    <cfRule type="containsText" dxfId="34" priority="9" operator="containsText" text="Invalid date format!">
      <formula>NOT(ISERROR(SEARCH("Invalid date format!",C44)))</formula>
    </cfRule>
    <cfRule type="expression" dxfId="33" priority="1">
      <formula>$C$9="PRG2 Implementing Partners"</formula>
    </cfRule>
  </conditionalFormatting>
  <conditionalFormatting sqref="C44:C45">
    <cfRule type="expression" dxfId="32" priority="11">
      <formula>$C$9="PRG2 Implementing Partners"</formula>
    </cfRule>
  </conditionalFormatting>
  <conditionalFormatting sqref="C45">
    <cfRule type="containsText" dxfId="31" priority="3" operator="containsText" text="PSEA Rating missing!">
      <formula>NOT(ISERROR(SEARCH("PSEA Rating missing!",C45)))</formula>
    </cfRule>
    <cfRule type="containsText" dxfId="30" priority="4" operator="containsText" text="NFR NEEDED!">
      <formula>NOT(ISERROR(SEARCH("NFR NEEDED!",C45)))</formula>
    </cfRule>
    <cfRule type="containsText" dxfId="29" priority="2" operator="containsText" text="PSEA rating can only be High with DUMMY DATE">
      <formula>NOT(ISERROR(SEARCH("PSEA rating can only be High with DUMMY DATE",C45)))</formula>
    </cfRule>
  </conditionalFormatting>
  <conditionalFormatting sqref="C47 E47">
    <cfRule type="expression" dxfId="28" priority="92">
      <formula>$C$7= "Unblock"</formula>
    </cfRule>
    <cfRule type="expression" dxfId="27" priority="91">
      <formula>$C$7= "Block"</formula>
    </cfRule>
    <cfRule type="expression" dxfId="26" priority="93">
      <formula>$C$7= "Mark for Deletion"</formula>
    </cfRule>
    <cfRule type="expression" dxfId="25" priority="94">
      <formula>$C$7= "Unmark for Deletion"</formula>
    </cfRule>
  </conditionalFormatting>
  <conditionalFormatting sqref="D38:D44">
    <cfRule type="expression" dxfId="24" priority="81">
      <formula>$C$9="PRG2 Implementing Partners"</formula>
    </cfRule>
  </conditionalFormatting>
  <conditionalFormatting sqref="D45">
    <cfRule type="expression" dxfId="23" priority="16">
      <formula>$C$9="PRG2 Implementing Partners"</formula>
    </cfRule>
    <cfRule type="containsText" dxfId="22" priority="15" operator="containsText" text="PLEASE ATTACH A NOTE FOR THE RECORD FOR THIS PSEA RATING!">
      <formula>NOT(ISERROR(SEARCH("PLEASE ATTACH A NOTE FOR THE RECORD FOR THIS PSEA RATING!",D45)))</formula>
    </cfRule>
    <cfRule type="containsText" dxfId="21" priority="14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vendor",D45)))</formula>
    </cfRule>
  </conditionalFormatting>
  <conditionalFormatting sqref="D38:E38">
    <cfRule type="containsText" dxfId="20" priority="44" operator="containsText" text="Assessment date can't be more than 5 years ago!">
      <formula>NOT(ISERROR(SEARCH("Assessment date can't be more than 5 years ago!",D38)))</formula>
    </cfRule>
    <cfRule type="containsText" dxfId="19" priority="43" operator="containsText" text="Invalid Date Format!">
      <formula>NOT(ISERROR(SEARCH("Invalid Date Format!",D38)))</formula>
    </cfRule>
  </conditionalFormatting>
  <conditionalFormatting sqref="E12">
    <cfRule type="containsText" dxfId="18" priority="64" operator="containsText" text="Country is missing">
      <formula>NOT(ISERROR(SEARCH("Country is missing",E12)))</formula>
    </cfRule>
    <cfRule type="expression" dxfId="17" priority="20">
      <formula>IF(C32="CHECK IF GROUP KEY KOSOVO needed?",TRUE,FALSE)</formula>
    </cfRule>
  </conditionalFormatting>
  <conditionalFormatting sqref="E13">
    <cfRule type="containsText" dxfId="16" priority="63" operator="containsText" text="Mandatory Region code is missing or incorrect!">
      <formula>NOT(ISERROR(SEARCH("Mandatory Region code is missing or incorrect!",E13)))</formula>
    </cfRule>
  </conditionalFormatting>
  <conditionalFormatting sqref="E21">
    <cfRule type="containsText" dxfId="15" priority="65" operator="containsText" text="Mandatory Tax ID Missing!">
      <formula>NOT(ISERROR(SEARCH("Mandatory Tax ID Missing!",E21)))</formula>
    </cfRule>
  </conditionalFormatting>
  <conditionalFormatting sqref="E38">
    <cfRule type="containsText" dxfId="14" priority="46" operator="containsText" text="Mandatory HACT Assessment Date Missing!">
      <formula>NOT(ISERROR(SEARCH("Mandatory HACT Assessment Date Missing!",E38)))</formula>
    </cfRule>
  </conditionalFormatting>
  <conditionalFormatting sqref="E38:E39">
    <cfRule type="containsText" dxfId="13" priority="41" operator="containsText" text="Assessment date can't be future date!">
      <formula>NOT(ISERROR(SEARCH("Assessment date can't be future date!",E38)))</formula>
    </cfRule>
  </conditionalFormatting>
  <conditionalFormatting sqref="E38:E45">
    <cfRule type="expression" dxfId="12" priority="76">
      <formula>$C$9="PRG2 Implementing Partners"</formula>
    </cfRule>
  </conditionalFormatting>
  <conditionalFormatting sqref="E39">
    <cfRule type="containsText" dxfId="11" priority="39" operator="containsText" text="Invalid Date Format!">
      <formula>NOT(ISERROR(SEARCH("Invalid Date Format!",E39)))</formula>
    </cfRule>
    <cfRule type="containsText" dxfId="10" priority="42" operator="containsText" text="Mandatory Core Assessment Date Missing!">
      <formula>NOT(ISERROR(SEARCH("Mandatory Core Assessment Date Missing!",E39)))</formula>
    </cfRule>
    <cfRule type="containsText" dxfId="9" priority="40" operator="containsText" text="Assessment date can't be more than 5 years ago!">
      <formula>NOT(ISERROR(SEARCH("Assessment date can't be more than 5 years ago!",E39)))</formula>
    </cfRule>
  </conditionalFormatting>
  <conditionalFormatting sqref="E40">
    <cfRule type="containsText" dxfId="8" priority="37" operator="containsText" text="Low Risk Assumed not applicable!">
      <formula>NOT(ISERROR(SEARCH("Low Risk Assumed not applicable!",E40)))</formula>
    </cfRule>
    <cfRule type="containsText" dxfId="7" priority="38" operator="containsText" text="Not Required rating is not applicable due to expenditure!">
      <formula>NOT(ISERROR(SEARCH("Not Required rating is not applicable due to expenditure!",E40)))</formula>
    </cfRule>
    <cfRule type="containsText" dxfId="6" priority="36" operator="containsText" text="Assessment type is invalid or missing!">
      <formula>NOT(ISERROR(SEARCH("Assessment type is invalid or missing!",E40)))</formula>
    </cfRule>
  </conditionalFormatting>
  <conditionalFormatting sqref="E41">
    <cfRule type="containsText" dxfId="5" priority="33" operator="containsText" text="Invalid Assessment+Risk rating!">
      <formula>NOT(ISERROR(SEARCH("Invalid Assessment+Risk rating!",E41)))</formula>
    </cfRule>
    <cfRule type="containsText" dxfId="4" priority="34" operator="containsText" text="Missing Assessment rating!">
      <formula>NOT(ISERROR(SEARCH("Missing Assessment rating!",E41)))</formula>
    </cfRule>
    <cfRule type="containsText" dxfId="3" priority="35" operator="containsText" text="Invalid Risk rating Value!">
      <formula>NOT(ISERROR(SEARCH("Invalid Risk rating Value!",E41)))</formula>
    </cfRule>
  </conditionalFormatting>
  <dataValidations count="17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  <dataValidation type="custom" allowBlank="1" showInputMessage="1" showErrorMessage="1" errorTitle="Invalid date!" error="Please always insert the date format in the following way XX.XX.XXXX (DAY.MONTH.YEAR). Valid assessment date is within the last 5 years, or dummy date 01.01.2000 for initial registration in E-Tools. Cannot be future date." sqref="C44" xr:uid="{B494B36C-B0FC-4211-BC2F-6D132E7FBCE1}">
      <formula1>OR((DATEVALUE(P44)=DATE(2000,1,1)),(AND(DATEVALUE(P44)&gt;DATE(YEAR(TODAY())-5,MONTH(TODAY()),DAY(TODAY())),DATEVALUE(P44)&lt;=TODAY())))</formula1>
    </dataValidation>
    <dataValidation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C45" xr:uid="{B6BC12F8-40D6-44F8-BBEE-9977E2C0A2BD}"/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dimension ref="A1:N47"/>
  <sheetViews>
    <sheetView topLeftCell="E1" workbookViewId="0">
      <selection activeCell="J1" sqref="J1"/>
    </sheetView>
  </sheetViews>
  <sheetFormatPr defaultRowHeight="15.75" x14ac:dyDescent="0.25"/>
  <cols>
    <col min="1" max="1" width="11.625" hidden="1" customWidth="1"/>
    <col min="2" max="2" width="56.625" hidden="1" customWidth="1"/>
    <col min="3" max="3" width="23.125" hidden="1" customWidth="1"/>
    <col min="4" max="4" width="26.625" hidden="1" customWidth="1"/>
    <col min="5" max="5" width="33.625" bestFit="1" customWidth="1"/>
    <col min="6" max="6" width="21.5" bestFit="1" customWidth="1"/>
    <col min="7" max="7" width="30.875" bestFit="1" customWidth="1"/>
    <col min="8" max="8" width="53.125" bestFit="1" customWidth="1"/>
    <col min="9" max="9" width="44.875" bestFit="1" customWidth="1"/>
    <col min="10" max="10" width="12.5" bestFit="1" customWidth="1"/>
    <col min="13" max="13" width="53.125" bestFit="1" customWidth="1"/>
    <col min="14" max="14" width="48.125" bestFit="1" customWidth="1"/>
  </cols>
  <sheetData>
    <row r="1" spans="1:14" x14ac:dyDescent="0.25">
      <c r="A1" s="50" t="s">
        <v>91</v>
      </c>
      <c r="B1" s="50" t="s">
        <v>92</v>
      </c>
      <c r="C1" s="50" t="s">
        <v>93</v>
      </c>
      <c r="D1" s="50" t="s">
        <v>94</v>
      </c>
      <c r="E1" s="50" t="s">
        <v>92</v>
      </c>
      <c r="F1" s="50" t="s">
        <v>95</v>
      </c>
      <c r="G1" s="50" t="s">
        <v>96</v>
      </c>
      <c r="H1" s="50" t="s">
        <v>97</v>
      </c>
      <c r="I1" s="50" t="s">
        <v>98</v>
      </c>
      <c r="M1" s="50" t="s">
        <v>97</v>
      </c>
      <c r="N1" s="50" t="s">
        <v>98</v>
      </c>
    </row>
    <row r="2" spans="1:14" x14ac:dyDescent="0.25">
      <c r="A2">
        <f>IF(C2&lt;&gt;D2,MAX(A$1:$A1)+1,0)</f>
        <v>0</v>
      </c>
      <c r="B2" t="s">
        <v>4</v>
      </c>
      <c r="C2" t="str">
        <f>IF(ISBLANK(INSTITUTIONAL!C7),"",INSTITUTIONAL!C7)</f>
        <v xml:space="preserve">Create </v>
      </c>
      <c r="D2" t="str">
        <f>IF(ISBLANK('INSTITUTIONAL VENDOR'!C7),"",'INSTITUTIONAL VENDOR'!C7)</f>
        <v xml:space="preserve">Create </v>
      </c>
      <c r="E2" t="str">
        <f>IFERROR(VLOOKUP(ROWS($F$1:F1),A:D,2,0),"")</f>
        <v>Fax</v>
      </c>
      <c r="F2" t="str">
        <f>IFERROR(VLOOKUP(ROWS($F$1:F1),A:D,3,0),"")</f>
        <v/>
      </c>
      <c r="G2" t="str">
        <f>IFERROR(VLOOKUP(ROWS($F$1:F1),A:D,4,0),"")</f>
        <v>'</v>
      </c>
      <c r="H2" t="str">
        <f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Number Format/Special characters substituted or Unknown Reason</v>
      </c>
      <c r="I2" t="str">
        <f>IF($H2="","",VLOOKUP($H2,M:N,2,0))</f>
        <v>Processor - Investigate if correction is required</v>
      </c>
      <c r="J2" s="51"/>
      <c r="M2" t="s">
        <v>99</v>
      </c>
      <c r="N2" t="s">
        <v>100</v>
      </c>
    </row>
    <row r="3" spans="1:14" x14ac:dyDescent="0.25">
      <c r="A3">
        <f>IF(C3&lt;&gt;D3,MAX(A$1:$A2)+1,0)</f>
        <v>0</v>
      </c>
      <c r="B3" t="s">
        <v>7</v>
      </c>
      <c r="C3" t="str">
        <f>IF(ISBLANK(INSTITUTIONAL!C6),"",INSTITUTIONAL!C6)</f>
        <v>… Select</v>
      </c>
      <c r="D3" t="str">
        <f>IF(ISBLANK('INSTITUTIONAL VENDOR'!C6),"",'INSTITUTIONAL VENDOR'!C6)</f>
        <v>… Select</v>
      </c>
      <c r="E3" t="str">
        <f>IFERROR(VLOOKUP(ROWS($F$1:F2),A:D,2,0),"")</f>
        <v>Region</v>
      </c>
      <c r="F3" t="str">
        <f>IFERROR(VLOOKUP(ROWS($F$1:F2),A:D,3,0),"")</f>
        <v>… Select</v>
      </c>
      <c r="G3" t="str">
        <f>IFERROR(VLOOKUP(ROWS($F$1:F2),A:D,4,0),"")</f>
        <v/>
      </c>
      <c r="H3" t="str">
        <f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Not a region country, field removed</v>
      </c>
      <c r="I3" t="str">
        <f>IF($H3="","",VLOOKUP($H3,M:N,2,0))</f>
        <v>No Action Required</v>
      </c>
      <c r="J3" s="51"/>
      <c r="M3" t="s">
        <v>101</v>
      </c>
      <c r="N3" t="s">
        <v>102</v>
      </c>
    </row>
    <row r="4" spans="1:14" x14ac:dyDescent="0.25">
      <c r="A4">
        <f>IF(C4&lt;&gt;D4,MAX(A$1:$A3)+1,0)</f>
        <v>0</v>
      </c>
      <c r="B4" t="s">
        <v>10</v>
      </c>
      <c r="C4" t="str">
        <f>IF(ISBLANK(INSTITUTIONAL!C8),"",INSTITUTIONAL!C8)</f>
        <v/>
      </c>
      <c r="D4" t="str">
        <f>IF(ISBLANK('INSTITUTIONAL VENDOR'!C8),"",'INSTITUTIONAL VENDOR'!C8)</f>
        <v/>
      </c>
      <c r="E4" t="str">
        <f>IFERROR(VLOOKUP(ROWS($F$1:F3),A:D,2,0),"")</f>
        <v>IBAN</v>
      </c>
      <c r="F4" t="str">
        <f>IFERROR(VLOOKUP(ROWS($F$1:F3),A:D,3,0),"")</f>
        <v/>
      </c>
      <c r="G4" t="str">
        <f>IFERROR(VLOOKUP(ROWS($F$1:F3),A:D,4,0),"")</f>
        <v>Bank country is missing!</v>
      </c>
      <c r="H4" t="str">
        <f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Error message, original field contained incorrect value</v>
      </c>
      <c r="I4" t="str">
        <f t="shared" ref="I4:I20" si="0">IF($H4="","",VLOOKUP($H4,M:N,2,0))</f>
        <v>Processor - Investigate original field and correct the error</v>
      </c>
      <c r="M4" t="s">
        <v>103</v>
      </c>
      <c r="N4" t="s">
        <v>104</v>
      </c>
    </row>
    <row r="5" spans="1:14" x14ac:dyDescent="0.25">
      <c r="A5">
        <f>IF(C5&lt;&gt;D5,MAX(A$1:$A4)+1,0)</f>
        <v>0</v>
      </c>
      <c r="B5" t="s">
        <v>12</v>
      </c>
      <c r="C5" t="str">
        <f>IF(ISBLANK(INSTITUTIONAL!C9),"",INSTITUTIONAL!C9)</f>
        <v>ZCNT Institutional Contractors</v>
      </c>
      <c r="D5" t="str">
        <f>IF(ISBLANK('INSTITUTIONAL VENDOR'!C9),"",'INSTITUTIONAL VENDOR'!C9)</f>
        <v>ZCNT Institutional Contractors</v>
      </c>
      <c r="E5" t="str">
        <f ca="1">IFERROR(VLOOKUP(ROWS($F$1:F4),A:D,2,0),"")</f>
        <v>Planned Annual Expenditure (USD) - optional</v>
      </c>
      <c r="F5" t="str">
        <f ca="1">IFERROR(VLOOKUP(ROWS($F$1:F4),A:D,3,0),"")</f>
        <v>… Select</v>
      </c>
      <c r="G5" t="str">
        <f ca="1">IFERROR(VLOOKUP(ROWS($F$1:F4),A:D,4,0),"")</f>
        <v/>
      </c>
      <c r="H5" t="str">
        <f ca="1"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Number Format/Special characters substituted or Unknown Reason</v>
      </c>
      <c r="I5" t="str">
        <f t="shared" ca="1" si="0"/>
        <v>Processor - Investigate if correction is required</v>
      </c>
      <c r="M5" t="s">
        <v>105</v>
      </c>
      <c r="N5" t="s">
        <v>106</v>
      </c>
    </row>
    <row r="6" spans="1:14" x14ac:dyDescent="0.25">
      <c r="A6">
        <f>IF(C6&lt;&gt;D6,MAX(A$1:$A5)+1,0)</f>
        <v>0</v>
      </c>
      <c r="B6" t="s">
        <v>15</v>
      </c>
      <c r="C6" t="str">
        <f>IF(ISBLANK(INSTITUTIONAL!C10),"",INSTITUTIONAL!C10)</f>
        <v>… Select</v>
      </c>
      <c r="D6" t="str">
        <f>IF(ISBLANK('INSTITUTIONAL VENDOR'!C10),"",'INSTITUTIONAL VENDOR'!C10)</f>
        <v>… Select</v>
      </c>
      <c r="E6" t="str">
        <f ca="1">IFERROR(VLOOKUP(ROWS($F$1:F5),A:D,2,0),"")</f>
        <v/>
      </c>
      <c r="F6" t="str">
        <f ca="1">IFERROR(VLOOKUP(ROWS($F$1:F5),A:D,3,0),"")</f>
        <v/>
      </c>
      <c r="G6" t="str">
        <f ca="1">IFERROR(VLOOKUP(ROWS($F$1:F5),A:D,4,0),"")</f>
        <v/>
      </c>
      <c r="H6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/>
      </c>
      <c r="I6" t="str">
        <f t="shared" ca="1" si="0"/>
        <v/>
      </c>
      <c r="M6" t="s">
        <v>107</v>
      </c>
      <c r="N6" t="s">
        <v>106</v>
      </c>
    </row>
    <row r="7" spans="1:14" x14ac:dyDescent="0.25">
      <c r="A7">
        <f>IF(C7&lt;&gt;D7,MAX(A$1:$A6)+1,0)</f>
        <v>0</v>
      </c>
      <c r="B7" t="s">
        <v>17</v>
      </c>
      <c r="C7" t="str">
        <f>IF(ISBLANK(INSTITUTIONAL!C11),"",INSTITUTIONAL!C11)</f>
        <v/>
      </c>
      <c r="D7" t="str">
        <f>IF(ISBLANK('INSTITUTIONAL VENDOR'!C11),"",'INSTITUTIONAL VENDOR'!C11)</f>
        <v/>
      </c>
      <c r="E7" t="str">
        <f ca="1">IFERROR(VLOOKUP(ROWS($F$1:F6),A:D,2,0),"")</f>
        <v/>
      </c>
      <c r="F7" t="str">
        <f ca="1">IFERROR(VLOOKUP(ROWS($F$1:F6),A:D,3,0),"")</f>
        <v/>
      </c>
      <c r="G7" t="str">
        <f ca="1">IFERROR(VLOOKUP(ROWS($F$1:F6),A:D,4,0),"")</f>
        <v/>
      </c>
      <c r="H7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t="str">
        <f t="shared" ca="1" si="0"/>
        <v/>
      </c>
      <c r="M7" t="s">
        <v>108</v>
      </c>
      <c r="N7" t="s">
        <v>109</v>
      </c>
    </row>
    <row r="8" spans="1:14" x14ac:dyDescent="0.25">
      <c r="A8">
        <f>IF(C8&lt;&gt;D8,MAX(A$1:$A7)+1,0)</f>
        <v>0</v>
      </c>
      <c r="B8" t="s">
        <v>19</v>
      </c>
      <c r="C8" t="str">
        <f>IF(ISBLANK(INSTITUTIONAL!C12),"",INSTITUTIONAL!C12)</f>
        <v>… Select</v>
      </c>
      <c r="D8" t="str">
        <f>IF(ISBLANK('INSTITUTIONAL VENDOR'!C12),"",'INSTITUTIONAL VENDOR'!C12)</f>
        <v>… Select</v>
      </c>
      <c r="E8" t="str">
        <f ca="1">IFERROR(VLOOKUP(ROWS($F$1:F7),A:D,2,0),"")</f>
        <v/>
      </c>
      <c r="F8" t="str">
        <f ca="1">IFERROR(VLOOKUP(ROWS($F$1:F7),A:D,3,0),"")</f>
        <v/>
      </c>
      <c r="G8" t="str">
        <f ca="1">IFERROR(VLOOKUP(ROWS($F$1:F7),A:D,4,0),"")</f>
        <v/>
      </c>
      <c r="H8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t="str">
        <f t="shared" ca="1" si="0"/>
        <v/>
      </c>
      <c r="M8" t="s">
        <v>110</v>
      </c>
      <c r="N8" t="s">
        <v>106</v>
      </c>
    </row>
    <row r="9" spans="1:14" x14ac:dyDescent="0.25">
      <c r="A9">
        <f>IF(C9&lt;&gt;D9,MAX(A$1:$A8)+1,0)</f>
        <v>0</v>
      </c>
      <c r="B9" t="s">
        <v>23</v>
      </c>
      <c r="C9" t="str">
        <f>IF(ISBLANK(INSTITUTIONAL!C15),"",INSTITUTIONAL!C15)</f>
        <v/>
      </c>
      <c r="D9" t="str">
        <f>IF(ISBLANK('INSTITUTIONAL VENDOR'!C15),"",'INSTITUTIONAL VENDOR'!C15)</f>
        <v/>
      </c>
      <c r="E9" t="str">
        <f ca="1">IFERROR(VLOOKUP(ROWS($F$1:F8),A:D,2,0),"")</f>
        <v/>
      </c>
      <c r="F9" t="str">
        <f ca="1">IFERROR(VLOOKUP(ROWS($F$1:F8),A:D,3,0),"")</f>
        <v/>
      </c>
      <c r="G9" t="str">
        <f ca="1">IFERROR(VLOOKUP(ROWS($F$1:F8),A:D,4,0),"")</f>
        <v/>
      </c>
      <c r="H9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t="str">
        <f t="shared" ca="1" si="0"/>
        <v/>
      </c>
      <c r="J9" s="52"/>
      <c r="M9" t="s">
        <v>111</v>
      </c>
      <c r="N9" t="s">
        <v>106</v>
      </c>
    </row>
    <row r="10" spans="1:14" x14ac:dyDescent="0.25">
      <c r="A10">
        <f>IF(C10&lt;&gt;D10,MAX(A$1:$A9)+1,0)</f>
        <v>0</v>
      </c>
      <c r="B10" t="s">
        <v>24</v>
      </c>
      <c r="C10" t="str">
        <f>IF(ISBLANK(INSTITUTIONAL!C16),"",INSTITUTIONAL!C16)</f>
        <v/>
      </c>
      <c r="D10" t="str">
        <f>IF(ISBLANK('INSTITUTIONAL VENDOR'!C16),"",'INSTITUTIONAL VENDOR'!C16)</f>
        <v/>
      </c>
      <c r="E10" t="str">
        <f ca="1">IFERROR(VLOOKUP(ROWS($F$1:F9),A:D,2,0),"")</f>
        <v/>
      </c>
      <c r="F10" t="str">
        <f ca="1">IFERROR(VLOOKUP(ROWS($F$1:F9),A:D,3,0),"")</f>
        <v/>
      </c>
      <c r="G10" t="str">
        <f ca="1">IFERROR(VLOOKUP(ROWS($F$1:F9),A:D,4,0),"")</f>
        <v/>
      </c>
      <c r="H10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t="str">
        <f t="shared" ca="1" si="0"/>
        <v/>
      </c>
      <c r="M10" t="s">
        <v>112</v>
      </c>
      <c r="N10" t="s">
        <v>106</v>
      </c>
    </row>
    <row r="11" spans="1:14" x14ac:dyDescent="0.25">
      <c r="A11">
        <f>IF(C11&lt;&gt;D11,MAX(A$1:$A10)+1,0)</f>
        <v>1</v>
      </c>
      <c r="B11" t="s">
        <v>25</v>
      </c>
      <c r="C11" t="str">
        <f>IF(ISBLANK(INSTITUTIONAL!C17),"",INSTITUTIONAL!C17)</f>
        <v/>
      </c>
      <c r="D11" t="str">
        <f>IF(ISBLANK('INSTITUTIONAL VENDOR'!C17),"",'INSTITUTIONAL VENDOR'!C17)</f>
        <v>'</v>
      </c>
      <c r="E11" t="str">
        <f ca="1">IFERROR(VLOOKUP(ROWS($F$1:F10),A:D,2,0),"")</f>
        <v/>
      </c>
      <c r="F11" t="str">
        <f ca="1">IFERROR(VLOOKUP(ROWS($F$1:F10),A:D,3,0),"")</f>
        <v/>
      </c>
      <c r="G11" t="str">
        <f ca="1">IFERROR(VLOOKUP(ROWS($F$1:F10),A:D,4,0),"")</f>
        <v/>
      </c>
      <c r="H11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t="str">
        <f t="shared" ca="1" si="0"/>
        <v/>
      </c>
    </row>
    <row r="12" spans="1:14" x14ac:dyDescent="0.25">
      <c r="A12">
        <f>IF(C12&lt;&gt;D12,MAX(A$1:$A11)+1,0)</f>
        <v>0</v>
      </c>
      <c r="B12" t="s">
        <v>26</v>
      </c>
      <c r="C12" t="str">
        <f>IF(ISBLANK(INSTITUTIONAL!C18),"",INSTITUTIONAL!C18)</f>
        <v/>
      </c>
      <c r="D12" t="str">
        <f>IF(ISBLANK('INSTITUTIONAL VENDOR'!C18),"",'INSTITUTIONAL VENDOR'!C18)</f>
        <v/>
      </c>
      <c r="E12" t="str">
        <f ca="1">IFERROR(VLOOKUP(ROWS($F$1:F11),A:D,2,0),"")</f>
        <v/>
      </c>
      <c r="F12" t="str">
        <f ca="1">IFERROR(VLOOKUP(ROWS($F$1:F11),A:D,3,0),"")</f>
        <v/>
      </c>
      <c r="G12" t="str">
        <f ca="1">IFERROR(VLOOKUP(ROWS($F$1:F11),A:D,4,0),"")</f>
        <v/>
      </c>
      <c r="H12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t="str">
        <f t="shared" ca="1" si="0"/>
        <v/>
      </c>
    </row>
    <row r="13" spans="1:14" x14ac:dyDescent="0.25">
      <c r="A13">
        <f>IF(C13&lt;&gt;D13,MAX(A$1:$A12)+1,0)</f>
        <v>0</v>
      </c>
      <c r="B13" t="s">
        <v>75</v>
      </c>
      <c r="C13" t="str">
        <f>IF(ISBLANK(INSTITUTIONAL!C19),"",INSTITUTIONAL!C19)</f>
        <v/>
      </c>
      <c r="D13" t="str">
        <f>IF(ISBLANK('INSTITUTIONAL VENDOR'!C19),"",'INSTITUTIONAL VENDOR'!C19)</f>
        <v/>
      </c>
      <c r="E13" t="str">
        <f ca="1">IFERROR(VLOOKUP(ROWS($F$1:F12),A:D,2,0),"")</f>
        <v/>
      </c>
      <c r="F13" t="str">
        <f ca="1">IFERROR(VLOOKUP(ROWS($F$1:F12),A:D,3,0),"")</f>
        <v/>
      </c>
      <c r="G13" t="str">
        <f ca="1">IFERROR(VLOOKUP(ROWS($F$1:F12),A:D,4,0),"")</f>
        <v/>
      </c>
      <c r="H13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t="str">
        <f t="shared" ca="1" si="0"/>
        <v/>
      </c>
    </row>
    <row r="14" spans="1:14" x14ac:dyDescent="0.25">
      <c r="A14">
        <f>IF(C14&lt;&gt;D14,MAX(A$1:$A13)+1,0)</f>
        <v>0</v>
      </c>
      <c r="B14" t="s">
        <v>76</v>
      </c>
      <c r="C14" t="str">
        <f>IF(ISBLANK(INSTITUTIONAL!C20),"",INSTITUTIONAL!C20)</f>
        <v/>
      </c>
      <c r="D14" t="str">
        <f>IF(ISBLANK('INSTITUTIONAL VENDOR'!C20),"",'INSTITUTIONAL VENDOR'!C20)</f>
        <v/>
      </c>
      <c r="E14" t="str">
        <f ca="1">IFERROR(VLOOKUP(ROWS($F$1:F13),A:D,2,0),"")</f>
        <v/>
      </c>
      <c r="F14" t="str">
        <f ca="1">IFERROR(VLOOKUP(ROWS($F$1:F13),A:D,3,0),"")</f>
        <v/>
      </c>
      <c r="G14" t="str">
        <f ca="1">IFERROR(VLOOKUP(ROWS($F$1:F13),A:D,4,0),"")</f>
        <v/>
      </c>
      <c r="H14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t="str">
        <f t="shared" ca="1" si="0"/>
        <v/>
      </c>
    </row>
    <row r="15" spans="1:14" x14ac:dyDescent="0.25">
      <c r="A15">
        <f>IF(C15&lt;&gt;D15,MAX(A$1:$A14)+1,0)</f>
        <v>0</v>
      </c>
      <c r="B15" t="s">
        <v>29</v>
      </c>
      <c r="C15" t="str">
        <f>IF(ISBLANK(INSTITUTIONAL!C21),"",INSTITUTIONAL!C21)</f>
        <v/>
      </c>
      <c r="D15" t="str">
        <f>IF(ISBLANK('INSTITUTIONAL VENDOR'!C21),"",'INSTITUTIONAL VENDOR'!C21)</f>
        <v/>
      </c>
      <c r="E15" t="str">
        <f ca="1">IFERROR(VLOOKUP(ROWS($F$1:F14),A:D,2,0),"")</f>
        <v/>
      </c>
      <c r="F15" t="str">
        <f ca="1">IFERROR(VLOOKUP(ROWS($F$1:F14),A:D,3,0),"")</f>
        <v/>
      </c>
      <c r="G15" t="str">
        <f ca="1">IFERROR(VLOOKUP(ROWS($F$1:F14),A:D,4,0),"")</f>
        <v/>
      </c>
      <c r="H1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t="str">
        <f t="shared" ca="1" si="0"/>
        <v/>
      </c>
    </row>
    <row r="16" spans="1:14" x14ac:dyDescent="0.25">
      <c r="A16">
        <f>IF(C16&lt;&gt;D16,MAX(A$1:$A15)+1,0)</f>
        <v>0</v>
      </c>
      <c r="B16" t="s">
        <v>6</v>
      </c>
      <c r="C16" t="str">
        <f>IF(ISBLANK(INSTITUTIONAL!E6),"",INSTITUTIONAL!E6)</f>
        <v/>
      </c>
      <c r="D16" t="str">
        <f>IF(ISBLANK('INSTITUTIONAL VENDOR'!E6),"",'INSTITUTIONAL VENDOR'!E6)</f>
        <v/>
      </c>
      <c r="E16" t="str">
        <f ca="1">IFERROR(VLOOKUP(ROWS($F$1:F15),A:D,2,0),"")</f>
        <v/>
      </c>
      <c r="F16" t="str">
        <f ca="1">IFERROR(VLOOKUP(ROWS($F$1:F15),A:D,3,0),"")</f>
        <v/>
      </c>
      <c r="G16" t="str">
        <f ca="1">IFERROR(VLOOKUP(ROWS($F$1:F15),A:D,4,0),"")</f>
        <v/>
      </c>
      <c r="H16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t="str">
        <f t="shared" ca="1" si="0"/>
        <v/>
      </c>
    </row>
    <row r="17" spans="1:9" x14ac:dyDescent="0.25">
      <c r="A17">
        <f>IF(C17&lt;&gt;D17,MAX(A$1:$A16)+1,0)</f>
        <v>0</v>
      </c>
      <c r="B17" t="s">
        <v>9</v>
      </c>
      <c r="C17" t="str">
        <f>IF(ISBLANK(INSTITUTIONAL!E7),"",INSTITUTIONAL!E7)</f>
        <v/>
      </c>
      <c r="D17" t="str">
        <f>IF(ISBLANK('INSTITUTIONAL VENDOR'!E7),"",'INSTITUTIONAL VENDOR'!E7)</f>
        <v/>
      </c>
      <c r="E17" t="str">
        <f ca="1">IFERROR(VLOOKUP(ROWS($F$1:F16),A:D,2,0),"")</f>
        <v/>
      </c>
      <c r="F17" t="str">
        <f ca="1">IFERROR(VLOOKUP(ROWS($F$1:F16),A:D,3,0),"")</f>
        <v/>
      </c>
      <c r="G17" t="str">
        <f ca="1">IFERROR(VLOOKUP(ROWS($F$1:F16),A:D,4,0),"")</f>
        <v/>
      </c>
      <c r="H17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t="str">
        <f t="shared" ca="1" si="0"/>
        <v/>
      </c>
    </row>
    <row r="18" spans="1:9" x14ac:dyDescent="0.25">
      <c r="A18">
        <f>IF(C18&lt;&gt;D18,MAX(A$1:$A17)+1,0)</f>
        <v>0</v>
      </c>
      <c r="B18" t="s">
        <v>11</v>
      </c>
      <c r="C18" t="str">
        <f>IF(ISBLANK(INSTITUTIONAL!E8),"",INSTITUTIONAL!E8)</f>
        <v/>
      </c>
      <c r="D18" t="str">
        <f>IF(ISBLANK('INSTITUTIONAL VENDOR'!E8),"",'INSTITUTIONAL VENDOR'!E8)</f>
        <v/>
      </c>
      <c r="E18" t="str">
        <f ca="1">IFERROR(VLOOKUP(ROWS($F$1:F17),A:D,2,0),"")</f>
        <v/>
      </c>
      <c r="F18" t="str">
        <f ca="1">IFERROR(VLOOKUP(ROWS($F$1:F17),A:D,3,0),"")</f>
        <v/>
      </c>
      <c r="G18" t="str">
        <f ca="1">IFERROR(VLOOKUP(ROWS($F$1:F17),A:D,4,0),"")</f>
        <v/>
      </c>
      <c r="H18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t="str">
        <f t="shared" ca="1" si="0"/>
        <v/>
      </c>
    </row>
    <row r="19" spans="1:9" x14ac:dyDescent="0.25">
      <c r="A19">
        <f>IF(C19&lt;&gt;D19,MAX(A$1:$A18)+1,0)</f>
        <v>0</v>
      </c>
      <c r="B19" t="s">
        <v>14</v>
      </c>
      <c r="C19" t="str">
        <f>IF(ISBLANK(INSTITUTIONAL!E9),"",INSTITUTIONAL!E9)</f>
        <v/>
      </c>
      <c r="D19" t="str">
        <f>IF(ISBLANK('INSTITUTIONAL VENDOR'!E9),"",'INSTITUTIONAL VENDOR'!E9)</f>
        <v/>
      </c>
      <c r="E19" t="str">
        <f ca="1">IFERROR(VLOOKUP(ROWS($F$1:F18),A:D,2,0),"")</f>
        <v/>
      </c>
      <c r="F19" t="str">
        <f ca="1">IFERROR(VLOOKUP(ROWS($F$1:F18),A:D,3,0),"")</f>
        <v/>
      </c>
      <c r="G19" t="str">
        <f ca="1">IFERROR(VLOOKUP(ROWS($F$1:F18),A:D,4,0),"")</f>
        <v/>
      </c>
      <c r="H19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t="str">
        <f t="shared" ca="1" si="0"/>
        <v/>
      </c>
    </row>
    <row r="20" spans="1:9" x14ac:dyDescent="0.25">
      <c r="A20">
        <f>IF(C20&lt;&gt;D20,MAX(A$1:$A19)+1,0)</f>
        <v>0</v>
      </c>
      <c r="B20" t="s">
        <v>16</v>
      </c>
      <c r="C20" t="str">
        <f>IF(ISBLANK(INSTITUTIONAL!E10),"",INSTITUTIONAL!E10)</f>
        <v/>
      </c>
      <c r="D20" t="str">
        <f>IF(ISBLANK('INSTITUTIONAL VENDOR'!E10),"",'INSTITUTIONAL VENDOR'!E10)</f>
        <v/>
      </c>
      <c r="E20" t="str">
        <f ca="1">IFERROR(VLOOKUP(ROWS($F$1:F19),A:D,2,0),"")</f>
        <v/>
      </c>
      <c r="F20" t="str">
        <f ca="1">IFERROR(VLOOKUP(ROWS($F$1:F19),A:D,3,0),"")</f>
        <v/>
      </c>
      <c r="G20" t="str">
        <f ca="1">IFERROR(VLOOKUP(ROWS($F$1:F19),A:D,4,0),"")</f>
        <v/>
      </c>
      <c r="H20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t="str">
        <f t="shared" ca="1" si="0"/>
        <v/>
      </c>
    </row>
    <row r="21" spans="1:9" x14ac:dyDescent="0.25">
      <c r="A21">
        <f>IF(C21&lt;&gt;D21,MAX(A$1:$A20)+1,0)</f>
        <v>0</v>
      </c>
      <c r="B21" t="s">
        <v>18</v>
      </c>
      <c r="C21" t="str">
        <f>IF(ISBLANK(INSTITUTIONAL!E11),"",INSTITUTIONAL!E11)</f>
        <v/>
      </c>
      <c r="D21" t="str">
        <f>IF(ISBLANK('INSTITUTIONAL VENDOR'!E11),"",'INSTITUTIONAL VENDOR'!E11)</f>
        <v/>
      </c>
      <c r="E21" t="str">
        <f ca="1">IFERROR(VLOOKUP(ROWS($F$1:F20),A:D,2,0),"")</f>
        <v/>
      </c>
      <c r="F21" t="str">
        <f ca="1">IFERROR(VLOOKUP(ROWS($F$1:F20),A:D,3,0),"")</f>
        <v/>
      </c>
      <c r="G21" t="str">
        <f ca="1">IFERROR(VLOOKUP(ROWS($F$1:F20),A:D,4,0),"")</f>
        <v/>
      </c>
      <c r="H21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t="str">
        <f ca="1">IF($H21="","",VLOOKUP($H21,M:N,2,0))</f>
        <v/>
      </c>
    </row>
    <row r="22" spans="1:9" x14ac:dyDescent="0.25">
      <c r="A22">
        <f>IF(C22&lt;&gt;D22,MAX(A$1:$A21)+1,0)</f>
        <v>0</v>
      </c>
      <c r="B22" t="s">
        <v>20</v>
      </c>
      <c r="C22" t="str">
        <f>IF(ISBLANK(INSTITUTIONAL!E12),"",INSTITUTIONAL!E12)</f>
        <v>… Select</v>
      </c>
      <c r="D22" t="str">
        <f>IF(ISBLANK('INSTITUTIONAL VENDOR'!E12),"",'INSTITUTIONAL VENDOR'!E12)</f>
        <v>… Select</v>
      </c>
      <c r="E22" t="str">
        <f ca="1">IFERROR(VLOOKUP(ROWS($F$1:F21),A:D,2,0),"")</f>
        <v/>
      </c>
      <c r="F22" t="str">
        <f ca="1">IFERROR(VLOOKUP(ROWS($F$1:F21),A:D,3,0),"")</f>
        <v/>
      </c>
      <c r="G22" t="str">
        <f ca="1">IFERROR(VLOOKUP(ROWS($F$1:F21),A:D,4,0),"")</f>
        <v/>
      </c>
      <c r="H22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t="str">
        <f t="shared" ref="I22:I47" ca="1" si="1">IF($H22="","",VLOOKUP($H22,M:N,2,0))</f>
        <v/>
      </c>
    </row>
    <row r="23" spans="1:9" x14ac:dyDescent="0.25">
      <c r="A23">
        <f>IF(C23&lt;&gt;D23,MAX(A$1:$A22)+1,0)</f>
        <v>2</v>
      </c>
      <c r="B23" t="s">
        <v>21</v>
      </c>
      <c r="C23" t="str">
        <f>IF(ISBLANK(INSTITUTIONAL!E13),"",INSTITUTIONAL!E13)</f>
        <v>… Select</v>
      </c>
      <c r="D23" t="str">
        <f>IF(ISBLANK('INSTITUTIONAL VENDOR'!E13),"",'INSTITUTIONAL VENDOR'!E13)</f>
        <v/>
      </c>
      <c r="E23" t="str">
        <f ca="1">IFERROR(VLOOKUP(ROWS($F$1:F22),A:D,2,0),"")</f>
        <v/>
      </c>
      <c r="F23" t="str">
        <f ca="1">IFERROR(VLOOKUP(ROWS($F$1:F22),A:D,3,0),"")</f>
        <v/>
      </c>
      <c r="G23" t="str">
        <f ca="1">IFERROR(VLOOKUP(ROWS($F$1:F22),A:D,4,0),"")</f>
        <v/>
      </c>
      <c r="H23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t="str">
        <f t="shared" ca="1" si="1"/>
        <v/>
      </c>
    </row>
    <row r="24" spans="1:9" x14ac:dyDescent="0.25">
      <c r="A24">
        <f>IF(C24&lt;&gt;D24,MAX(A$1:$A23)+1,0)</f>
        <v>0</v>
      </c>
      <c r="B24" t="s">
        <v>30</v>
      </c>
      <c r="C24" t="str">
        <f>IF(ISBLANK(INSTITUTIONAL!E21),"",INSTITUTIONAL!E21)</f>
        <v/>
      </c>
      <c r="D24" t="str">
        <f>IF(ISBLANK('INSTITUTIONAL VENDOR'!E21),"",'INSTITUTIONAL VENDOR'!E21)</f>
        <v/>
      </c>
      <c r="E24" t="str">
        <f ca="1">IFERROR(VLOOKUP(ROWS($F$1:F23),A:D,2,0),"")</f>
        <v/>
      </c>
      <c r="F24" t="str">
        <f ca="1">IFERROR(VLOOKUP(ROWS($F$1:F23),A:D,3,0),"")</f>
        <v/>
      </c>
      <c r="G24" t="str">
        <f ca="1">IFERROR(VLOOKUP(ROWS($F$1:F23),A:D,4,0),"")</f>
        <v/>
      </c>
      <c r="H24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t="str">
        <f t="shared" ca="1" si="1"/>
        <v/>
      </c>
    </row>
    <row r="25" spans="1:9" x14ac:dyDescent="0.25">
      <c r="A25">
        <f>IF(C25&lt;&gt;D25,MAX(A$1:$A24)+1,0)</f>
        <v>0</v>
      </c>
      <c r="B25" t="s">
        <v>34</v>
      </c>
      <c r="C25" t="str">
        <f>IF(ISBLANK(INSTITUTIONAL!C27),"",
IF(INSTITUTIONAL!C27="… Select","… Select",
INSTITUTIONAL!C30))</f>
        <v>… Select</v>
      </c>
      <c r="D25" t="str">
        <f>IF(ISBLANK('INSTITUTIONAL VENDOR'!C27),"",'INSTITUTIONAL VENDOR'!C27)</f>
        <v>… Select</v>
      </c>
      <c r="E25" t="str">
        <f ca="1">IFERROR(VLOOKUP(ROWS($F$1:F24),A:D,2,0),"")</f>
        <v/>
      </c>
      <c r="F25" t="str">
        <f ca="1">IFERROR(VLOOKUP(ROWS($F$1:F24),A:D,3,0),"")</f>
        <v/>
      </c>
      <c r="G25" t="str">
        <f ca="1">IFERROR(VLOOKUP(ROWS($F$1:F24),A:D,4,0),"")</f>
        <v/>
      </c>
      <c r="H2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t="str">
        <f t="shared" ca="1" si="1"/>
        <v/>
      </c>
    </row>
    <row r="26" spans="1:9" x14ac:dyDescent="0.25">
      <c r="A26">
        <f>IF(C26&lt;&gt;D26,MAX(A$1:$A25)+1,0)</f>
        <v>0</v>
      </c>
      <c r="B26" t="s">
        <v>35</v>
      </c>
      <c r="C26" t="str">
        <f>IF(ISBLANK(INSTITUTIONAL!C28),"",INSTITUTIONAL!C28)</f>
        <v/>
      </c>
      <c r="D26" t="str">
        <f>IF(ISBLANK('INSTITUTIONAL VENDOR'!C28),"",'INSTITUTIONAL VENDOR'!C28)</f>
        <v/>
      </c>
      <c r="E26" t="str">
        <f ca="1">IFERROR(VLOOKUP(ROWS($F$1:F25),A:D,2,0),"")</f>
        <v/>
      </c>
      <c r="F26" t="str">
        <f ca="1">IFERROR(VLOOKUP(ROWS($F$1:F25),A:D,3,0),"")</f>
        <v/>
      </c>
      <c r="G26" t="str">
        <f ca="1">IFERROR(VLOOKUP(ROWS($F$1:F25),A:D,4,0),"")</f>
        <v/>
      </c>
      <c r="H26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t="str">
        <f t="shared" ca="1" si="1"/>
        <v/>
      </c>
    </row>
    <row r="27" spans="1:9" x14ac:dyDescent="0.25">
      <c r="A27">
        <f>IF(C27&lt;&gt;D27,MAX(A$1:$A26)+1,0)</f>
        <v>0</v>
      </c>
      <c r="B27" t="s">
        <v>36</v>
      </c>
      <c r="C27" t="str">
        <f>IF(ISBLANK(INSTITUTIONAL!C29),"",INSTITUTIONAL!C29)</f>
        <v/>
      </c>
      <c r="D27" t="str">
        <f>IF(ISBLANK('INSTITUTIONAL VENDOR'!C29),"",'INSTITUTIONAL VENDOR'!C29)</f>
        <v/>
      </c>
      <c r="E27" t="str">
        <f ca="1">IFERROR(VLOOKUP(ROWS($F$1:F26),A:D,2,0),"")</f>
        <v/>
      </c>
      <c r="F27" t="str">
        <f ca="1">IFERROR(VLOOKUP(ROWS($F$1:F26),A:D,3,0),"")</f>
        <v/>
      </c>
      <c r="G27" t="str">
        <f ca="1">IFERROR(VLOOKUP(ROWS($F$1:F26),A:D,4,0),"")</f>
        <v/>
      </c>
      <c r="H27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t="str">
        <f t="shared" ca="1" si="1"/>
        <v/>
      </c>
    </row>
    <row r="28" spans="1:9" x14ac:dyDescent="0.25">
      <c r="A28">
        <f>IF(C28&lt;&gt;D28,MAX(A$1:$A27)+1,0)</f>
        <v>3</v>
      </c>
      <c r="B28" t="s">
        <v>37</v>
      </c>
      <c r="C28" t="str">
        <f>IF(ISBLANK(INSTITUTIONAL!C30),"",INSTITUTIONAL!C30)</f>
        <v/>
      </c>
      <c r="D28" t="str">
        <f>IF(ISBLANK('INSTITUTIONAL VENDOR'!C30),"",'INSTITUTIONAL VENDOR'!C30)</f>
        <v>Bank country is missing!</v>
      </c>
      <c r="E28" t="str">
        <f ca="1">IFERROR(VLOOKUP(ROWS($F$1:F27),A:D,2,0),"")</f>
        <v/>
      </c>
      <c r="F28" t="str">
        <f ca="1">IFERROR(VLOOKUP(ROWS($F$1:F27),A:D,3,0),"")</f>
        <v/>
      </c>
      <c r="G28" t="str">
        <f ca="1">IFERROR(VLOOKUP(ROWS($F$1:F27),A:D,4,0),"")</f>
        <v/>
      </c>
      <c r="H28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t="str">
        <f t="shared" ca="1" si="1"/>
        <v/>
      </c>
    </row>
    <row r="29" spans="1:9" x14ac:dyDescent="0.25">
      <c r="A29">
        <f>IF(C29&lt;&gt;D29,MAX(A$1:$A28)+1,0)</f>
        <v>0</v>
      </c>
      <c r="B29" t="s">
        <v>38</v>
      </c>
      <c r="C29" t="str">
        <f>IF(ISBLANK(INSTITUTIONAL!C31),"",
IF(INSTITUTIONAL!C31="… Select","… Select",
INSTITUTIONAL!C31))</f>
        <v>… Select</v>
      </c>
      <c r="D29" t="str">
        <f>IF(ISBLANK('INSTITUTIONAL VENDOR'!C31),"",'INSTITUTIONAL VENDOR'!C31)</f>
        <v>… Select</v>
      </c>
      <c r="E29" t="str">
        <f ca="1">IFERROR(VLOOKUP(ROWS($F$1:F28),A:D,2,0),"")</f>
        <v/>
      </c>
      <c r="F29" t="str">
        <f ca="1">IFERROR(VLOOKUP(ROWS($F$1:F28),A:D,3,0),"")</f>
        <v/>
      </c>
      <c r="G29" t="str">
        <f ca="1">IFERROR(VLOOKUP(ROWS($F$1:F28),A:D,4,0),"")</f>
        <v/>
      </c>
      <c r="H29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t="str">
        <f t="shared" ca="1" si="1"/>
        <v/>
      </c>
    </row>
    <row r="30" spans="1:9" x14ac:dyDescent="0.25">
      <c r="A30">
        <f>IF(C30&lt;&gt;D30,MAX(A$1:$A29)+1,0)</f>
        <v>0</v>
      </c>
      <c r="B30" t="s">
        <v>40</v>
      </c>
      <c r="C30" t="str">
        <f>IF(ISBLANK(INSTITUTIONAL!C33),"",INSTITUTIONAL!C33)</f>
        <v/>
      </c>
      <c r="D30" t="str">
        <f>IF(ISBLANK('INSTITUTIONAL VENDOR'!C33),"",'INSTITUTIONAL VENDOR'!C33)</f>
        <v/>
      </c>
      <c r="E30" t="str">
        <f ca="1">IFERROR(VLOOKUP(ROWS($F$1:F29),A:D,2,0),"")</f>
        <v/>
      </c>
      <c r="F30" t="str">
        <f ca="1">IFERROR(VLOOKUP(ROWS($F$1:F29),A:D,3,0),"")</f>
        <v/>
      </c>
      <c r="G30" t="str">
        <f ca="1">IFERROR(VLOOKUP(ROWS($F$1:F29),A:D,4,0),"")</f>
        <v/>
      </c>
      <c r="H30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t="str">
        <f t="shared" ca="1" si="1"/>
        <v/>
      </c>
    </row>
    <row r="31" spans="1:9" x14ac:dyDescent="0.25">
      <c r="A31">
        <f>IF(C31&lt;&gt;D31,MAX(A$1:$A30)+1,0)</f>
        <v>0</v>
      </c>
      <c r="B31" t="s">
        <v>113</v>
      </c>
      <c r="C31" t="str">
        <f>IF(ISBLANK(INSTITUTIONAL!C34),"",INSTITUTIONAL!C34)</f>
        <v/>
      </c>
      <c r="D31" t="str">
        <f>IF(ISBLANK('INSTITUTIONAL VENDOR'!C34),"",'INSTITUTIONAL VENDOR'!C34)</f>
        <v/>
      </c>
      <c r="E31" t="str">
        <f ca="1">IFERROR(VLOOKUP(ROWS($F$1:F30),A:D,2,0),"")</f>
        <v/>
      </c>
      <c r="F31" t="str">
        <f ca="1">IFERROR(VLOOKUP(ROWS($F$1:F30),A:D,3,0),"")</f>
        <v/>
      </c>
      <c r="G31" t="str">
        <f ca="1">IFERROR(VLOOKUP(ROWS($F$1:F30),A:D,4,0),"")</f>
        <v/>
      </c>
      <c r="H31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t="str">
        <f t="shared" ca="1" si="1"/>
        <v/>
      </c>
    </row>
    <row r="32" spans="1:9" x14ac:dyDescent="0.25">
      <c r="A32">
        <f>IF(C32&lt;&gt;D32,MAX(A$1:$A31)+1,0)</f>
        <v>0</v>
      </c>
      <c r="B32" t="s">
        <v>41</v>
      </c>
      <c r="C32" t="str">
        <f>IF(ISBLANK(INSTITUTIONAL!C35),"",INSTITUTIONAL!C35)</f>
        <v>… Select</v>
      </c>
      <c r="D32" t="str">
        <f>IF(ISBLANK('INSTITUTIONAL VENDOR'!C35),"",'INSTITUTIONAL VENDOR'!C35)</f>
        <v>… Select</v>
      </c>
      <c r="E32" t="str">
        <f ca="1">IFERROR(VLOOKUP(ROWS($F$1:F31),A:D,2,0),"")</f>
        <v/>
      </c>
      <c r="F32" t="str">
        <f ca="1">IFERROR(VLOOKUP(ROWS($F$1:F31),A:D,3,0),"")</f>
        <v/>
      </c>
      <c r="G32" t="str">
        <f ca="1">IFERROR(VLOOKUP(ROWS($F$1:F31),A:D,4,0),"")</f>
        <v/>
      </c>
      <c r="H32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t="str">
        <f t="shared" ca="1" si="1"/>
        <v/>
      </c>
    </row>
    <row r="33" spans="1:9" x14ac:dyDescent="0.25">
      <c r="A33">
        <f>IF(C33&lt;&gt;D33,MAX(A$1:$A32)+1,0)</f>
        <v>0</v>
      </c>
      <c r="B33" t="s">
        <v>63</v>
      </c>
      <c r="C33" t="str">
        <f>IF(ISBLANK(INSTITUTIONAL!C36),"",INSTITUTIONAL!C36)</f>
        <v>… Select</v>
      </c>
      <c r="D33" t="str">
        <f>IF(ISBLANK('INSTITUTIONAL VENDOR'!C36),"",'INSTITUTIONAL VENDOR'!C36)</f>
        <v>… Select</v>
      </c>
      <c r="E33" t="str">
        <f ca="1">IFERROR(VLOOKUP(ROWS($F$1:F32),A:D,2,0),"")</f>
        <v/>
      </c>
      <c r="F33" t="str">
        <f ca="1">IFERROR(VLOOKUP(ROWS($F$1:F32),A:D,3,0),"")</f>
        <v/>
      </c>
      <c r="G33" t="str">
        <f ca="1">IFERROR(VLOOKUP(ROWS($F$1:F32),A:D,4,0),"")</f>
        <v/>
      </c>
      <c r="H33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t="str">
        <f t="shared" ca="1" si="1"/>
        <v/>
      </c>
    </row>
    <row r="34" spans="1:9" x14ac:dyDescent="0.25">
      <c r="A34">
        <f>IF(C34&lt;&gt;D34,MAX(A$1:$A33)+1,0)</f>
        <v>0</v>
      </c>
      <c r="B34" t="s">
        <v>44</v>
      </c>
      <c r="C34" t="str">
        <f>IF(ISBLANK(INSTITUTIONAL!C38),"",INSTITUTIONAL!C38)</f>
        <v>… Select</v>
      </c>
      <c r="D34" t="str">
        <f>IF(ISBLANK('INSTITUTIONAL VENDOR'!C38),"",'INSTITUTIONAL VENDOR'!C38)</f>
        <v>… Select</v>
      </c>
      <c r="E34" t="str">
        <f ca="1">IFERROR(VLOOKUP(ROWS($F$1:F33),A:D,2,0),"")</f>
        <v/>
      </c>
      <c r="F34" t="str">
        <f ca="1">IFERROR(VLOOKUP(ROWS($F$1:F33),A:D,3,0),"")</f>
        <v/>
      </c>
      <c r="G34" t="str">
        <f ca="1">IFERROR(VLOOKUP(ROWS($F$1:F33),A:D,4,0),"")</f>
        <v/>
      </c>
      <c r="H34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t="str">
        <f t="shared" ca="1" si="1"/>
        <v/>
      </c>
    </row>
    <row r="35" spans="1:9" x14ac:dyDescent="0.25">
      <c r="A35">
        <f>IF(C35&lt;&gt;D35,MAX(A$1:$A34)+1,0)</f>
        <v>0</v>
      </c>
      <c r="B35" t="s">
        <v>46</v>
      </c>
      <c r="C35" t="str">
        <f>IF(ISBLANK(INSTITUTIONAL!C39),"",INSTITUTIONAL!C39)</f>
        <v>… Select</v>
      </c>
      <c r="D35" t="str">
        <f>IF(ISBLANK('INSTITUTIONAL VENDOR'!C39),"",'INSTITUTIONAL VENDOR'!C39)</f>
        <v>… Select</v>
      </c>
      <c r="E35" t="str">
        <f ca="1">IFERROR(VLOOKUP(ROWS($F$1:F34),A:D,2,0),"")</f>
        <v/>
      </c>
      <c r="F35" t="str">
        <f ca="1">IFERROR(VLOOKUP(ROWS($F$1:F34),A:D,3,0),"")</f>
        <v/>
      </c>
      <c r="G35" t="str">
        <f ca="1">IFERROR(VLOOKUP(ROWS($F$1:F34),A:D,4,0),"")</f>
        <v/>
      </c>
      <c r="H3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t="str">
        <f t="shared" ca="1" si="1"/>
        <v/>
      </c>
    </row>
    <row r="36" spans="1:9" x14ac:dyDescent="0.25">
      <c r="A36">
        <f>IF(C36&lt;&gt;D36,MAX(A$1:$A35)+1,0)</f>
        <v>0</v>
      </c>
      <c r="B36" t="s">
        <v>114</v>
      </c>
      <c r="C36" t="str">
        <f>IF(ISBLANK(INSTITUTIONAL!C43),"",INSTITUTIONAL!C43)</f>
        <v/>
      </c>
      <c r="D36" t="str">
        <f>IF(ISBLANK('INSTITUTIONAL VENDOR'!C43),"",'INSTITUTIONAL VENDOR'!C43)</f>
        <v/>
      </c>
      <c r="E36" t="str">
        <f ca="1">IFERROR(VLOOKUP(ROWS($F$1:F35),A:D,2,0),"")</f>
        <v/>
      </c>
      <c r="F36" t="str">
        <f ca="1">IFERROR(VLOOKUP(ROWS($F$1:F35),A:D,3,0),"")</f>
        <v/>
      </c>
      <c r="G36" t="str">
        <f ca="1">IFERROR(VLOOKUP(ROWS($F$1:F35),A:D,4,0),"")</f>
        <v/>
      </c>
      <c r="H36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t="str">
        <f t="shared" ca="1" si="1"/>
        <v/>
      </c>
    </row>
    <row r="37" spans="1:9" x14ac:dyDescent="0.25">
      <c r="A37">
        <f>IF(C37&lt;&gt;D37,MAX(A$1:$A36)+1,0)</f>
        <v>0</v>
      </c>
      <c r="B37" t="s">
        <v>115</v>
      </c>
      <c r="C37" t="str">
        <f>IF(ISBLANK(INSTITUTIONAL!C44),"",INSTITUTIONAL!C44)</f>
        <v>… Select</v>
      </c>
      <c r="D37" t="str">
        <f>IF(ISBLANK('INSTITUTIONAL VENDOR'!C44),"",'INSTITUTIONAL VENDOR'!C44)</f>
        <v>… Select</v>
      </c>
      <c r="E37" t="str">
        <f ca="1">IFERROR(VLOOKUP(ROWS($F$1:F36),A:D,2,0),"")</f>
        <v/>
      </c>
      <c r="F37" t="str">
        <f ca="1">IFERROR(VLOOKUP(ROWS($F$1:F36),A:D,3,0),"")</f>
        <v/>
      </c>
      <c r="G37" t="str">
        <f ca="1">IFERROR(VLOOKUP(ROWS($F$1:F36),A:D,4,0),"")</f>
        <v/>
      </c>
      <c r="H37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t="str">
        <f t="shared" ca="1" si="1"/>
        <v/>
      </c>
    </row>
    <row r="38" spans="1:9" x14ac:dyDescent="0.25">
      <c r="A38">
        <f>IF(C38&lt;&gt;D38,MAX(A$1:$A37)+1,0)</f>
        <v>0</v>
      </c>
      <c r="B38" t="s">
        <v>116</v>
      </c>
      <c r="C38" t="str">
        <f>IF(ISBLANK(INSTITUTIONAL!C45),"",INSTITUTIONAL!C45)</f>
        <v>… Select</v>
      </c>
      <c r="D38" t="str">
        <f>IF(ISBLANK('INSTITUTIONAL VENDOR'!C45),"",'INSTITUTIONAL VENDOR'!C45)</f>
        <v>… Select</v>
      </c>
      <c r="E38" t="str">
        <f ca="1">IFERROR(VLOOKUP(ROWS($F$1:F37),A:D,2,0),"")</f>
        <v/>
      </c>
      <c r="F38" t="str">
        <f ca="1">IFERROR(VLOOKUP(ROWS($F$1:F37),A:D,3,0),"")</f>
        <v/>
      </c>
      <c r="G38" t="str">
        <f ca="1">IFERROR(VLOOKUP(ROWS($F$1:F37),A:D,4,0),"")</f>
        <v/>
      </c>
      <c r="H38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t="str">
        <f t="shared" ca="1" si="1"/>
        <v/>
      </c>
    </row>
    <row r="39" spans="1:9" x14ac:dyDescent="0.25">
      <c r="A39">
        <f ca="1">IF(C39&lt;&gt;D39,MAX(A$1:$A38)+1,0)</f>
        <v>0</v>
      </c>
      <c r="B39" t="s">
        <v>117</v>
      </c>
      <c r="C39" t="str">
        <f>IF(ISBLANK(INSTITUTIONAL!E38),"",INSTITUTIONAL!E38)</f>
        <v/>
      </c>
      <c r="D39" t="str">
        <f ca="1">IF(ISBLANK('INSTITUTIONAL VENDOR'!E38),"",'INSTITUTIONAL VENDOR'!E38)</f>
        <v/>
      </c>
      <c r="E39" t="str">
        <f ca="1">IFERROR(VLOOKUP(ROWS($F$1:F38),A:D,2,0),"")</f>
        <v/>
      </c>
      <c r="F39" t="str">
        <f ca="1">IFERROR(VLOOKUP(ROWS($F$1:F38),A:D,3,0),"")</f>
        <v/>
      </c>
      <c r="G39" t="str">
        <f ca="1">IFERROR(VLOOKUP(ROWS($F$1:F38),A:D,4,0),"")</f>
        <v/>
      </c>
      <c r="H39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t="str">
        <f t="shared" ca="1" si="1"/>
        <v/>
      </c>
    </row>
    <row r="40" spans="1:9" x14ac:dyDescent="0.25">
      <c r="A40">
        <f ca="1">IF(C40&lt;&gt;D40,MAX(A$1:$A39)+1,0)</f>
        <v>0</v>
      </c>
      <c r="B40" t="s">
        <v>118</v>
      </c>
      <c r="C40" t="str">
        <f>IF(ISBLANK(INSTITUTIONAL!E39),"",INSTITUTIONAL!E39)</f>
        <v/>
      </c>
      <c r="D40" t="str">
        <f ca="1">IF(ISBLANK('INSTITUTIONAL VENDOR'!E39),"",'INSTITUTIONAL VENDOR'!E39)</f>
        <v/>
      </c>
      <c r="E40" t="str">
        <f ca="1">IFERROR(VLOOKUP(ROWS($F$1:F39),A:D,2,0),"")</f>
        <v/>
      </c>
      <c r="F40" t="str">
        <f ca="1">IFERROR(VLOOKUP(ROWS($F$1:F39),A:D,3,0),"")</f>
        <v/>
      </c>
      <c r="G40" t="str">
        <f ca="1">IFERROR(VLOOKUP(ROWS($F$1:F39),A:D,4,0),"")</f>
        <v/>
      </c>
      <c r="H40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t="str">
        <f t="shared" ca="1" si="1"/>
        <v/>
      </c>
    </row>
    <row r="41" spans="1:9" x14ac:dyDescent="0.25">
      <c r="A41">
        <f>IF(C41&lt;&gt;D41,MAX(A$1:$A40)+1,0)</f>
        <v>0</v>
      </c>
      <c r="B41" t="s">
        <v>119</v>
      </c>
      <c r="C41" t="str">
        <f>IF(ISBLANK(INSTITUTIONAL!E40),"",INSTITUTIONAL!E40)</f>
        <v>… Select</v>
      </c>
      <c r="D41" t="str">
        <f>IF(ISBLANK('INSTITUTIONAL VENDOR'!E40),"",'INSTITUTIONAL VENDOR'!E40)</f>
        <v>… Select</v>
      </c>
      <c r="E41" t="str">
        <f ca="1">IFERROR(VLOOKUP(ROWS($F$1:F40),A:D,2,0),"")</f>
        <v/>
      </c>
      <c r="F41" t="str">
        <f ca="1">IFERROR(VLOOKUP(ROWS($F$1:F40),A:D,3,0),"")</f>
        <v/>
      </c>
      <c r="G41" t="str">
        <f ca="1">IFERROR(VLOOKUP(ROWS($F$1:F40),A:D,4,0),"")</f>
        <v/>
      </c>
      <c r="H41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t="str">
        <f t="shared" ca="1" si="1"/>
        <v/>
      </c>
    </row>
    <row r="42" spans="1:9" x14ac:dyDescent="0.25">
      <c r="A42">
        <f>IF(C42&lt;&gt;D42,MAX(A$1:$A41)+1,0)</f>
        <v>0</v>
      </c>
      <c r="B42" t="s">
        <v>120</v>
      </c>
      <c r="C42" t="str">
        <f>IF(ISBLANK(INSTITUTIONAL!E41),"",INSTITUTIONAL!E41)</f>
        <v>… Select</v>
      </c>
      <c r="D42" t="str">
        <f>IF(ISBLANK('INSTITUTIONAL VENDOR'!E41),"",'INSTITUTIONAL VENDOR'!E41)</f>
        <v>… Select</v>
      </c>
      <c r="E42" t="str">
        <f ca="1">IFERROR(VLOOKUP(ROWS($F$1:F41),A:D,2,0),"")</f>
        <v/>
      </c>
      <c r="F42" t="str">
        <f ca="1">IFERROR(VLOOKUP(ROWS($F$1:F41),A:D,3,0),"")</f>
        <v/>
      </c>
      <c r="G42" t="str">
        <f ca="1">IFERROR(VLOOKUP(ROWS($F$1:F41),A:D,4,0),"")</f>
        <v/>
      </c>
      <c r="H42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t="str">
        <f t="shared" ca="1" si="1"/>
        <v/>
      </c>
    </row>
    <row r="43" spans="1:9" x14ac:dyDescent="0.25">
      <c r="A43">
        <f>IF(C43&lt;&gt;D43,MAX(A$1:$A42)+1,0)</f>
        <v>0</v>
      </c>
      <c r="B43" t="s">
        <v>121</v>
      </c>
      <c r="C43" t="str">
        <f>IF(ISBLANK(INSTITUTIONAL!E42),"",INSTITUTIONAL!E42)</f>
        <v/>
      </c>
      <c r="D43" t="str">
        <f>IF(ISBLANK('INSTITUTIONAL VENDOR'!E42),"",'INSTITUTIONAL VENDOR'!E42)</f>
        <v/>
      </c>
      <c r="E43" t="str">
        <f ca="1">IFERROR(VLOOKUP(ROWS($F$1:F42),A:D,2,0),"")</f>
        <v/>
      </c>
      <c r="F43" t="str">
        <f ca="1">IFERROR(VLOOKUP(ROWS($F$1:F42),A:D,3,0),"")</f>
        <v/>
      </c>
      <c r="G43" t="str">
        <f ca="1">IFERROR(VLOOKUP(ROWS($F$1:F42),A:D,4,0),"")</f>
        <v/>
      </c>
      <c r="H43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t="str">
        <f t="shared" ca="1" si="1"/>
        <v/>
      </c>
    </row>
    <row r="44" spans="1:9" x14ac:dyDescent="0.25">
      <c r="A44">
        <f>IF(C44&lt;&gt;D44,MAX(A$1:$A43)+1,0)</f>
        <v>0</v>
      </c>
      <c r="B44" t="s">
        <v>56</v>
      </c>
      <c r="C44" t="str">
        <f>IF(ISBLANK(INSTITUTIONAL!E43),"",INSTITUTIONAL!E43)</f>
        <v/>
      </c>
      <c r="D44" t="str">
        <f>IF(ISBLANK('INSTITUTIONAL VENDOR'!E43),"",'INSTITUTIONAL VENDOR'!E43)</f>
        <v/>
      </c>
      <c r="E44" t="str">
        <f ca="1">IFERROR(VLOOKUP(ROWS($F$1:F43),A:D,2,0),"")</f>
        <v/>
      </c>
      <c r="F44" t="str">
        <f ca="1">IFERROR(VLOOKUP(ROWS($F$1:F43),A:D,3,0),"")</f>
        <v/>
      </c>
      <c r="G44" t="str">
        <f ca="1">IFERROR(VLOOKUP(ROWS($F$1:F43),A:D,4,0),"")</f>
        <v/>
      </c>
      <c r="H44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t="str">
        <f t="shared" ca="1" si="1"/>
        <v/>
      </c>
    </row>
    <row r="45" spans="1:9" x14ac:dyDescent="0.25">
      <c r="A45">
        <f>IF(C45&lt;&gt;D45,MAX(A$1:$A44)+1,0)</f>
        <v>0</v>
      </c>
      <c r="B45" t="s">
        <v>59</v>
      </c>
      <c r="C45" t="str">
        <f>IF(ISBLANK(INSTITUTIONAL!E44),"",INSTITUTIONAL!E44)</f>
        <v/>
      </c>
      <c r="D45" t="str">
        <f>IF(ISBLANK('INSTITUTIONAL VENDOR'!E44),"",'INSTITUTIONAL VENDOR'!E44)</f>
        <v/>
      </c>
      <c r="E45" t="str">
        <f ca="1">IFERROR(VLOOKUP(ROWS($F$1:F44),A:D,2,0),"")</f>
        <v/>
      </c>
      <c r="F45" t="str">
        <f ca="1">IFERROR(VLOOKUP(ROWS($F$1:F44),A:D,3,0),"")</f>
        <v/>
      </c>
      <c r="G45" t="str">
        <f ca="1">IFERROR(VLOOKUP(ROWS($F$1:F44),A:D,4,0),"")</f>
        <v/>
      </c>
      <c r="H4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t="str">
        <f t="shared" ca="1" si="1"/>
        <v/>
      </c>
    </row>
    <row r="46" spans="1:9" x14ac:dyDescent="0.25">
      <c r="A46">
        <f ca="1">IF(C46&lt;&gt;D46,MAX(A$1:$A45)+1,0)</f>
        <v>4</v>
      </c>
      <c r="B46" t="s">
        <v>122</v>
      </c>
      <c r="C46" t="str">
        <f>IF(ISBLANK(INSTITUTIONAL!E45),"",INSTITUTIONAL!E45)</f>
        <v>… Select</v>
      </c>
      <c r="D46" t="str">
        <f>IF(ISBLANK('INSTITUTIONAL VENDOR'!E45),"",'INSTITUTIONAL VENDOR'!E45)</f>
        <v/>
      </c>
      <c r="E46" t="str">
        <f ca="1">IFERROR(VLOOKUP(ROWS($F$1:F45),A:D,2,0),"")</f>
        <v/>
      </c>
      <c r="F46" t="str">
        <f ca="1">IFERROR(VLOOKUP(ROWS($F$1:F45),A:D,3,0),"")</f>
        <v/>
      </c>
      <c r="G46" t="str">
        <f ca="1">IFERROR(VLOOKUP(ROWS($F$1:F45),A:D,4,0),"")</f>
        <v/>
      </c>
      <c r="H46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t="str">
        <f t="shared" ca="1" si="1"/>
        <v/>
      </c>
    </row>
    <row r="47" spans="1:9" x14ac:dyDescent="0.25">
      <c r="A47">
        <f>IF(C47&lt;&gt;D47,MAX(A$1:$A46)+1,0)</f>
        <v>0</v>
      </c>
      <c r="B47" t="s">
        <v>63</v>
      </c>
      <c r="C47" t="str">
        <f>IF(ISBLANK(INSTITUTIONAL!C49),"",INSTITUTIONAL!C49)</f>
        <v/>
      </c>
      <c r="D47" t="str">
        <f>IF(ISBLANK('INSTITUTIONAL VENDOR'!C49),"",'INSTITUTIONAL VENDOR'!C49)</f>
        <v/>
      </c>
      <c r="E47" t="str">
        <f ca="1">IFERROR(VLOOKUP(ROWS($F$1:F46),A:D,2,0),"")</f>
        <v/>
      </c>
      <c r="F47" t="str">
        <f ca="1">IFERROR(VLOOKUP(ROWS($F$1:F46),A:D,3,0),"")</f>
        <v/>
      </c>
      <c r="G47" t="str">
        <f ca="1">IFERROR(VLOOKUP(ROWS($F$1:F46),A:D,4,0),"")</f>
        <v/>
      </c>
      <c r="H47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t="str">
        <f t="shared" ca="1" si="1"/>
        <v/>
      </c>
    </row>
  </sheetData>
  <sheetProtection algorithmName="SHA-512" hashValue="U4viWj2NlprrvBZE8CQNoS8B1LEu1WiyVyLHPI/48VRZu07Yb59H4Q5+zeRB+PVDvH+gGbUA7sNDlnI7/HVatQ==" saltValue="V/kNElwlCTdlr2ZvnmghFA==" spinCount="100000" sheet="1" selectLockedCells="1" selectUnlockedCells="1"/>
  <conditionalFormatting sqref="I2:I47">
    <cfRule type="expression" dxfId="2" priority="1">
      <formula>ISNUMBER(SEARCH("Processor",$I2))</formula>
    </cfRule>
    <cfRule type="expression" dxfId="1" priority="2">
      <formula>ISNUMBER(SEARCH("Senior Processor",$I2))</formula>
    </cfRule>
    <cfRule type="expression" dxfId="0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Y1249"/>
  <sheetViews>
    <sheetView topLeftCell="Z1" workbookViewId="0">
      <selection activeCell="AI9" sqref="AI9"/>
    </sheetView>
  </sheetViews>
  <sheetFormatPr defaultRowHeight="15.75" x14ac:dyDescent="0.25"/>
  <cols>
    <col min="1" max="1" width="14.625" customWidth="1"/>
    <col min="2" max="2" width="19.5" customWidth="1"/>
    <col min="3" max="3" width="38.375" bestFit="1" customWidth="1"/>
    <col min="4" max="4" width="22" customWidth="1"/>
    <col min="5" max="5" width="33.625" customWidth="1"/>
    <col min="6" max="6" width="22.5" customWidth="1"/>
    <col min="7" max="7" width="46" customWidth="1"/>
    <col min="8" max="8" width="17.625" customWidth="1"/>
    <col min="9" max="10" width="35.625" customWidth="1"/>
    <col min="11" max="12" width="37.125" style="2" customWidth="1"/>
    <col min="13" max="13" width="44.125" customWidth="1"/>
    <col min="17" max="17" width="25.625" customWidth="1"/>
    <col min="20" max="20" width="16.5" customWidth="1"/>
    <col min="21" max="21" width="22" customWidth="1"/>
    <col min="24" max="24" width="19.125" customWidth="1"/>
    <col min="25" max="25" width="39" bestFit="1" customWidth="1"/>
    <col min="35" max="35" width="18.625" customWidth="1"/>
    <col min="41" max="41" width="41.375" customWidth="1"/>
    <col min="42" max="42" width="19" bestFit="1" customWidth="1"/>
    <col min="43" max="43" width="37.875" customWidth="1"/>
    <col min="44" max="44" width="26.125" bestFit="1" customWidth="1"/>
    <col min="45" max="45" width="19" bestFit="1" customWidth="1"/>
    <col min="46" max="46" width="17.375" bestFit="1" customWidth="1"/>
    <col min="48" max="48" width="56.625" customWidth="1"/>
    <col min="49" max="49" width="20.125" customWidth="1"/>
    <col min="51" max="51" width="30.125" bestFit="1" customWidth="1"/>
  </cols>
  <sheetData>
    <row r="1" spans="1:51" x14ac:dyDescent="0.25">
      <c r="A1" t="s">
        <v>123</v>
      </c>
      <c r="C1" t="s">
        <v>124</v>
      </c>
      <c r="D1" t="s">
        <v>125</v>
      </c>
      <c r="E1" t="s">
        <v>126</v>
      </c>
      <c r="I1" t="s">
        <v>127</v>
      </c>
      <c r="N1" t="s">
        <v>128</v>
      </c>
      <c r="Q1" s="50" t="s">
        <v>34</v>
      </c>
      <c r="S1" s="50" t="s">
        <v>129</v>
      </c>
      <c r="T1" s="50" t="s">
        <v>130</v>
      </c>
      <c r="U1" s="50" t="s">
        <v>131</v>
      </c>
      <c r="V1" s="50" t="s">
        <v>132</v>
      </c>
      <c r="X1" s="50" t="s">
        <v>133</v>
      </c>
      <c r="Y1" s="50" t="s">
        <v>134</v>
      </c>
      <c r="Z1" s="50"/>
      <c r="AR1" t="s">
        <v>135</v>
      </c>
      <c r="AS1" t="s">
        <v>136</v>
      </c>
      <c r="AT1" t="s">
        <v>137</v>
      </c>
      <c r="AV1" t="s">
        <v>138</v>
      </c>
      <c r="AW1" t="s">
        <v>139</v>
      </c>
      <c r="AY1" t="s">
        <v>140</v>
      </c>
    </row>
    <row r="2" spans="1:51" x14ac:dyDescent="0.25">
      <c r="A2" t="s">
        <v>5</v>
      </c>
      <c r="C2">
        <f>IF(ISNUMBER(SEARCH('INSTITUTIONAL VENDOR'!$E$12,D2)),MAX($C$1:C1)+1,0)</f>
        <v>1</v>
      </c>
      <c r="D2" t="s">
        <v>5</v>
      </c>
      <c r="E2" t="str">
        <f>IFERROR(VLOOKUP(ROWS($E$1:E1),C:D,2,0),"")</f>
        <v>… Select</v>
      </c>
      <c r="F2" t="s">
        <v>141</v>
      </c>
      <c r="G2" t="s">
        <v>142</v>
      </c>
      <c r="H2" t="s">
        <v>143</v>
      </c>
      <c r="I2" t="s">
        <v>5</v>
      </c>
      <c r="J2" t="s">
        <v>144</v>
      </c>
      <c r="K2" s="2" t="s">
        <v>145</v>
      </c>
      <c r="L2" s="104" t="s">
        <v>146</v>
      </c>
      <c r="N2" t="s">
        <v>5</v>
      </c>
      <c r="Q2" t="s">
        <v>5</v>
      </c>
      <c r="S2" t="s">
        <v>5</v>
      </c>
      <c r="T2" t="s">
        <v>5</v>
      </c>
      <c r="U2" t="s">
        <v>5</v>
      </c>
      <c r="V2" t="s">
        <v>5</v>
      </c>
      <c r="X2" t="s">
        <v>5</v>
      </c>
      <c r="Y2" t="s">
        <v>147</v>
      </c>
      <c r="AA2" t="s">
        <v>148</v>
      </c>
      <c r="AG2" t="s">
        <v>5</v>
      </c>
      <c r="AH2" t="s">
        <v>5</v>
      </c>
      <c r="AI2" s="53" t="s">
        <v>5</v>
      </c>
      <c r="AR2" t="s">
        <v>149</v>
      </c>
      <c r="AS2" t="s">
        <v>5</v>
      </c>
      <c r="AT2" t="s">
        <v>150</v>
      </c>
      <c r="AV2" t="s">
        <v>11</v>
      </c>
      <c r="AW2">
        <v>10</v>
      </c>
      <c r="AY2" t="s">
        <v>5</v>
      </c>
    </row>
    <row r="3" spans="1:51" x14ac:dyDescent="0.25">
      <c r="A3" t="s">
        <v>151</v>
      </c>
      <c r="C3">
        <f>IF(ISNUMBER(SEARCH('INSTITUTIONAL VENDOR'!$E$12,D3)),MAX($C$1:C2)+1,0)</f>
        <v>0</v>
      </c>
      <c r="D3" t="s">
        <v>149</v>
      </c>
      <c r="E3" t="str">
        <f>IFERROR(VLOOKUP(ROWS($E$1:E2),C:D,2,0),"")</f>
        <v/>
      </c>
      <c r="F3">
        <f>IF(ISNUMBER(SEARCH('INSTITUTIONAL VENDOR'!$C$31,G3)),MAX($F$2:F2)+1,0)</f>
        <v>1</v>
      </c>
      <c r="G3" t="s">
        <v>5</v>
      </c>
      <c r="H3" t="str">
        <f>IFERROR(VLOOKUP(ROWS($H$2:H2),F:G,2,0),"")</f>
        <v>… Select</v>
      </c>
      <c r="I3" t="s">
        <v>152</v>
      </c>
      <c r="J3">
        <f>IF(ISNUMBER(SEARCH('INSTITUTIONAL VENDOR'!$C$6,K3)),MAX($J$2:J2)+1,0)</f>
        <v>1</v>
      </c>
      <c r="K3" s="46" t="s">
        <v>5</v>
      </c>
      <c r="L3" s="106" t="str">
        <f>IFERROR(VLOOKUP(ROWS($L$2:L2),J:K,2,0),"")</f>
        <v>… Select</v>
      </c>
      <c r="N3" t="s">
        <v>153</v>
      </c>
      <c r="Q3" s="12" t="s">
        <v>154</v>
      </c>
      <c r="S3" t="s">
        <v>155</v>
      </c>
      <c r="T3" t="s">
        <v>156</v>
      </c>
      <c r="U3" t="s">
        <v>157</v>
      </c>
      <c r="V3" t="s">
        <v>158</v>
      </c>
      <c r="X3" t="s">
        <v>159</v>
      </c>
      <c r="Y3" t="s">
        <v>160</v>
      </c>
      <c r="AA3" t="s">
        <v>161</v>
      </c>
      <c r="AG3" t="s">
        <v>162</v>
      </c>
      <c r="AH3" t="s">
        <v>163</v>
      </c>
      <c r="AI3" s="53" t="s">
        <v>164</v>
      </c>
      <c r="AR3" t="s">
        <v>165</v>
      </c>
      <c r="AS3" t="s">
        <v>149</v>
      </c>
      <c r="AT3" t="s">
        <v>166</v>
      </c>
      <c r="AV3" t="s">
        <v>14</v>
      </c>
      <c r="AW3">
        <v>60</v>
      </c>
      <c r="AY3" t="s">
        <v>167</v>
      </c>
    </row>
    <row r="4" spans="1:51" x14ac:dyDescent="0.25">
      <c r="A4" t="s">
        <v>168</v>
      </c>
      <c r="C4">
        <f>IF(ISNUMBER(SEARCH('INSTITUTIONAL VENDOR'!$E$12,D4)),MAX($C$1:C3)+1,0)</f>
        <v>0</v>
      </c>
      <c r="D4" t="s">
        <v>165</v>
      </c>
      <c r="E4" t="str">
        <f>IFERROR(VLOOKUP(ROWS($E$1:E3),C:D,2,0),"")</f>
        <v/>
      </c>
      <c r="F4">
        <f>IF(ISNUMBER(SEARCH('INSTITUTIONAL VENDOR'!$C$31,G4)),MAX($F$2:F3)+1,0)</f>
        <v>0</v>
      </c>
      <c r="G4" t="s">
        <v>169</v>
      </c>
      <c r="H4" t="str">
        <f>IFERROR(VLOOKUP(ROWS($H$2:H3),F:G,2,0),"")</f>
        <v/>
      </c>
      <c r="I4" t="s">
        <v>170</v>
      </c>
      <c r="J4">
        <f>IF(ISNUMBER(SEARCH('INSTITUTIONAL VENDOR'!$C$6,K4)),MAX($J$2:J3)+1,0)</f>
        <v>0</v>
      </c>
      <c r="K4" s="46" t="s">
        <v>171</v>
      </c>
      <c r="L4" s="106" t="str">
        <f>IFERROR(VLOOKUP(ROWS($L$2:L3),J:K,2,0),"")</f>
        <v/>
      </c>
      <c r="N4" t="s">
        <v>172</v>
      </c>
      <c r="Q4" s="12" t="s">
        <v>173</v>
      </c>
      <c r="S4" t="s">
        <v>174</v>
      </c>
      <c r="T4" t="s">
        <v>175</v>
      </c>
      <c r="U4" t="s">
        <v>176</v>
      </c>
      <c r="V4" t="s">
        <v>177</v>
      </c>
      <c r="X4" t="s">
        <v>178</v>
      </c>
      <c r="Y4" t="s">
        <v>179</v>
      </c>
      <c r="AA4" t="s">
        <v>180</v>
      </c>
      <c r="AG4" t="s">
        <v>181</v>
      </c>
      <c r="AH4" t="s">
        <v>182</v>
      </c>
      <c r="AI4" s="53" t="s">
        <v>183</v>
      </c>
      <c r="AR4" t="s">
        <v>184</v>
      </c>
      <c r="AS4" t="s">
        <v>165</v>
      </c>
      <c r="AT4" t="s">
        <v>185</v>
      </c>
      <c r="AV4" t="s">
        <v>18</v>
      </c>
      <c r="AW4">
        <v>40</v>
      </c>
      <c r="AY4" t="s">
        <v>186</v>
      </c>
    </row>
    <row r="5" spans="1:51" x14ac:dyDescent="0.25">
      <c r="A5" t="s">
        <v>187</v>
      </c>
      <c r="C5">
        <f>IF(ISNUMBER(SEARCH('INSTITUTIONAL VENDOR'!$E$12,D5)),MAX($C$1:C4)+1,0)</f>
        <v>0</v>
      </c>
      <c r="D5" t="s">
        <v>184</v>
      </c>
      <c r="E5" t="str">
        <f>IFERROR(VLOOKUP(ROWS($E$1:E4),C:D,2,0),"")</f>
        <v/>
      </c>
      <c r="F5">
        <f>IF(ISNUMBER(SEARCH('INSTITUTIONAL VENDOR'!$C$31,G5)),MAX($F$2:F4)+1,0)</f>
        <v>0</v>
      </c>
      <c r="G5" t="s">
        <v>188</v>
      </c>
      <c r="H5" t="str">
        <f>IFERROR(VLOOKUP(ROWS($H$2:H4),F:G,2,0),"")</f>
        <v/>
      </c>
      <c r="I5" t="s">
        <v>189</v>
      </c>
      <c r="J5">
        <f>IF(ISNUMBER(SEARCH('INSTITUTIONAL VENDOR'!$C$6,K5)),MAX($J$2:J4)+1,0)</f>
        <v>0</v>
      </c>
      <c r="K5" s="46" t="s">
        <v>190</v>
      </c>
      <c r="L5" s="106" t="str">
        <f>IFERROR(VLOOKUP(ROWS($L$2:L4),J:K,2,0),"")</f>
        <v/>
      </c>
      <c r="N5" t="s">
        <v>191</v>
      </c>
      <c r="S5" t="s">
        <v>192</v>
      </c>
      <c r="T5" t="s">
        <v>193</v>
      </c>
      <c r="U5" t="s">
        <v>194</v>
      </c>
      <c r="V5" t="s">
        <v>195</v>
      </c>
      <c r="Y5" t="s">
        <v>196</v>
      </c>
      <c r="AA5" t="s">
        <v>197</v>
      </c>
      <c r="AG5" t="s">
        <v>198</v>
      </c>
      <c r="AI5" s="53" t="s">
        <v>199</v>
      </c>
      <c r="AR5" t="s">
        <v>200</v>
      </c>
      <c r="AS5" t="s">
        <v>184</v>
      </c>
      <c r="AT5" t="s">
        <v>185</v>
      </c>
      <c r="AV5" t="s">
        <v>26</v>
      </c>
      <c r="AW5">
        <v>35</v>
      </c>
      <c r="AY5" t="s">
        <v>201</v>
      </c>
    </row>
    <row r="6" spans="1:51" x14ac:dyDescent="0.25">
      <c r="A6" t="s">
        <v>202</v>
      </c>
      <c r="C6">
        <f>IF(ISNUMBER(SEARCH('INSTITUTIONAL VENDOR'!$E$12,D6)),MAX($C$1:C5)+1,0)</f>
        <v>0</v>
      </c>
      <c r="D6" t="s">
        <v>200</v>
      </c>
      <c r="E6" t="str">
        <f>IFERROR(VLOOKUP(ROWS($E$1:E5),C:D,2,0),"")</f>
        <v/>
      </c>
      <c r="F6">
        <f>IF(ISNUMBER(SEARCH('INSTITUTIONAL VENDOR'!$C$31,G6)),MAX($F$2:F5)+1,0)</f>
        <v>0</v>
      </c>
      <c r="G6" t="s">
        <v>203</v>
      </c>
      <c r="H6" t="str">
        <f>IFERROR(VLOOKUP(ROWS($H$2:H5),F:G,2,0),"")</f>
        <v/>
      </c>
      <c r="I6" t="s">
        <v>204</v>
      </c>
      <c r="J6">
        <f>IF(ISNUMBER(SEARCH('INSTITUTIONAL VENDOR'!$C$6,K6)),MAX($J$2:J5)+1,0)</f>
        <v>0</v>
      </c>
      <c r="K6" s="46" t="s">
        <v>205</v>
      </c>
      <c r="L6" s="106" t="str">
        <f>IFERROR(VLOOKUP(ROWS($L$2:L5),J:K,2,0),"")</f>
        <v/>
      </c>
      <c r="N6" t="s">
        <v>206</v>
      </c>
      <c r="S6" t="s">
        <v>207</v>
      </c>
      <c r="T6" t="s">
        <v>208</v>
      </c>
      <c r="U6" t="s">
        <v>209</v>
      </c>
      <c r="V6" t="s">
        <v>210</v>
      </c>
      <c r="Y6" t="s">
        <v>211</v>
      </c>
      <c r="AA6" t="s">
        <v>212</v>
      </c>
      <c r="AG6" t="s">
        <v>213</v>
      </c>
      <c r="AI6" s="53" t="s">
        <v>214</v>
      </c>
      <c r="AR6" t="s">
        <v>215</v>
      </c>
      <c r="AS6" t="s">
        <v>200</v>
      </c>
      <c r="AT6" t="s">
        <v>185</v>
      </c>
      <c r="AV6" t="s">
        <v>36</v>
      </c>
      <c r="AW6">
        <v>60</v>
      </c>
    </row>
    <row r="7" spans="1:51" x14ac:dyDescent="0.25">
      <c r="A7" t="s">
        <v>216</v>
      </c>
      <c r="C7">
        <f>IF(ISNUMBER(SEARCH('INSTITUTIONAL VENDOR'!$E$12,D7)),MAX($C$1:C6)+1,0)</f>
        <v>0</v>
      </c>
      <c r="D7" t="s">
        <v>215</v>
      </c>
      <c r="E7" t="str">
        <f>IFERROR(VLOOKUP(ROWS($E$1:E6),C:D,2,0),"")</f>
        <v/>
      </c>
      <c r="F7">
        <f>IF(ISNUMBER(SEARCH('INSTITUTIONAL VENDOR'!$C$31,G7)),MAX($F$2:F6)+1,0)</f>
        <v>0</v>
      </c>
      <c r="G7" t="s">
        <v>217</v>
      </c>
      <c r="H7" t="str">
        <f>IFERROR(VLOOKUP(ROWS($H$2:H6),F:G,2,0),"")</f>
        <v/>
      </c>
      <c r="I7" t="s">
        <v>218</v>
      </c>
      <c r="J7">
        <f>IF(ISNUMBER(SEARCH('INSTITUTIONAL VENDOR'!$C$6,K7)),MAX($J$2:J6)+1,0)</f>
        <v>0</v>
      </c>
      <c r="K7" s="46" t="s">
        <v>219</v>
      </c>
      <c r="L7" s="106" t="str">
        <f>IFERROR(VLOOKUP(ROWS($L$2:L6),J:K,2,0),"")</f>
        <v/>
      </c>
      <c r="N7" t="s">
        <v>220</v>
      </c>
      <c r="Q7" s="50" t="s">
        <v>221</v>
      </c>
      <c r="S7" s="53" t="s">
        <v>222</v>
      </c>
      <c r="T7" s="53" t="s">
        <v>223</v>
      </c>
      <c r="U7" t="s">
        <v>224</v>
      </c>
      <c r="V7" t="s">
        <v>225</v>
      </c>
      <c r="Y7" t="s">
        <v>226</v>
      </c>
      <c r="AA7" t="s">
        <v>227</v>
      </c>
      <c r="AG7" t="s">
        <v>228</v>
      </c>
      <c r="AI7" s="53" t="s">
        <v>229</v>
      </c>
      <c r="AO7" t="s">
        <v>230</v>
      </c>
      <c r="AP7" t="s">
        <v>231</v>
      </c>
      <c r="AQ7" t="s">
        <v>232</v>
      </c>
      <c r="AR7" t="s">
        <v>233</v>
      </c>
      <c r="AS7" t="s">
        <v>215</v>
      </c>
      <c r="AT7" t="s">
        <v>185</v>
      </c>
      <c r="AV7" t="s">
        <v>4</v>
      </c>
      <c r="AW7">
        <v>999</v>
      </c>
    </row>
    <row r="8" spans="1:51" x14ac:dyDescent="0.25">
      <c r="A8" t="s">
        <v>234</v>
      </c>
      <c r="C8">
        <f>IF(ISNUMBER(SEARCH('INSTITUTIONAL VENDOR'!$E$12,D8)),MAX($C$1:C7)+1,0)</f>
        <v>0</v>
      </c>
      <c r="D8" t="s">
        <v>233</v>
      </c>
      <c r="E8" t="str">
        <f>IFERROR(VLOOKUP(ROWS($E$1:E7),C:D,2,0),"")</f>
        <v/>
      </c>
      <c r="F8">
        <f>IF(ISNUMBER(SEARCH('INSTITUTIONAL VENDOR'!$C$31,G8)),MAX($F$2:F7)+1,0)</f>
        <v>0</v>
      </c>
      <c r="G8" t="s">
        <v>235</v>
      </c>
      <c r="H8" t="str">
        <f>IFERROR(VLOOKUP(ROWS($H$2:H7),F:G,2,0),"")</f>
        <v/>
      </c>
      <c r="I8" t="s">
        <v>13</v>
      </c>
      <c r="J8">
        <f>IF(ISNUMBER(SEARCH('INSTITUTIONAL VENDOR'!$C$6,K8)),MAX($J$2:J7)+1,0)</f>
        <v>0</v>
      </c>
      <c r="K8" s="46" t="s">
        <v>236</v>
      </c>
      <c r="L8" s="106" t="str">
        <f>IFERROR(VLOOKUP(ROWS($L$2:L7),J:K,2,0),"")</f>
        <v/>
      </c>
      <c r="N8" t="s">
        <v>237</v>
      </c>
      <c r="Q8" t="s">
        <v>5</v>
      </c>
      <c r="Y8" t="s">
        <v>238</v>
      </c>
      <c r="AA8" t="s">
        <v>239</v>
      </c>
      <c r="AG8" t="s">
        <v>240</v>
      </c>
      <c r="AI8" s="53" t="s">
        <v>241</v>
      </c>
      <c r="AO8">
        <f>IF(ISNUMBER(SEARCH('INSTITUTIONAL VENDOR'!$C$35,AP8)),MAX($AO$7:AO7)+1,0)</f>
        <v>1</v>
      </c>
      <c r="AP8" t="s">
        <v>5</v>
      </c>
      <c r="AQ8" t="str">
        <f>IFERROR(VLOOKUP(ROWS(AQ$7:$AQ7),AO:AP,2,0),"")</f>
        <v>… Select</v>
      </c>
      <c r="AR8" t="s">
        <v>242</v>
      </c>
      <c r="AS8" t="s">
        <v>233</v>
      </c>
      <c r="AT8" t="s">
        <v>185</v>
      </c>
      <c r="AV8" t="s">
        <v>7</v>
      </c>
      <c r="AW8">
        <v>999</v>
      </c>
    </row>
    <row r="9" spans="1:51" x14ac:dyDescent="0.25">
      <c r="A9" t="s">
        <v>243</v>
      </c>
      <c r="C9">
        <f>IF(ISNUMBER(SEARCH('INSTITUTIONAL VENDOR'!$E$12,D9)),MAX($C$1:C8)+1,0)</f>
        <v>0</v>
      </c>
      <c r="D9" t="s">
        <v>242</v>
      </c>
      <c r="E9" t="str">
        <f>IFERROR(VLOOKUP(ROWS($E$1:E8),C:D,2,0),"")</f>
        <v/>
      </c>
      <c r="F9">
        <f>IF(ISNUMBER(SEARCH('INSTITUTIONAL VENDOR'!$C$31,G9)),MAX($F$2:F8)+1,0)</f>
        <v>0</v>
      </c>
      <c r="G9" t="s">
        <v>244</v>
      </c>
      <c r="H9" t="str">
        <f>IFERROR(VLOOKUP(ROWS($H$2:H8),F:G,2,0),"")</f>
        <v/>
      </c>
      <c r="I9" t="s">
        <v>245</v>
      </c>
      <c r="J9">
        <f>IF(ISNUMBER(SEARCH('INSTITUTIONAL VENDOR'!$C$6,K9)),MAX($J$2:J8)+1,0)</f>
        <v>0</v>
      </c>
      <c r="K9" s="46" t="s">
        <v>246</v>
      </c>
      <c r="L9" s="106" t="str">
        <f>IFERROR(VLOOKUP(ROWS($L$2:L8),J:K,2,0),"")</f>
        <v/>
      </c>
      <c r="N9" t="s">
        <v>247</v>
      </c>
      <c r="Q9" s="12" t="s">
        <v>248</v>
      </c>
      <c r="Y9" t="s">
        <v>249</v>
      </c>
      <c r="AA9" t="s">
        <v>197</v>
      </c>
      <c r="AO9">
        <f>IF(ISNUMBER(SEARCH('INSTITUTIONAL VENDOR'!$C$35,AP9)),MAX($AO$7:AO8)+1,0)</f>
        <v>0</v>
      </c>
      <c r="AP9" t="s">
        <v>149</v>
      </c>
      <c r="AQ9" t="str">
        <f>IFERROR(VLOOKUP(ROWS(AQ$7:$AQ8),AO:AP,2,0),"")</f>
        <v/>
      </c>
      <c r="AR9" t="s">
        <v>250</v>
      </c>
      <c r="AS9" t="s">
        <v>242</v>
      </c>
      <c r="AT9" t="s">
        <v>185</v>
      </c>
      <c r="AV9" t="s">
        <v>10</v>
      </c>
      <c r="AW9">
        <v>999</v>
      </c>
    </row>
    <row r="10" spans="1:51" x14ac:dyDescent="0.25">
      <c r="A10" t="s">
        <v>251</v>
      </c>
      <c r="C10">
        <f>IF(ISNUMBER(SEARCH('INSTITUTIONAL VENDOR'!$E$12,D10)),MAX($C$1:C9)+1,0)</f>
        <v>0</v>
      </c>
      <c r="D10" t="s">
        <v>250</v>
      </c>
      <c r="E10" t="str">
        <f>IFERROR(VLOOKUP(ROWS($E$1:E9),C:D,2,0),"")</f>
        <v/>
      </c>
      <c r="F10">
        <f>IF(ISNUMBER(SEARCH('INSTITUTIONAL VENDOR'!$C$31,G10)),MAX($F$2:F9)+1,0)</f>
        <v>0</v>
      </c>
      <c r="G10" t="s">
        <v>252</v>
      </c>
      <c r="H10" t="str">
        <f>IFERROR(VLOOKUP(ROWS($H$2:H9),F:G,2,0),"")</f>
        <v/>
      </c>
      <c r="J10">
        <f>IF(ISNUMBER(SEARCH('INSTITUTIONAL VENDOR'!$C$6,K10)),MAX($J$2:J9)+1,0)</f>
        <v>0</v>
      </c>
      <c r="K10" s="46" t="s">
        <v>253</v>
      </c>
      <c r="L10" s="106" t="str">
        <f>IFERROR(VLOOKUP(ROWS($L$2:L9),J:K,2,0),"")</f>
        <v/>
      </c>
      <c r="Q10" s="12" t="s">
        <v>254</v>
      </c>
      <c r="Y10" t="s">
        <v>255</v>
      </c>
      <c r="AA10" t="s">
        <v>256</v>
      </c>
      <c r="AO10">
        <f>IF(ISNUMBER(SEARCH('INSTITUTIONAL VENDOR'!$C$35,AP10)),MAX($AO$7:AO9)+1,0)</f>
        <v>0</v>
      </c>
      <c r="AP10" t="s">
        <v>165</v>
      </c>
      <c r="AQ10" t="str">
        <f>IFERROR(VLOOKUP(ROWS(AQ$7:$AQ9),AO:AP,2,0),"")</f>
        <v/>
      </c>
      <c r="AR10" t="s">
        <v>257</v>
      </c>
      <c r="AS10" t="s">
        <v>250</v>
      </c>
      <c r="AT10" t="s">
        <v>185</v>
      </c>
      <c r="AV10" t="s">
        <v>12</v>
      </c>
      <c r="AW10">
        <v>999</v>
      </c>
    </row>
    <row r="11" spans="1:51" x14ac:dyDescent="0.25">
      <c r="A11" t="s">
        <v>258</v>
      </c>
      <c r="C11">
        <f>IF(ISNUMBER(SEARCH('INSTITUTIONAL VENDOR'!$E$12,D11)),MAX($C$1:C10)+1,0)</f>
        <v>0</v>
      </c>
      <c r="D11" t="s">
        <v>257</v>
      </c>
      <c r="E11" t="str">
        <f>IFERROR(VLOOKUP(ROWS($E$1:E10),C:D,2,0),"")</f>
        <v/>
      </c>
      <c r="F11">
        <f>IF(ISNUMBER(SEARCH('INSTITUTIONAL VENDOR'!$C$31,G11)),MAX($F$2:F10)+1,0)</f>
        <v>0</v>
      </c>
      <c r="G11" t="s">
        <v>259</v>
      </c>
      <c r="H11" t="str">
        <f>IFERROR(VLOOKUP(ROWS($H$2:H10),F:G,2,0),"")</f>
        <v/>
      </c>
      <c r="J11">
        <f>IF(ISNUMBER(SEARCH('INSTITUTIONAL VENDOR'!$C$6,K11)),MAX($J$2:J10)+1,0)</f>
        <v>0</v>
      </c>
      <c r="K11" s="46" t="s">
        <v>260</v>
      </c>
      <c r="L11" s="106" t="str">
        <f>IFERROR(VLOOKUP(ROWS($L$2:L10),J:K,2,0),"")</f>
        <v/>
      </c>
      <c r="Y11" t="s">
        <v>261</v>
      </c>
      <c r="AA11" t="s">
        <v>262</v>
      </c>
      <c r="AG11" t="s">
        <v>5</v>
      </c>
      <c r="AO11">
        <f>IF(ISNUMBER(SEARCH('INSTITUTIONAL VENDOR'!$C$35,AP11)),MAX($AO$7:AO10)+1,0)</f>
        <v>0</v>
      </c>
      <c r="AP11" t="s">
        <v>184</v>
      </c>
      <c r="AQ11" t="str">
        <f>IFERROR(VLOOKUP(ROWS(AQ$7:$AQ10),AO:AP,2,0),"")</f>
        <v/>
      </c>
      <c r="AR11" t="s">
        <v>263</v>
      </c>
      <c r="AS11" t="s">
        <v>257</v>
      </c>
      <c r="AT11" t="s">
        <v>185</v>
      </c>
      <c r="AV11" t="s">
        <v>15</v>
      </c>
      <c r="AW11">
        <v>999</v>
      </c>
    </row>
    <row r="12" spans="1:51" x14ac:dyDescent="0.25">
      <c r="A12" t="s">
        <v>264</v>
      </c>
      <c r="C12">
        <f>IF(ISNUMBER(SEARCH('INSTITUTIONAL VENDOR'!$E$12,D12)),MAX($C$1:C11)+1,0)</f>
        <v>0</v>
      </c>
      <c r="D12" t="s">
        <v>263</v>
      </c>
      <c r="E12" t="str">
        <f>IFERROR(VLOOKUP(ROWS($E$1:E11),C:D,2,0),"")</f>
        <v/>
      </c>
      <c r="F12">
        <f>IF(ISNUMBER(SEARCH('INSTITUTIONAL VENDOR'!$C$31,G12)),MAX($F$2:F11)+1,0)</f>
        <v>0</v>
      </c>
      <c r="G12" t="s">
        <v>265</v>
      </c>
      <c r="H12" t="str">
        <f>IFERROR(VLOOKUP(ROWS($H$2:H11),F:G,2,0),"")</f>
        <v/>
      </c>
      <c r="J12">
        <f>IF(ISNUMBER(SEARCH('INSTITUTIONAL VENDOR'!$C$6,K12)),MAX($J$2:J11)+1,0)</f>
        <v>0</v>
      </c>
      <c r="K12" s="46" t="s">
        <v>266</v>
      </c>
      <c r="L12" s="106" t="str">
        <f>IFERROR(VLOOKUP(ROWS($L$2:L11),J:K,2,0),"")</f>
        <v/>
      </c>
      <c r="Y12" t="s">
        <v>267</v>
      </c>
      <c r="AA12" t="s">
        <v>268</v>
      </c>
      <c r="AG12" s="2" t="s">
        <v>269</v>
      </c>
      <c r="AO12">
        <f>IF(ISNUMBER(SEARCH('INSTITUTIONAL VENDOR'!$C$35,AP12)),MAX($AO$7:AO11)+1,0)</f>
        <v>0</v>
      </c>
      <c r="AP12" t="s">
        <v>200</v>
      </c>
      <c r="AQ12" t="str">
        <f>IFERROR(VLOOKUP(ROWS(AQ$7:$AQ11),AO:AP,2,0),"")</f>
        <v/>
      </c>
      <c r="AR12" t="s">
        <v>270</v>
      </c>
      <c r="AS12" t="s">
        <v>263</v>
      </c>
      <c r="AT12" t="s">
        <v>166</v>
      </c>
      <c r="AV12" t="s">
        <v>17</v>
      </c>
      <c r="AW12">
        <v>999</v>
      </c>
    </row>
    <row r="13" spans="1:51" x14ac:dyDescent="0.25">
      <c r="C13">
        <f>IF(ISNUMBER(SEARCH('INSTITUTIONAL VENDOR'!$E$12,D13)),MAX($C$1:C12)+1,0)</f>
        <v>0</v>
      </c>
      <c r="D13" t="s">
        <v>270</v>
      </c>
      <c r="E13" t="str">
        <f>IFERROR(VLOOKUP(ROWS($E$1:E12),C:D,2,0),"")</f>
        <v/>
      </c>
      <c r="F13">
        <f>IF(ISNUMBER(SEARCH('INSTITUTIONAL VENDOR'!$C$31,G13)),MAX($F$2:F12)+1,0)</f>
        <v>0</v>
      </c>
      <c r="G13" t="s">
        <v>271</v>
      </c>
      <c r="H13" t="str">
        <f>IFERROR(VLOOKUP(ROWS($H$2:H12),F:G,2,0),"")</f>
        <v/>
      </c>
      <c r="J13">
        <f>IF(ISNUMBER(SEARCH('INSTITUTIONAL VENDOR'!$C$6,K13)),MAX($J$2:J12)+1,0)</f>
        <v>0</v>
      </c>
      <c r="K13" s="46" t="s">
        <v>272</v>
      </c>
      <c r="L13" s="106" t="str">
        <f>IFERROR(VLOOKUP(ROWS($L$2:L12),J:K,2,0),"")</f>
        <v/>
      </c>
      <c r="Y13" t="s">
        <v>273</v>
      </c>
      <c r="AA13" t="s">
        <v>239</v>
      </c>
      <c r="AG13" s="2" t="s">
        <v>184</v>
      </c>
      <c r="AO13">
        <f>IF(ISNUMBER(SEARCH('INSTITUTIONAL VENDOR'!$C$35,AP13)),MAX($AO$7:AO12)+1,0)</f>
        <v>0</v>
      </c>
      <c r="AP13" t="s">
        <v>215</v>
      </c>
      <c r="AQ13" t="str">
        <f>IFERROR(VLOOKUP(ROWS(AQ$7:$AQ12),AO:AP,2,0),"")</f>
        <v/>
      </c>
      <c r="AR13" t="s">
        <v>274</v>
      </c>
      <c r="AS13" t="s">
        <v>270</v>
      </c>
      <c r="AT13" t="s">
        <v>185</v>
      </c>
      <c r="AV13" t="s">
        <v>19</v>
      </c>
      <c r="AW13">
        <v>999</v>
      </c>
    </row>
    <row r="14" spans="1:51" x14ac:dyDescent="0.25">
      <c r="C14">
        <f>IF(ISNUMBER(SEARCH('INSTITUTIONAL VENDOR'!$E$12,D14)),MAX($C$1:C13)+1,0)</f>
        <v>0</v>
      </c>
      <c r="D14" t="s">
        <v>274</v>
      </c>
      <c r="E14" t="str">
        <f>IFERROR(VLOOKUP(ROWS($E$1:E13),C:D,2,0),"")</f>
        <v/>
      </c>
      <c r="F14">
        <f>IF(ISNUMBER(SEARCH('INSTITUTIONAL VENDOR'!$C$31,G14)),MAX($F$2:F13)+1,0)</f>
        <v>0</v>
      </c>
      <c r="G14" t="s">
        <v>275</v>
      </c>
      <c r="H14" t="str">
        <f>IFERROR(VLOOKUP(ROWS($H$2:H13),F:G,2,0),"")</f>
        <v/>
      </c>
      <c r="J14">
        <f>IF(ISNUMBER(SEARCH('INSTITUTIONAL VENDOR'!$C$6,K14)),MAX($J$2:J13)+1,0)</f>
        <v>0</v>
      </c>
      <c r="K14" s="46" t="s">
        <v>276</v>
      </c>
      <c r="L14" s="106" t="str">
        <f>IFERROR(VLOOKUP(ROWS($L$2:L13),J:K,2,0),"")</f>
        <v/>
      </c>
      <c r="Y14" t="s">
        <v>277</v>
      </c>
      <c r="AA14" t="s">
        <v>197</v>
      </c>
      <c r="AG14" s="2" t="s">
        <v>200</v>
      </c>
      <c r="AO14">
        <f>IF(ISNUMBER(SEARCH('INSTITUTIONAL VENDOR'!$C$35,AP14)),MAX($AO$7:AO13)+1,0)</f>
        <v>0</v>
      </c>
      <c r="AP14" t="s">
        <v>233</v>
      </c>
      <c r="AQ14" t="str">
        <f>IFERROR(VLOOKUP(ROWS(AQ$7:$AQ13),AO:AP,2,0),"")</f>
        <v/>
      </c>
      <c r="AR14" t="s">
        <v>278</v>
      </c>
      <c r="AS14" t="s">
        <v>274</v>
      </c>
      <c r="AT14" t="s">
        <v>185</v>
      </c>
      <c r="AV14" t="s">
        <v>23</v>
      </c>
      <c r="AW14">
        <v>999</v>
      </c>
    </row>
    <row r="15" spans="1:51" x14ac:dyDescent="0.25">
      <c r="C15">
        <f>IF(ISNUMBER(SEARCH('INSTITUTIONAL VENDOR'!$E$12,D15)),MAX($C$1:C14)+1,0)</f>
        <v>0</v>
      </c>
      <c r="D15" t="s">
        <v>278</v>
      </c>
      <c r="E15" t="str">
        <f>IFERROR(VLOOKUP(ROWS($E$1:E14),C:D,2,0),"")</f>
        <v/>
      </c>
      <c r="F15">
        <f>IF(ISNUMBER(SEARCH('INSTITUTIONAL VENDOR'!$C$31,G15)),MAX($F$2:F14)+1,0)</f>
        <v>0</v>
      </c>
      <c r="G15" t="s">
        <v>279</v>
      </c>
      <c r="H15" t="str">
        <f>IFERROR(VLOOKUP(ROWS($H$2:H14),F:G,2,0),"")</f>
        <v/>
      </c>
      <c r="J15">
        <f>IF(ISNUMBER(SEARCH('INSTITUTIONAL VENDOR'!$C$6,K15)),MAX($J$2:J14)+1,0)</f>
        <v>0</v>
      </c>
      <c r="K15" s="46" t="s">
        <v>280</v>
      </c>
      <c r="L15" s="106" t="str">
        <f>IFERROR(VLOOKUP(ROWS($L$2:L14),J:K,2,0),"")</f>
        <v/>
      </c>
      <c r="Y15" t="s">
        <v>281</v>
      </c>
      <c r="AA15" t="s">
        <v>282</v>
      </c>
      <c r="AG15" s="2" t="s">
        <v>215</v>
      </c>
      <c r="AO15">
        <f>IF(ISNUMBER(SEARCH('INSTITUTIONAL VENDOR'!$C$35,AP15)),MAX($AO$7:AO14)+1,0)</f>
        <v>0</v>
      </c>
      <c r="AP15" t="s">
        <v>242</v>
      </c>
      <c r="AQ15" t="str">
        <f>IFERROR(VLOOKUP(ROWS(AQ$7:$AQ14),AO:AP,2,0),"")</f>
        <v/>
      </c>
      <c r="AR15" t="s">
        <v>283</v>
      </c>
      <c r="AS15" t="s">
        <v>278</v>
      </c>
      <c r="AT15" t="s">
        <v>166</v>
      </c>
      <c r="AV15" t="s">
        <v>24</v>
      </c>
      <c r="AW15">
        <v>999</v>
      </c>
    </row>
    <row r="16" spans="1:51" x14ac:dyDescent="0.25">
      <c r="C16">
        <f>IF(ISNUMBER(SEARCH('INSTITUTIONAL VENDOR'!$E$12,D16)),MAX($C$1:C15)+1,0)</f>
        <v>0</v>
      </c>
      <c r="D16" t="s">
        <v>283</v>
      </c>
      <c r="E16" t="str">
        <f>IFERROR(VLOOKUP(ROWS($E$1:E15),C:D,2,0),"")</f>
        <v/>
      </c>
      <c r="F16">
        <f>IF(ISNUMBER(SEARCH('INSTITUTIONAL VENDOR'!$C$31,G16)),MAX($F$2:F15)+1,0)</f>
        <v>0</v>
      </c>
      <c r="G16" t="s">
        <v>284</v>
      </c>
      <c r="H16" t="str">
        <f>IFERROR(VLOOKUP(ROWS($H$2:H15),F:G,2,0),"")</f>
        <v/>
      </c>
      <c r="J16">
        <f>IF(ISNUMBER(SEARCH('INSTITUTIONAL VENDOR'!$C$6,K16)),MAX($J$2:J15)+1,0)</f>
        <v>0</v>
      </c>
      <c r="K16" s="46" t="s">
        <v>285</v>
      </c>
      <c r="L16" s="106" t="str">
        <f>IFERROR(VLOOKUP(ROWS($L$2:L15),J:K,2,0),"")</f>
        <v/>
      </c>
      <c r="N16" s="14"/>
      <c r="Y16" t="s">
        <v>286</v>
      </c>
      <c r="AA16" t="s">
        <v>287</v>
      </c>
      <c r="AG16" s="2" t="s">
        <v>233</v>
      </c>
      <c r="AO16">
        <f>IF(ISNUMBER(SEARCH('INSTITUTIONAL VENDOR'!$C$35,AP16)),MAX($AO$7:AO15)+1,0)</f>
        <v>0</v>
      </c>
      <c r="AP16" t="s">
        <v>250</v>
      </c>
      <c r="AQ16" t="str">
        <f>IFERROR(VLOOKUP(ROWS(AQ$7:$AQ15),AO:AP,2,0),"")</f>
        <v/>
      </c>
      <c r="AR16" t="s">
        <v>288</v>
      </c>
      <c r="AS16" t="s">
        <v>283</v>
      </c>
      <c r="AT16" t="s">
        <v>185</v>
      </c>
      <c r="AV16" t="s">
        <v>25</v>
      </c>
      <c r="AW16">
        <v>999</v>
      </c>
    </row>
    <row r="17" spans="1:49" x14ac:dyDescent="0.25">
      <c r="C17">
        <f>IF(ISNUMBER(SEARCH('INSTITUTIONAL VENDOR'!$E$12,D17)),MAX($C$1:C16)+1,0)</f>
        <v>0</v>
      </c>
      <c r="D17" t="s">
        <v>288</v>
      </c>
      <c r="E17" t="str">
        <f>IFERROR(VLOOKUP(ROWS($E$1:E16),C:D,2,0),"")</f>
        <v/>
      </c>
      <c r="F17">
        <f>IF(ISNUMBER(SEARCH('INSTITUTIONAL VENDOR'!$C$31,G17)),MAX($F$2:F16)+1,0)</f>
        <v>0</v>
      </c>
      <c r="G17" t="s">
        <v>289</v>
      </c>
      <c r="H17" t="str">
        <f>IFERROR(VLOOKUP(ROWS($H$2:H16),F:G,2,0),"")</f>
        <v/>
      </c>
      <c r="J17">
        <f>IF(ISNUMBER(SEARCH('INSTITUTIONAL VENDOR'!$C$6,K17)),MAX($J$2:J16)+1,0)</f>
        <v>0</v>
      </c>
      <c r="K17" s="46" t="s">
        <v>290</v>
      </c>
      <c r="L17" s="106" t="str">
        <f>IFERROR(VLOOKUP(ROWS($L$2:L16),J:K,2,0),"")</f>
        <v/>
      </c>
      <c r="N17" s="14"/>
      <c r="Y17" t="s">
        <v>291</v>
      </c>
      <c r="AA17" t="s">
        <v>292</v>
      </c>
      <c r="AG17" s="2" t="s">
        <v>242</v>
      </c>
      <c r="AO17">
        <f>IF(ISNUMBER(SEARCH('INSTITUTIONAL VENDOR'!$C$35,AP17)),MAX($AO$7:AO16)+1,0)</f>
        <v>0</v>
      </c>
      <c r="AP17" t="s">
        <v>257</v>
      </c>
      <c r="AQ17" t="str">
        <f>IFERROR(VLOOKUP(ROWS(AQ$7:$AQ16),AO:AP,2,0),"")</f>
        <v/>
      </c>
      <c r="AR17" t="s">
        <v>293</v>
      </c>
      <c r="AS17" t="s">
        <v>288</v>
      </c>
      <c r="AT17" t="s">
        <v>185</v>
      </c>
      <c r="AW17">
        <v>999</v>
      </c>
    </row>
    <row r="18" spans="1:49" x14ac:dyDescent="0.25">
      <c r="A18" t="s">
        <v>5</v>
      </c>
      <c r="C18">
        <f>IF(ISNUMBER(SEARCH('INSTITUTIONAL VENDOR'!$E$12,D18)),MAX($C$1:C17)+1,0)</f>
        <v>0</v>
      </c>
      <c r="D18" t="s">
        <v>293</v>
      </c>
      <c r="E18" t="str">
        <f>IFERROR(VLOOKUP(ROWS($E$1:E17),C:D,2,0),"")</f>
        <v/>
      </c>
      <c r="F18">
        <f>IF(ISNUMBER(SEARCH('INSTITUTIONAL VENDOR'!$C$31,G18)),MAX($F$2:F17)+1,0)</f>
        <v>0</v>
      </c>
      <c r="G18" t="s">
        <v>294</v>
      </c>
      <c r="H18" t="str">
        <f>IFERROR(VLOOKUP(ROWS($H$2:H17),F:G,2,0),"")</f>
        <v/>
      </c>
      <c r="I18" t="s">
        <v>295</v>
      </c>
      <c r="J18">
        <f>IF(ISNUMBER(SEARCH('INSTITUTIONAL VENDOR'!$C$6,K18)),MAX($J$2:J17)+1,0)</f>
        <v>0</v>
      </c>
      <c r="K18" s="46" t="s">
        <v>296</v>
      </c>
      <c r="L18" s="106" t="str">
        <f>IFERROR(VLOOKUP(ROWS($L$2:L17),J:K,2,0),"")</f>
        <v/>
      </c>
      <c r="Y18" t="s">
        <v>297</v>
      </c>
      <c r="AA18" t="s">
        <v>298</v>
      </c>
      <c r="AG18" s="2" t="s">
        <v>250</v>
      </c>
      <c r="AO18">
        <f>IF(ISNUMBER(SEARCH('INSTITUTIONAL VENDOR'!$C$35,AP18)),MAX($AO$7:AO17)+1,0)</f>
        <v>0</v>
      </c>
      <c r="AP18" t="s">
        <v>263</v>
      </c>
      <c r="AQ18" t="str">
        <f>IFERROR(VLOOKUP(ROWS(AQ$7:$AQ17),AO:AP,2,0),"")</f>
        <v/>
      </c>
      <c r="AR18" t="s">
        <v>299</v>
      </c>
      <c r="AS18" t="s">
        <v>293</v>
      </c>
      <c r="AT18" t="s">
        <v>185</v>
      </c>
      <c r="AV18" t="s">
        <v>75</v>
      </c>
      <c r="AW18">
        <v>999</v>
      </c>
    </row>
    <row r="19" spans="1:49" x14ac:dyDescent="0.25">
      <c r="A19">
        <v>1000</v>
      </c>
      <c r="C19">
        <f>IF(ISNUMBER(SEARCH('INSTITUTIONAL VENDOR'!$E$12,D19)),MAX($C$1:C18)+1,0)</f>
        <v>0</v>
      </c>
      <c r="D19" t="s">
        <v>299</v>
      </c>
      <c r="E19" t="str">
        <f>IFERROR(VLOOKUP(ROWS($E$1:E18),C:D,2,0),"")</f>
        <v/>
      </c>
      <c r="F19">
        <f>IF(ISNUMBER(SEARCH('INSTITUTIONAL VENDOR'!$C$31,G19)),MAX($F$2:F18)+1,0)</f>
        <v>0</v>
      </c>
      <c r="G19" t="s">
        <v>300</v>
      </c>
      <c r="H19" t="str">
        <f>IFERROR(VLOOKUP(ROWS($H$2:H18),F:G,2,0),"")</f>
        <v/>
      </c>
      <c r="I19" t="s">
        <v>5</v>
      </c>
      <c r="J19">
        <f>IF(ISNUMBER(SEARCH('INSTITUTIONAL VENDOR'!$C$6,K19)),MAX($J$2:J18)+1,0)</f>
        <v>0</v>
      </c>
      <c r="K19" s="46" t="s">
        <v>301</v>
      </c>
      <c r="L19" s="106" t="str">
        <f>IFERROR(VLOOKUP(ROWS($L$2:L18),J:K,2,0),"")</f>
        <v/>
      </c>
      <c r="Y19" t="s">
        <v>302</v>
      </c>
      <c r="AA19" t="s">
        <v>303</v>
      </c>
      <c r="AG19" s="2" t="s">
        <v>257</v>
      </c>
      <c r="AO19">
        <f>IF(ISNUMBER(SEARCH('INSTITUTIONAL VENDOR'!$C$35,AP19)),MAX($AO$7:AO18)+1,0)</f>
        <v>0</v>
      </c>
      <c r="AP19" t="s">
        <v>270</v>
      </c>
      <c r="AQ19" t="str">
        <f>IFERROR(VLOOKUP(ROWS(AQ$7:$AQ18),AO:AP,2,0),"")</f>
        <v/>
      </c>
      <c r="AR19" t="s">
        <v>304</v>
      </c>
      <c r="AS19" t="s">
        <v>299</v>
      </c>
      <c r="AT19" t="s">
        <v>185</v>
      </c>
      <c r="AV19" t="s">
        <v>76</v>
      </c>
      <c r="AW19">
        <v>999</v>
      </c>
    </row>
    <row r="20" spans="1:49" x14ac:dyDescent="0.25">
      <c r="A20">
        <v>2000</v>
      </c>
      <c r="C20">
        <f>IF(ISNUMBER(SEARCH('INSTITUTIONAL VENDOR'!$E$12,D20)),MAX($C$1:C19)+1,0)</f>
        <v>0</v>
      </c>
      <c r="D20" t="s">
        <v>304</v>
      </c>
      <c r="E20" t="str">
        <f>IFERROR(VLOOKUP(ROWS($E$1:E19),C:D,2,0),"")</f>
        <v/>
      </c>
      <c r="F20">
        <f>IF(ISNUMBER(SEARCH('INSTITUTIONAL VENDOR'!$C$31,G20)),MAX($F$2:F19)+1,0)</f>
        <v>0</v>
      </c>
      <c r="G20" t="s">
        <v>305</v>
      </c>
      <c r="H20" t="str">
        <f>IFERROR(VLOOKUP(ROWS($H$2:H19),F:G,2,0),"")</f>
        <v/>
      </c>
      <c r="I20" s="13" t="s">
        <v>306</v>
      </c>
      <c r="J20">
        <f>IF(ISNUMBER(SEARCH('INSTITUTIONAL VENDOR'!$C$6,K20)),MAX($J$2:J19)+1,0)</f>
        <v>0</v>
      </c>
      <c r="K20" s="46" t="s">
        <v>307</v>
      </c>
      <c r="L20" s="106" t="str">
        <f>IFERROR(VLOOKUP(ROWS($L$2:L19),J:K,2,0),"")</f>
        <v/>
      </c>
      <c r="Y20" t="s">
        <v>308</v>
      </c>
      <c r="AA20" t="s">
        <v>292</v>
      </c>
      <c r="AG20" s="2" t="s">
        <v>263</v>
      </c>
      <c r="AO20">
        <f>IF(ISNUMBER(SEARCH('INSTITUTIONAL VENDOR'!$C$35,AP20)),MAX($AO$7:AO19)+1,0)</f>
        <v>0</v>
      </c>
      <c r="AP20" t="s">
        <v>274</v>
      </c>
      <c r="AQ20" t="str">
        <f>IFERROR(VLOOKUP(ROWS(AQ$7:$AQ19),AO:AP,2,0),"")</f>
        <v/>
      </c>
      <c r="AR20" t="s">
        <v>309</v>
      </c>
      <c r="AS20" t="s">
        <v>304</v>
      </c>
      <c r="AT20" t="s">
        <v>185</v>
      </c>
      <c r="AV20" t="s">
        <v>29</v>
      </c>
      <c r="AW20">
        <v>999</v>
      </c>
    </row>
    <row r="21" spans="1:49" x14ac:dyDescent="0.25">
      <c r="C21">
        <f>IF(ISNUMBER(SEARCH('INSTITUTIONAL VENDOR'!$E$12,D21)),MAX($C$1:C20)+1,0)</f>
        <v>0</v>
      </c>
      <c r="D21" t="s">
        <v>309</v>
      </c>
      <c r="E21" t="str">
        <f>IFERROR(VLOOKUP(ROWS($E$1:E20),C:D,2,0),"")</f>
        <v/>
      </c>
      <c r="F21">
        <f>IF(ISNUMBER(SEARCH('INSTITUTIONAL VENDOR'!$C$31,G21)),MAX($F$2:F20)+1,0)</f>
        <v>0</v>
      </c>
      <c r="G21" t="s">
        <v>310</v>
      </c>
      <c r="H21" t="str">
        <f>IFERROR(VLOOKUP(ROWS($H$2:H20),F:G,2,0),"")</f>
        <v/>
      </c>
      <c r="I21" s="13" t="s">
        <v>311</v>
      </c>
      <c r="J21">
        <f>IF(ISNUMBER(SEARCH('INSTITUTIONAL VENDOR'!$C$6,K21)),MAX($J$2:J20)+1,0)</f>
        <v>0</v>
      </c>
      <c r="K21" s="46" t="s">
        <v>312</v>
      </c>
      <c r="L21" s="106" t="str">
        <f>IFERROR(VLOOKUP(ROWS($L$2:L20),J:K,2,0),"")</f>
        <v/>
      </c>
      <c r="Y21" t="s">
        <v>313</v>
      </c>
      <c r="AA21" t="s">
        <v>314</v>
      </c>
      <c r="AG21" s="2" t="s">
        <v>270</v>
      </c>
      <c r="AO21">
        <f>IF(ISNUMBER(SEARCH('INSTITUTIONAL VENDOR'!$C$35,AP21)),MAX($AO$7:AO20)+1,0)</f>
        <v>0</v>
      </c>
      <c r="AP21" t="s">
        <v>278</v>
      </c>
      <c r="AQ21" t="str">
        <f>IFERROR(VLOOKUP(ROWS(AQ$7:$AQ20),AO:AP,2,0),"")</f>
        <v/>
      </c>
      <c r="AR21" t="s">
        <v>315</v>
      </c>
      <c r="AS21" t="s">
        <v>309</v>
      </c>
      <c r="AT21" t="s">
        <v>185</v>
      </c>
      <c r="AV21" t="s">
        <v>6</v>
      </c>
      <c r="AW21">
        <v>999</v>
      </c>
    </row>
    <row r="22" spans="1:49" x14ac:dyDescent="0.25">
      <c r="C22">
        <f>IF(ISNUMBER(SEARCH('INSTITUTIONAL VENDOR'!$E$12,D22)),MAX($C$1:C21)+1,0)</f>
        <v>0</v>
      </c>
      <c r="D22" t="s">
        <v>315</v>
      </c>
      <c r="E22" t="str">
        <f>IFERROR(VLOOKUP(ROWS($E$1:E21),C:D,2,0),"")</f>
        <v/>
      </c>
      <c r="F22">
        <f>IF(ISNUMBER(SEARCH('INSTITUTIONAL VENDOR'!$C$31,G22)),MAX($F$2:F21)+1,0)</f>
        <v>0</v>
      </c>
      <c r="G22" t="s">
        <v>316</v>
      </c>
      <c r="H22" t="str">
        <f>IFERROR(VLOOKUP(ROWS($H$2:H21),F:G,2,0),"")</f>
        <v/>
      </c>
      <c r="I22" s="13" t="s">
        <v>317</v>
      </c>
      <c r="J22">
        <f>IF(ISNUMBER(SEARCH('INSTITUTIONAL VENDOR'!$C$6,K22)),MAX($J$2:J21)+1,0)</f>
        <v>0</v>
      </c>
      <c r="K22" s="46" t="s">
        <v>318</v>
      </c>
      <c r="L22" s="106" t="str">
        <f>IFERROR(VLOOKUP(ROWS($L$2:L21),J:K,2,0),"")</f>
        <v/>
      </c>
      <c r="Y22" t="s">
        <v>319</v>
      </c>
      <c r="AA22" t="s">
        <v>320</v>
      </c>
      <c r="AG22" s="2" t="s">
        <v>274</v>
      </c>
      <c r="AO22">
        <f>IF(ISNUMBER(SEARCH('INSTITUTIONAL VENDOR'!$C$35,AP22)),MAX($AO$7:AO21)+1,0)</f>
        <v>0</v>
      </c>
      <c r="AP22" t="s">
        <v>283</v>
      </c>
      <c r="AQ22" t="str">
        <f>IFERROR(VLOOKUP(ROWS(AQ$7:$AQ21),AO:AP,2,0),"")</f>
        <v/>
      </c>
      <c r="AR22" t="s">
        <v>321</v>
      </c>
      <c r="AS22" t="s">
        <v>315</v>
      </c>
      <c r="AT22" t="s">
        <v>185</v>
      </c>
      <c r="AV22" t="s">
        <v>9</v>
      </c>
      <c r="AW22">
        <v>999</v>
      </c>
    </row>
    <row r="23" spans="1:49" x14ac:dyDescent="0.25">
      <c r="C23">
        <f>IF(ISNUMBER(SEARCH('INSTITUTIONAL VENDOR'!$E$12,D23)),MAX($C$1:C22)+1,0)</f>
        <v>0</v>
      </c>
      <c r="D23" t="s">
        <v>321</v>
      </c>
      <c r="E23" t="str">
        <f>IFERROR(VLOOKUP(ROWS($E$1:E22),C:D,2,0),"")</f>
        <v/>
      </c>
      <c r="F23">
        <f>IF(ISNUMBER(SEARCH('INSTITUTIONAL VENDOR'!$C$31,G23)),MAX($F$2:F22)+1,0)</f>
        <v>0</v>
      </c>
      <c r="G23" t="s">
        <v>322</v>
      </c>
      <c r="H23" t="str">
        <f>IFERROR(VLOOKUP(ROWS($H$2:H22),F:G,2,0),"")</f>
        <v/>
      </c>
      <c r="I23" s="13" t="s">
        <v>323</v>
      </c>
      <c r="J23">
        <f>IF(ISNUMBER(SEARCH('INSTITUTIONAL VENDOR'!$C$6,K23)),MAX($J$2:J22)+1,0)</f>
        <v>0</v>
      </c>
      <c r="K23" s="46" t="s">
        <v>324</v>
      </c>
      <c r="L23" s="106" t="str">
        <f>IFERROR(VLOOKUP(ROWS($L$2:L22),J:K,2,0),"")</f>
        <v/>
      </c>
      <c r="N23" s="14"/>
      <c r="Y23" t="s">
        <v>325</v>
      </c>
      <c r="AA23" t="s">
        <v>326</v>
      </c>
      <c r="AG23" s="2" t="s">
        <v>278</v>
      </c>
      <c r="AO23">
        <f>IF(ISNUMBER(SEARCH('INSTITUTIONAL VENDOR'!$C$35,AP23)),MAX($AO$7:AO22)+1,0)</f>
        <v>0</v>
      </c>
      <c r="AP23" t="s">
        <v>288</v>
      </c>
      <c r="AQ23" t="str">
        <f>IFERROR(VLOOKUP(ROWS(AQ$7:$AQ22),AO:AP,2,0),"")</f>
        <v/>
      </c>
      <c r="AR23" t="s">
        <v>327</v>
      </c>
      <c r="AS23" t="s">
        <v>321</v>
      </c>
      <c r="AT23" t="s">
        <v>185</v>
      </c>
      <c r="AV23" t="s">
        <v>16</v>
      </c>
      <c r="AW23">
        <v>999</v>
      </c>
    </row>
    <row r="24" spans="1:49" ht="78.75" x14ac:dyDescent="0.25">
      <c r="A24">
        <v>0</v>
      </c>
      <c r="B24" s="49" t="s">
        <v>328</v>
      </c>
      <c r="C24">
        <f>IF(ISNUMBER(SEARCH('INSTITUTIONAL VENDOR'!$E$12,D24)),MAX($C$1:C23)+1,0)</f>
        <v>0</v>
      </c>
      <c r="D24" t="s">
        <v>327</v>
      </c>
      <c r="E24" t="str">
        <f>IFERROR(VLOOKUP(ROWS($E$1:E23),C:D,2,0),"")</f>
        <v/>
      </c>
      <c r="F24">
        <f>IF(ISNUMBER(SEARCH('INSTITUTIONAL VENDOR'!$C$31,G24)),MAX($F$2:F23)+1,0)</f>
        <v>0</v>
      </c>
      <c r="G24" t="s">
        <v>329</v>
      </c>
      <c r="H24" t="str">
        <f>IFERROR(VLOOKUP(ROWS($H$2:H23),F:G,2,0),"")</f>
        <v/>
      </c>
      <c r="I24" s="13" t="s">
        <v>330</v>
      </c>
      <c r="J24">
        <f>IF(ISNUMBER(SEARCH('INSTITUTIONAL VENDOR'!$C$6,K24)),MAX($J$2:J23)+1,0)</f>
        <v>0</v>
      </c>
      <c r="K24" s="46" t="s">
        <v>331</v>
      </c>
      <c r="L24" s="106" t="str">
        <f>IFERROR(VLOOKUP(ROWS($L$2:L23),J:K,2,0),"")</f>
        <v/>
      </c>
      <c r="N24" s="14"/>
      <c r="Y24" t="s">
        <v>332</v>
      </c>
      <c r="AA24" t="s">
        <v>333</v>
      </c>
      <c r="AG24" s="2" t="s">
        <v>283</v>
      </c>
      <c r="AO24">
        <f>IF(ISNUMBER(SEARCH('INSTITUTIONAL VENDOR'!$C$35,AP24)),MAX($AO$7:AO23)+1,0)</f>
        <v>0</v>
      </c>
      <c r="AP24" t="s">
        <v>293</v>
      </c>
      <c r="AQ24" t="str">
        <f>IFERROR(VLOOKUP(ROWS(AQ$7:$AQ23),AO:AP,2,0),"")</f>
        <v/>
      </c>
      <c r="AR24" t="s">
        <v>334</v>
      </c>
      <c r="AS24" t="s">
        <v>327</v>
      </c>
      <c r="AT24" t="s">
        <v>185</v>
      </c>
      <c r="AV24" t="s">
        <v>20</v>
      </c>
      <c r="AW24">
        <v>999</v>
      </c>
    </row>
    <row r="25" spans="1:49" ht="94.5" x14ac:dyDescent="0.25">
      <c r="A25" t="s">
        <v>8</v>
      </c>
      <c r="B25" s="49" t="s">
        <v>335</v>
      </c>
      <c r="C25">
        <f>IF(ISNUMBER(SEARCH('INSTITUTIONAL VENDOR'!$E$12,D25)),MAX($C$1:C24)+1,0)</f>
        <v>0</v>
      </c>
      <c r="D25" t="s">
        <v>334</v>
      </c>
      <c r="E25" t="str">
        <f>IFERROR(VLOOKUP(ROWS($E$1:E24),C:D,2,0),"")</f>
        <v/>
      </c>
      <c r="F25">
        <f>IF(ISNUMBER(SEARCH('INSTITUTIONAL VENDOR'!$C$31,G25)),MAX($F$2:F24)+1,0)</f>
        <v>0</v>
      </c>
      <c r="G25" t="s">
        <v>336</v>
      </c>
      <c r="H25" t="str">
        <f>IFERROR(VLOOKUP(ROWS($H$2:H24),F:G,2,0),"")</f>
        <v/>
      </c>
      <c r="I25" s="13" t="s">
        <v>337</v>
      </c>
      <c r="J25">
        <f>IF(ISNUMBER(SEARCH('INSTITUTIONAL VENDOR'!$C$6,K25)),MAX($J$2:J24)+1,0)</f>
        <v>0</v>
      </c>
      <c r="K25" s="46" t="s">
        <v>338</v>
      </c>
      <c r="L25" s="106" t="str">
        <f>IFERROR(VLOOKUP(ROWS($L$2:L24),J:K,2,0),"")</f>
        <v/>
      </c>
      <c r="Y25" t="s">
        <v>339</v>
      </c>
      <c r="AA25" t="s">
        <v>340</v>
      </c>
      <c r="AG25" s="2" t="s">
        <v>288</v>
      </c>
      <c r="AO25">
        <f>IF(ISNUMBER(SEARCH('INSTITUTIONAL VENDOR'!$C$35,AP25)),MAX($AO$7:AO24)+1,0)</f>
        <v>0</v>
      </c>
      <c r="AP25" t="s">
        <v>299</v>
      </c>
      <c r="AQ25" t="str">
        <f>IFERROR(VLOOKUP(ROWS(AQ$7:$AQ24),AO:AP,2,0),"")</f>
        <v/>
      </c>
      <c r="AR25" t="s">
        <v>341</v>
      </c>
      <c r="AS25" t="s">
        <v>334</v>
      </c>
      <c r="AT25" t="s">
        <v>185</v>
      </c>
      <c r="AV25" t="s">
        <v>21</v>
      </c>
      <c r="AW25">
        <v>999</v>
      </c>
    </row>
    <row r="26" spans="1:49" ht="141.75" x14ac:dyDescent="0.25">
      <c r="A26" t="s">
        <v>342</v>
      </c>
      <c r="B26" s="49" t="s">
        <v>343</v>
      </c>
      <c r="C26">
        <f>IF(ISNUMBER(SEARCH('INSTITUTIONAL VENDOR'!$E$12,D26)),MAX($C$1:C25)+1,0)</f>
        <v>0</v>
      </c>
      <c r="D26" t="s">
        <v>341</v>
      </c>
      <c r="E26" t="str">
        <f>IFERROR(VLOOKUP(ROWS($E$1:E25),C:D,2,0),"")</f>
        <v/>
      </c>
      <c r="F26">
        <f>IF(ISNUMBER(SEARCH('INSTITUTIONAL VENDOR'!$C$31,G26)),MAX($F$2:F25)+1,0)</f>
        <v>0</v>
      </c>
      <c r="G26" t="s">
        <v>344</v>
      </c>
      <c r="H26" t="str">
        <f>IFERROR(VLOOKUP(ROWS($H$2:H25),F:G,2,0),"")</f>
        <v/>
      </c>
      <c r="I26" s="13" t="s">
        <v>345</v>
      </c>
      <c r="J26">
        <f>IF(ISNUMBER(SEARCH('INSTITUTIONAL VENDOR'!$C$6,K26)),MAX($J$2:J25)+1,0)</f>
        <v>0</v>
      </c>
      <c r="K26" s="46" t="s">
        <v>346</v>
      </c>
      <c r="L26" s="106" t="str">
        <f>IFERROR(VLOOKUP(ROWS($L$2:L25),J:K,2,0),"")</f>
        <v/>
      </c>
      <c r="Y26" t="s">
        <v>347</v>
      </c>
      <c r="AA26" t="s">
        <v>180</v>
      </c>
      <c r="AG26" s="2" t="s">
        <v>293</v>
      </c>
      <c r="AO26">
        <f>IF(ISNUMBER(SEARCH('INSTITUTIONAL VENDOR'!$C$35,AP26)),MAX($AO$7:AO25)+1,0)</f>
        <v>0</v>
      </c>
      <c r="AP26" t="s">
        <v>304</v>
      </c>
      <c r="AQ26" t="str">
        <f>IFERROR(VLOOKUP(ROWS(AQ$7:$AQ25),AO:AP,2,0),"")</f>
        <v/>
      </c>
      <c r="AR26" t="s">
        <v>348</v>
      </c>
      <c r="AS26" t="s">
        <v>341</v>
      </c>
      <c r="AT26" t="s">
        <v>185</v>
      </c>
      <c r="AV26" t="s">
        <v>30</v>
      </c>
      <c r="AW26">
        <v>999</v>
      </c>
    </row>
    <row r="27" spans="1:49" ht="78.75" x14ac:dyDescent="0.25">
      <c r="A27" t="s">
        <v>349</v>
      </c>
      <c r="B27" s="49" t="s">
        <v>350</v>
      </c>
      <c r="C27">
        <f>IF(ISNUMBER(SEARCH('INSTITUTIONAL VENDOR'!$E$12,D27)),MAX($C$1:C26)+1,0)</f>
        <v>0</v>
      </c>
      <c r="D27" t="s">
        <v>348</v>
      </c>
      <c r="E27" t="str">
        <f>IFERROR(VLOOKUP(ROWS($E$1:E26),C:D,2,0),"")</f>
        <v/>
      </c>
      <c r="F27">
        <f>IF(ISNUMBER(SEARCH('INSTITUTIONAL VENDOR'!$C$31,G27)),MAX($F$2:F26)+1,0)</f>
        <v>0</v>
      </c>
      <c r="G27" t="s">
        <v>351</v>
      </c>
      <c r="H27" t="str">
        <f>IFERROR(VLOOKUP(ROWS($H$2:H26),F:G,2,0),"")</f>
        <v/>
      </c>
      <c r="I27" s="13" t="s">
        <v>352</v>
      </c>
      <c r="J27">
        <f>IF(ISNUMBER(SEARCH('INSTITUTIONAL VENDOR'!$C$6,K27)),MAX($J$2:J26)+1,0)</f>
        <v>0</v>
      </c>
      <c r="K27" s="46" t="s">
        <v>353</v>
      </c>
      <c r="L27" s="106" t="str">
        <f>IFERROR(VLOOKUP(ROWS($L$2:L26),J:K,2,0),"")</f>
        <v/>
      </c>
      <c r="M27" s="12" t="s">
        <v>354</v>
      </c>
      <c r="O27" s="12" t="s">
        <v>355</v>
      </c>
      <c r="R27" s="12" t="s">
        <v>356</v>
      </c>
      <c r="Y27" t="s">
        <v>357</v>
      </c>
      <c r="AA27" t="s">
        <v>298</v>
      </c>
      <c r="AG27" s="2" t="s">
        <v>358</v>
      </c>
      <c r="AO27">
        <f>IF(ISNUMBER(SEARCH('INSTITUTIONAL VENDOR'!$C$35,AP27)),MAX($AO$7:AO26)+1,0)</f>
        <v>0</v>
      </c>
      <c r="AP27" t="s">
        <v>309</v>
      </c>
      <c r="AQ27" t="str">
        <f>IFERROR(VLOOKUP(ROWS(AQ$7:$AQ26),AO:AP,2,0),"")</f>
        <v/>
      </c>
      <c r="AR27" t="s">
        <v>359</v>
      </c>
      <c r="AS27" t="s">
        <v>348</v>
      </c>
      <c r="AT27" t="s">
        <v>166</v>
      </c>
      <c r="AV27" t="s">
        <v>34</v>
      </c>
      <c r="AW27">
        <v>999</v>
      </c>
    </row>
    <row r="28" spans="1:49" ht="110.25" x14ac:dyDescent="0.25">
      <c r="A28" t="s">
        <v>360</v>
      </c>
      <c r="B28" s="49" t="s">
        <v>361</v>
      </c>
      <c r="C28">
        <f>IF(ISNUMBER(SEARCH('INSTITUTIONAL VENDOR'!$E$12,D28)),MAX($C$1:C27)+1,0)</f>
        <v>0</v>
      </c>
      <c r="D28" t="s">
        <v>359</v>
      </c>
      <c r="E28" t="str">
        <f>IFERROR(VLOOKUP(ROWS($E$1:E27),C:D,2,0),"")</f>
        <v/>
      </c>
      <c r="F28">
        <f>IF(ISNUMBER(SEARCH('INSTITUTIONAL VENDOR'!$C$31,G28)),MAX($F$2:F27)+1,0)</f>
        <v>0</v>
      </c>
      <c r="G28" t="s">
        <v>362</v>
      </c>
      <c r="H28" t="str">
        <f>IFERROR(VLOOKUP(ROWS($H$2:H27),F:G,2,0),"")</f>
        <v/>
      </c>
      <c r="I28" s="13" t="s">
        <v>363</v>
      </c>
      <c r="J28">
        <f>IF(ISNUMBER(SEARCH('INSTITUTIONAL VENDOR'!$C$6,K28)),MAX($J$2:J27)+1,0)</f>
        <v>0</v>
      </c>
      <c r="K28" s="46" t="s">
        <v>364</v>
      </c>
      <c r="L28" s="106" t="str">
        <f>IFERROR(VLOOKUP(ROWS($L$2:L27),J:K,2,0),"")</f>
        <v/>
      </c>
      <c r="M28" t="s">
        <v>365</v>
      </c>
      <c r="N28" s="12"/>
      <c r="O28" s="12" t="s">
        <v>366</v>
      </c>
      <c r="R28" s="12" t="s">
        <v>367</v>
      </c>
      <c r="U28" t="s">
        <v>368</v>
      </c>
      <c r="Y28" t="s">
        <v>369</v>
      </c>
      <c r="AA28" t="s">
        <v>370</v>
      </c>
      <c r="AG28" s="2" t="s">
        <v>304</v>
      </c>
      <c r="AO28">
        <f>IF(ISNUMBER(SEARCH('INSTITUTIONAL VENDOR'!$C$35,AP28)),MAX($AO$7:AO27)+1,0)</f>
        <v>0</v>
      </c>
      <c r="AP28" t="s">
        <v>315</v>
      </c>
      <c r="AQ28" t="str">
        <f>IFERROR(VLOOKUP(ROWS(AQ$7:$AQ27),AO:AP,2,0),"")</f>
        <v/>
      </c>
      <c r="AR28" t="s">
        <v>371</v>
      </c>
      <c r="AS28" t="s">
        <v>359</v>
      </c>
      <c r="AT28" t="s">
        <v>166</v>
      </c>
      <c r="AV28" t="s">
        <v>35</v>
      </c>
      <c r="AW28">
        <v>999</v>
      </c>
    </row>
    <row r="29" spans="1:49" x14ac:dyDescent="0.25">
      <c r="A29" t="s">
        <v>372</v>
      </c>
      <c r="C29">
        <f>IF(ISNUMBER(SEARCH('INSTITUTIONAL VENDOR'!$E$12,D29)),MAX($C$1:C28)+1,0)</f>
        <v>0</v>
      </c>
      <c r="D29" t="s">
        <v>371</v>
      </c>
      <c r="E29" t="str">
        <f>IFERROR(VLOOKUP(ROWS($E$1:E28),C:D,2,0),"")</f>
        <v/>
      </c>
      <c r="F29">
        <f>IF(ISNUMBER(SEARCH('INSTITUTIONAL VENDOR'!$C$31,G29)),MAX($F$2:F28)+1,0)</f>
        <v>0</v>
      </c>
      <c r="G29" t="s">
        <v>373</v>
      </c>
      <c r="H29" t="str">
        <f>IFERROR(VLOOKUP(ROWS($H$2:H28),F:G,2,0),"")</f>
        <v/>
      </c>
      <c r="I29" s="13" t="s">
        <v>374</v>
      </c>
      <c r="J29">
        <f>IF(ISNUMBER(SEARCH('INSTITUTIONAL VENDOR'!$C$6,K29)),MAX($J$2:J28)+1,0)</f>
        <v>0</v>
      </c>
      <c r="K29" s="46" t="s">
        <v>375</v>
      </c>
      <c r="L29" s="106" t="str">
        <f>IFERROR(VLOOKUP(ROWS($L$2:L28),J:K,2,0),"")</f>
        <v/>
      </c>
      <c r="M29" t="s">
        <v>376</v>
      </c>
      <c r="O29" s="12" t="s">
        <v>377</v>
      </c>
      <c r="R29" s="12" t="s">
        <v>378</v>
      </c>
      <c r="U29" t="s">
        <v>379</v>
      </c>
      <c r="Y29" t="s">
        <v>380</v>
      </c>
      <c r="AA29" t="s">
        <v>381</v>
      </c>
      <c r="AG29" s="2" t="s">
        <v>309</v>
      </c>
      <c r="AO29">
        <f>IF(ISNUMBER(SEARCH('INSTITUTIONAL VENDOR'!$C$35,AP29)),MAX($AO$7:AO28)+1,0)</f>
        <v>0</v>
      </c>
      <c r="AP29" t="s">
        <v>321</v>
      </c>
      <c r="AQ29" t="str">
        <f>IFERROR(VLOOKUP(ROWS(AQ$7:$AQ28),AO:AP,2,0),"")</f>
        <v/>
      </c>
      <c r="AR29" t="s">
        <v>382</v>
      </c>
      <c r="AS29" t="s">
        <v>371</v>
      </c>
      <c r="AT29" t="s">
        <v>185</v>
      </c>
      <c r="AV29" t="s">
        <v>37</v>
      </c>
      <c r="AW29">
        <v>999</v>
      </c>
    </row>
    <row r="30" spans="1:49" x14ac:dyDescent="0.25">
      <c r="A30" t="s">
        <v>383</v>
      </c>
      <c r="C30">
        <f>IF(ISNUMBER(SEARCH('INSTITUTIONAL VENDOR'!$E$12,D30)),MAX($C$1:C29)+1,0)</f>
        <v>0</v>
      </c>
      <c r="D30" t="s">
        <v>382</v>
      </c>
      <c r="E30" t="str">
        <f>IFERROR(VLOOKUP(ROWS($E$1:E29),C:D,2,0),"")</f>
        <v/>
      </c>
      <c r="F30">
        <f>IF(ISNUMBER(SEARCH('INSTITUTIONAL VENDOR'!$C$31,G30)),MAX($F$2:F29)+1,0)</f>
        <v>0</v>
      </c>
      <c r="G30" t="s">
        <v>384</v>
      </c>
      <c r="H30" t="str">
        <f>IFERROR(VLOOKUP(ROWS($H$2:H29),F:G,2,0),"")</f>
        <v/>
      </c>
      <c r="I30" s="13" t="s">
        <v>385</v>
      </c>
      <c r="J30">
        <f>IF(ISNUMBER(SEARCH('INSTITUTIONAL VENDOR'!$C$6,K30)),MAX($J$2:J29)+1,0)</f>
        <v>0</v>
      </c>
      <c r="K30" s="46" t="s">
        <v>386</v>
      </c>
      <c r="L30" s="106" t="str">
        <f>IFERROR(VLOOKUP(ROWS($L$2:L29),J:K,2,0),"")</f>
        <v/>
      </c>
      <c r="M30" t="s">
        <v>387</v>
      </c>
      <c r="O30" t="s">
        <v>388</v>
      </c>
      <c r="R30" s="12" t="s">
        <v>389</v>
      </c>
      <c r="U30" t="s">
        <v>390</v>
      </c>
      <c r="Y30" t="s">
        <v>391</v>
      </c>
      <c r="AA30" t="s">
        <v>392</v>
      </c>
      <c r="AG30" s="2" t="s">
        <v>315</v>
      </c>
      <c r="AO30">
        <f>IF(ISNUMBER(SEARCH('INSTITUTIONAL VENDOR'!$C$35,AP30)),MAX($AO$7:AO29)+1,0)</f>
        <v>0</v>
      </c>
      <c r="AP30" t="s">
        <v>327</v>
      </c>
      <c r="AQ30" t="str">
        <f>IFERROR(VLOOKUP(ROWS(AQ$7:$AQ29),AO:AP,2,0),"")</f>
        <v/>
      </c>
      <c r="AR30" t="s">
        <v>393</v>
      </c>
      <c r="AS30" t="s">
        <v>382</v>
      </c>
      <c r="AT30" t="s">
        <v>185</v>
      </c>
      <c r="AV30" t="s">
        <v>38</v>
      </c>
      <c r="AW30">
        <v>999</v>
      </c>
    </row>
    <row r="31" spans="1:49" x14ac:dyDescent="0.25">
      <c r="A31" t="s">
        <v>5</v>
      </c>
      <c r="C31">
        <f>IF(ISNUMBER(SEARCH('INSTITUTIONAL VENDOR'!$E$12,D31)),MAX($C$1:C30)+1,0)</f>
        <v>0</v>
      </c>
      <c r="D31" t="s">
        <v>393</v>
      </c>
      <c r="E31" t="str">
        <f>IFERROR(VLOOKUP(ROWS($E$1:E30),C:D,2,0),"")</f>
        <v/>
      </c>
      <c r="F31">
        <f>IF(ISNUMBER(SEARCH('INSTITUTIONAL VENDOR'!$C$31,G31)),MAX($F$2:F30)+1,0)</f>
        <v>0</v>
      </c>
      <c r="G31" t="s">
        <v>394</v>
      </c>
      <c r="H31" t="str">
        <f>IFERROR(VLOOKUP(ROWS($H$2:H30),F:G,2,0),"")</f>
        <v/>
      </c>
      <c r="I31" s="13" t="s">
        <v>395</v>
      </c>
      <c r="J31">
        <f>IF(ISNUMBER(SEARCH('INSTITUTIONAL VENDOR'!$C$6,K31)),MAX($J$2:J30)+1,0)</f>
        <v>0</v>
      </c>
      <c r="K31" s="46" t="s">
        <v>396</v>
      </c>
      <c r="L31" s="106" t="str">
        <f>IFERROR(VLOOKUP(ROWS($L$2:L30),J:K,2,0),"")</f>
        <v/>
      </c>
      <c r="M31" t="s">
        <v>397</v>
      </c>
      <c r="O31" t="s">
        <v>398</v>
      </c>
      <c r="R31" s="12" t="s">
        <v>399</v>
      </c>
      <c r="U31" t="s">
        <v>400</v>
      </c>
      <c r="Y31" t="s">
        <v>401</v>
      </c>
      <c r="AA31" t="s">
        <v>402</v>
      </c>
      <c r="AG31" s="2" t="s">
        <v>321</v>
      </c>
      <c r="AO31">
        <f>IF(ISNUMBER(SEARCH('INSTITUTIONAL VENDOR'!$C$35,AP31)),MAX($AO$7:AO30)+1,0)</f>
        <v>0</v>
      </c>
      <c r="AP31" t="s">
        <v>334</v>
      </c>
      <c r="AQ31" t="str">
        <f>IFERROR(VLOOKUP(ROWS(AQ$7:$AQ30),AO:AP,2,0),"")</f>
        <v/>
      </c>
      <c r="AR31" t="s">
        <v>403</v>
      </c>
      <c r="AS31" t="s">
        <v>393</v>
      </c>
      <c r="AT31" t="s">
        <v>185</v>
      </c>
      <c r="AV31" t="s">
        <v>40</v>
      </c>
      <c r="AW31">
        <v>999</v>
      </c>
    </row>
    <row r="32" spans="1:49" x14ac:dyDescent="0.25">
      <c r="A32" t="s">
        <v>185</v>
      </c>
      <c r="C32">
        <f>IF(ISNUMBER(SEARCH('INSTITUTIONAL VENDOR'!$E$12,D32)),MAX($C$1:C31)+1,0)</f>
        <v>0</v>
      </c>
      <c r="D32" t="s">
        <v>403</v>
      </c>
      <c r="E32" t="str">
        <f>IFERROR(VLOOKUP(ROWS($E$1:E31),C:D,2,0),"")</f>
        <v/>
      </c>
      <c r="F32">
        <f>IF(ISNUMBER(SEARCH('INSTITUTIONAL VENDOR'!$C$31,G32)),MAX($F$2:F31)+1,0)</f>
        <v>0</v>
      </c>
      <c r="G32" t="s">
        <v>404</v>
      </c>
      <c r="H32" t="str">
        <f>IFERROR(VLOOKUP(ROWS($H$2:H31),F:G,2,0),"")</f>
        <v/>
      </c>
      <c r="I32" s="13" t="s">
        <v>405</v>
      </c>
      <c r="J32">
        <f>IF(ISNUMBER(SEARCH('INSTITUTIONAL VENDOR'!$C$6,K32)),MAX($J$2:J31)+1,0)</f>
        <v>0</v>
      </c>
      <c r="K32" s="46" t="s">
        <v>406</v>
      </c>
      <c r="L32" s="106" t="str">
        <f>IFERROR(VLOOKUP(ROWS($L$2:L31),J:K,2,0),"")</f>
        <v/>
      </c>
      <c r="O32" t="s">
        <v>407</v>
      </c>
      <c r="R32" s="12" t="s">
        <v>408</v>
      </c>
      <c r="U32" t="s">
        <v>409</v>
      </c>
      <c r="Y32" t="s">
        <v>410</v>
      </c>
      <c r="AA32" t="s">
        <v>411</v>
      </c>
      <c r="AG32" s="2" t="s">
        <v>327</v>
      </c>
      <c r="AO32">
        <f>IF(ISNUMBER(SEARCH('INSTITUTIONAL VENDOR'!$C$35,AP32)),MAX($AO$7:AO31)+1,0)</f>
        <v>0</v>
      </c>
      <c r="AP32" t="s">
        <v>341</v>
      </c>
      <c r="AQ32" t="str">
        <f>IFERROR(VLOOKUP(ROWS(AQ$7:$AQ31),AO:AP,2,0),"")</f>
        <v/>
      </c>
      <c r="AR32" t="s">
        <v>412</v>
      </c>
      <c r="AS32" t="s">
        <v>403</v>
      </c>
      <c r="AT32" t="s">
        <v>185</v>
      </c>
      <c r="AV32" t="s">
        <v>113</v>
      </c>
      <c r="AW32">
        <v>999</v>
      </c>
    </row>
    <row r="33" spans="1:49" x14ac:dyDescent="0.25">
      <c r="A33" t="s">
        <v>166</v>
      </c>
      <c r="C33">
        <f>IF(ISNUMBER(SEARCH('INSTITUTIONAL VENDOR'!$E$12,D33)),MAX($C$1:C32)+1,0)</f>
        <v>0</v>
      </c>
      <c r="D33" t="s">
        <v>412</v>
      </c>
      <c r="E33" t="str">
        <f>IFERROR(VLOOKUP(ROWS($E$1:E32),C:D,2,0),"")</f>
        <v/>
      </c>
      <c r="F33">
        <f>IF(ISNUMBER(SEARCH('INSTITUTIONAL VENDOR'!$C$31,G33)),MAX($F$2:F32)+1,0)</f>
        <v>0</v>
      </c>
      <c r="G33" t="s">
        <v>413</v>
      </c>
      <c r="H33" t="str">
        <f>IFERROR(VLOOKUP(ROWS($H$2:H32),F:G,2,0),"")</f>
        <v/>
      </c>
      <c r="J33">
        <f>IF(ISNUMBER(SEARCH('INSTITUTIONAL VENDOR'!$C$6,K33)),MAX($J$2:J32)+1,0)</f>
        <v>0</v>
      </c>
      <c r="K33" s="46" t="s">
        <v>414</v>
      </c>
      <c r="L33" s="106" t="str">
        <f>IFERROR(VLOOKUP(ROWS($L$2:L32),J:K,2,0),"")</f>
        <v/>
      </c>
      <c r="M33" s="12" t="s">
        <v>415</v>
      </c>
      <c r="O33" t="s">
        <v>416</v>
      </c>
      <c r="R33" s="12" t="s">
        <v>417</v>
      </c>
      <c r="U33" t="s">
        <v>418</v>
      </c>
      <c r="Y33" t="s">
        <v>419</v>
      </c>
      <c r="AA33" t="s">
        <v>262</v>
      </c>
      <c r="AG33" s="2" t="s">
        <v>334</v>
      </c>
      <c r="AO33">
        <f>IF(ISNUMBER(SEARCH('INSTITUTIONAL VENDOR'!$C$35,AP33)),MAX($AO$7:AO32)+1,0)</f>
        <v>0</v>
      </c>
      <c r="AP33" t="s">
        <v>348</v>
      </c>
      <c r="AQ33" t="str">
        <f>IFERROR(VLOOKUP(ROWS(AQ$7:$AQ32),AO:AP,2,0),"")</f>
        <v/>
      </c>
      <c r="AR33" t="s">
        <v>420</v>
      </c>
      <c r="AS33" t="s">
        <v>412</v>
      </c>
      <c r="AT33" t="s">
        <v>185</v>
      </c>
      <c r="AV33" t="s">
        <v>41</v>
      </c>
      <c r="AW33">
        <v>999</v>
      </c>
    </row>
    <row r="34" spans="1:49" x14ac:dyDescent="0.25">
      <c r="C34">
        <f>IF(ISNUMBER(SEARCH('INSTITUTIONAL VENDOR'!$E$12,D34)),MAX($C$1:C33)+1,0)</f>
        <v>0</v>
      </c>
      <c r="D34" t="s">
        <v>420</v>
      </c>
      <c r="E34" t="str">
        <f>IFERROR(VLOOKUP(ROWS($E$1:E33),C:D,2,0),"")</f>
        <v/>
      </c>
      <c r="F34">
        <f>IF(ISNUMBER(SEARCH('INSTITUTIONAL VENDOR'!$C$31,G34)),MAX($F$2:F33)+1,0)</f>
        <v>0</v>
      </c>
      <c r="G34" t="s">
        <v>421</v>
      </c>
      <c r="H34" t="str">
        <f>IFERROR(VLOOKUP(ROWS($H$2:H33),F:G,2,0),"")</f>
        <v/>
      </c>
      <c r="I34" t="s">
        <v>295</v>
      </c>
      <c r="J34">
        <f>IF(ISNUMBER(SEARCH('INSTITUTIONAL VENDOR'!$C$6,K34)),MAX($J$2:J33)+1,0)</f>
        <v>0</v>
      </c>
      <c r="K34" s="46" t="s">
        <v>422</v>
      </c>
      <c r="L34" s="106" t="str">
        <f>IFERROR(VLOOKUP(ROWS($L$2:L33),J:K,2,0),"")</f>
        <v/>
      </c>
      <c r="M34" t="s">
        <v>423</v>
      </c>
      <c r="O34" t="s">
        <v>424</v>
      </c>
      <c r="R34" s="12" t="s">
        <v>425</v>
      </c>
      <c r="U34" t="s">
        <v>426</v>
      </c>
      <c r="Y34" t="s">
        <v>427</v>
      </c>
      <c r="AA34" t="s">
        <v>428</v>
      </c>
      <c r="AG34" s="2" t="s">
        <v>341</v>
      </c>
      <c r="AO34">
        <f>IF(ISNUMBER(SEARCH('INSTITUTIONAL VENDOR'!$C$35,AP34)),MAX($AO$7:AO33)+1,0)</f>
        <v>0</v>
      </c>
      <c r="AP34" t="s">
        <v>359</v>
      </c>
      <c r="AQ34" t="str">
        <f>IFERROR(VLOOKUP(ROWS(AQ$7:$AQ33),AO:AP,2,0),"")</f>
        <v/>
      </c>
      <c r="AR34" t="s">
        <v>429</v>
      </c>
      <c r="AS34" t="s">
        <v>420</v>
      </c>
      <c r="AT34" t="s">
        <v>185</v>
      </c>
      <c r="AV34" t="s">
        <v>63</v>
      </c>
      <c r="AW34">
        <v>999</v>
      </c>
    </row>
    <row r="35" spans="1:49" x14ac:dyDescent="0.25">
      <c r="A35" s="48" t="s">
        <v>5</v>
      </c>
      <c r="B35" s="48"/>
      <c r="C35">
        <f>IF(ISNUMBER(SEARCH('INSTITUTIONAL VENDOR'!$E$12,D35)),MAX($C$1:C34)+1,0)</f>
        <v>0</v>
      </c>
      <c r="D35" t="s">
        <v>429</v>
      </c>
      <c r="E35" t="str">
        <f>IFERROR(VLOOKUP(ROWS($E$1:E34),C:D,2,0),"")</f>
        <v/>
      </c>
      <c r="F35">
        <f>IF(ISNUMBER(SEARCH('INSTITUTIONAL VENDOR'!$C$31,G35)),MAX($F$2:F34)+1,0)</f>
        <v>0</v>
      </c>
      <c r="G35" t="s">
        <v>430</v>
      </c>
      <c r="H35" t="str">
        <f>IFERROR(VLOOKUP(ROWS($H$2:H34),F:G,2,0),"")</f>
        <v/>
      </c>
      <c r="I35" t="s">
        <v>5</v>
      </c>
      <c r="J35">
        <f>IF(ISNUMBER(SEARCH('INSTITUTIONAL VENDOR'!$C$6,K35)),MAX($J$2:J34)+1,0)</f>
        <v>0</v>
      </c>
      <c r="K35" s="46" t="s">
        <v>431</v>
      </c>
      <c r="L35" s="106" t="str">
        <f>IFERROR(VLOOKUP(ROWS($L$2:L34),J:K,2,0),"")</f>
        <v/>
      </c>
      <c r="M35" t="s">
        <v>432</v>
      </c>
      <c r="O35" t="s">
        <v>433</v>
      </c>
      <c r="R35" s="12" t="s">
        <v>434</v>
      </c>
      <c r="U35" t="s">
        <v>435</v>
      </c>
      <c r="Y35" t="s">
        <v>436</v>
      </c>
      <c r="AA35" t="s">
        <v>333</v>
      </c>
      <c r="AG35" s="2" t="s">
        <v>359</v>
      </c>
      <c r="AO35">
        <f>IF(ISNUMBER(SEARCH('INSTITUTIONAL VENDOR'!$C$35,AP35)),MAX($AO$7:AO34)+1,0)</f>
        <v>0</v>
      </c>
      <c r="AP35" t="s">
        <v>371</v>
      </c>
      <c r="AQ35" t="str">
        <f>IFERROR(VLOOKUP(ROWS(AQ$7:$AQ34),AO:AP,2,0),"")</f>
        <v/>
      </c>
      <c r="AR35" t="s">
        <v>437</v>
      </c>
      <c r="AS35" t="s">
        <v>429</v>
      </c>
      <c r="AT35" t="s">
        <v>185</v>
      </c>
      <c r="AV35" t="s">
        <v>44</v>
      </c>
      <c r="AW35">
        <v>999</v>
      </c>
    </row>
    <row r="36" spans="1:49" x14ac:dyDescent="0.25">
      <c r="A36" s="48" t="s">
        <v>438</v>
      </c>
      <c r="B36" s="48"/>
      <c r="C36">
        <f>IF(ISNUMBER(SEARCH('INSTITUTIONAL VENDOR'!$E$12,D36)),MAX($C$1:C35)+1,0)</f>
        <v>0</v>
      </c>
      <c r="D36" t="s">
        <v>437</v>
      </c>
      <c r="E36" t="str">
        <f>IFERROR(VLOOKUP(ROWS($E$1:E35),C:D,2,0),"")</f>
        <v/>
      </c>
      <c r="F36">
        <f>IF(ISNUMBER(SEARCH('INSTITUTIONAL VENDOR'!$C$31,G36)),MAX($F$2:F35)+1,0)</f>
        <v>0</v>
      </c>
      <c r="G36" t="s">
        <v>439</v>
      </c>
      <c r="H36" t="str">
        <f>IFERROR(VLOOKUP(ROWS($H$2:H35),F:G,2,0),"")</f>
        <v/>
      </c>
      <c r="I36" t="s">
        <v>440</v>
      </c>
      <c r="J36">
        <f>IF(ISNUMBER(SEARCH('INSTITUTIONAL VENDOR'!$C$6,K36)),MAX($J$2:J35)+1,0)</f>
        <v>0</v>
      </c>
      <c r="K36" s="46" t="s">
        <v>441</v>
      </c>
      <c r="L36" s="106" t="str">
        <f>IFERROR(VLOOKUP(ROWS($L$2:L35),J:K,2,0),"")</f>
        <v/>
      </c>
      <c r="M36" t="s">
        <v>442</v>
      </c>
      <c r="O36" t="s">
        <v>443</v>
      </c>
      <c r="R36" s="12" t="s">
        <v>444</v>
      </c>
      <c r="U36" t="s">
        <v>445</v>
      </c>
      <c r="Y36" t="s">
        <v>446</v>
      </c>
      <c r="AA36" t="s">
        <v>447</v>
      </c>
      <c r="AG36" s="2" t="s">
        <v>448</v>
      </c>
      <c r="AO36">
        <f>IF(ISNUMBER(SEARCH('INSTITUTIONAL VENDOR'!$C$35,AP36)),MAX($AO$7:AO35)+1,0)</f>
        <v>0</v>
      </c>
      <c r="AP36" t="s">
        <v>382</v>
      </c>
      <c r="AQ36" t="str">
        <f>IFERROR(VLOOKUP(ROWS(AQ$7:$AQ35),AO:AP,2,0),"")</f>
        <v/>
      </c>
      <c r="AR36" t="s">
        <v>449</v>
      </c>
      <c r="AS36" t="s">
        <v>437</v>
      </c>
      <c r="AT36" t="s">
        <v>185</v>
      </c>
      <c r="AV36" t="s">
        <v>46</v>
      </c>
      <c r="AW36">
        <v>999</v>
      </c>
    </row>
    <row r="37" spans="1:49" x14ac:dyDescent="0.25">
      <c r="A37" s="48" t="s">
        <v>450</v>
      </c>
      <c r="B37" s="48"/>
      <c r="C37">
        <f>IF(ISNUMBER(SEARCH('INSTITUTIONAL VENDOR'!$E$12,D37)),MAX($C$1:C36)+1,0)</f>
        <v>0</v>
      </c>
      <c r="D37" t="s">
        <v>449</v>
      </c>
      <c r="E37" t="str">
        <f>IFERROR(VLOOKUP(ROWS($E$1:E36),C:D,2,0),"")</f>
        <v/>
      </c>
      <c r="F37">
        <f>IF(ISNUMBER(SEARCH('INSTITUTIONAL VENDOR'!$C$31,G37)),MAX($F$2:F36)+1,0)</f>
        <v>0</v>
      </c>
      <c r="G37" t="s">
        <v>451</v>
      </c>
      <c r="H37" t="str">
        <f>IFERROR(VLOOKUP(ROWS($H$2:H36),F:G,2,0),"")</f>
        <v/>
      </c>
      <c r="I37" t="s">
        <v>452</v>
      </c>
      <c r="J37">
        <f>IF(ISNUMBER(SEARCH('INSTITUTIONAL VENDOR'!$C$6,K37)),MAX($J$2:J36)+1,0)</f>
        <v>0</v>
      </c>
      <c r="K37" s="46" t="s">
        <v>453</v>
      </c>
      <c r="L37" s="106" t="str">
        <f>IFERROR(VLOOKUP(ROWS($L$2:L36),J:K,2,0),"")</f>
        <v/>
      </c>
      <c r="O37" t="s">
        <v>454</v>
      </c>
      <c r="R37" t="s">
        <v>455</v>
      </c>
      <c r="U37" t="s">
        <v>456</v>
      </c>
      <c r="Y37" t="s">
        <v>457</v>
      </c>
      <c r="AA37" t="s">
        <v>458</v>
      </c>
      <c r="AG37" s="2" t="s">
        <v>382</v>
      </c>
      <c r="AO37">
        <f>IF(ISNUMBER(SEARCH('INSTITUTIONAL VENDOR'!$C$35,AP37)),MAX($AO$7:AO36)+1,0)</f>
        <v>0</v>
      </c>
      <c r="AP37" t="s">
        <v>393</v>
      </c>
      <c r="AQ37" t="str">
        <f>IFERROR(VLOOKUP(ROWS(AQ$7:$AQ36),AO:AP,2,0),"")</f>
        <v/>
      </c>
      <c r="AR37" t="s">
        <v>459</v>
      </c>
      <c r="AS37" t="s">
        <v>449</v>
      </c>
      <c r="AT37" t="s">
        <v>185</v>
      </c>
      <c r="AV37" t="s">
        <v>114</v>
      </c>
      <c r="AW37">
        <v>999</v>
      </c>
    </row>
    <row r="38" spans="1:49" x14ac:dyDescent="0.25">
      <c r="A38" s="48" t="s">
        <v>460</v>
      </c>
      <c r="B38" s="48"/>
      <c r="C38">
        <f>IF(ISNUMBER(SEARCH('INSTITUTIONAL VENDOR'!$E$12,D38)),MAX($C$1:C37)+1,0)</f>
        <v>0</v>
      </c>
      <c r="D38" t="s">
        <v>459</v>
      </c>
      <c r="E38" t="str">
        <f>IFERROR(VLOOKUP(ROWS($E$1:E37),C:D,2,0),"")</f>
        <v/>
      </c>
      <c r="F38">
        <f>IF(ISNUMBER(SEARCH('INSTITUTIONAL VENDOR'!$C$31,G38)),MAX($F$2:F37)+1,0)</f>
        <v>0</v>
      </c>
      <c r="G38" t="s">
        <v>461</v>
      </c>
      <c r="H38" t="str">
        <f>IFERROR(VLOOKUP(ROWS($H$2:H37),F:G,2,0),"")</f>
        <v/>
      </c>
      <c r="J38">
        <f>IF(ISNUMBER(SEARCH('INSTITUTIONAL VENDOR'!$C$6,K38)),MAX($J$2:J37)+1,0)</f>
        <v>0</v>
      </c>
      <c r="K38" s="46" t="s">
        <v>462</v>
      </c>
      <c r="L38" s="106" t="str">
        <f>IFERROR(VLOOKUP(ROWS($L$2:L37),J:K,2,0),"")</f>
        <v/>
      </c>
      <c r="M38" s="12" t="s">
        <v>463</v>
      </c>
      <c r="O38" t="s">
        <v>464</v>
      </c>
      <c r="R38" t="s">
        <v>465</v>
      </c>
      <c r="U38" t="s">
        <v>466</v>
      </c>
      <c r="Y38" t="s">
        <v>467</v>
      </c>
      <c r="AA38" t="s">
        <v>468</v>
      </c>
      <c r="AG38" s="2" t="s">
        <v>393</v>
      </c>
      <c r="AO38">
        <f>IF(ISNUMBER(SEARCH('INSTITUTIONAL VENDOR'!$C$35,AP38)),MAX($AO$7:AO37)+1,0)</f>
        <v>0</v>
      </c>
      <c r="AP38" t="s">
        <v>403</v>
      </c>
      <c r="AQ38" t="str">
        <f>IFERROR(VLOOKUP(ROWS(AQ$7:$AQ37),AO:AP,2,0),"")</f>
        <v/>
      </c>
      <c r="AR38" t="s">
        <v>469</v>
      </c>
      <c r="AS38" t="s">
        <v>459</v>
      </c>
      <c r="AT38" t="s">
        <v>185</v>
      </c>
      <c r="AV38" t="s">
        <v>115</v>
      </c>
      <c r="AW38">
        <v>999</v>
      </c>
    </row>
    <row r="39" spans="1:49" x14ac:dyDescent="0.25">
      <c r="A39" s="48" t="s">
        <v>470</v>
      </c>
      <c r="B39" s="48"/>
      <c r="C39">
        <f>IF(ISNUMBER(SEARCH('INSTITUTIONAL VENDOR'!$E$12,D39)),MAX($C$1:C38)+1,0)</f>
        <v>0</v>
      </c>
      <c r="D39" t="s">
        <v>469</v>
      </c>
      <c r="E39" t="str">
        <f>IFERROR(VLOOKUP(ROWS($E$1:E38),C:D,2,0),"")</f>
        <v/>
      </c>
      <c r="F39">
        <f>IF(ISNUMBER(SEARCH('INSTITUTIONAL VENDOR'!$C$31,G39)),MAX($F$2:F38)+1,0)</f>
        <v>0</v>
      </c>
      <c r="G39" t="s">
        <v>471</v>
      </c>
      <c r="H39" t="str">
        <f>IFERROR(VLOOKUP(ROWS($H$2:H38),F:G,2,0),"")</f>
        <v/>
      </c>
      <c r="J39">
        <f>IF(ISNUMBER(SEARCH('INSTITUTIONAL VENDOR'!$C$6,K39)),MAX($J$2:J38)+1,0)</f>
        <v>0</v>
      </c>
      <c r="K39" s="46" t="s">
        <v>472</v>
      </c>
      <c r="L39" s="106" t="str">
        <f>IFERROR(VLOOKUP(ROWS($L$2:L38),J:K,2,0),"")</f>
        <v/>
      </c>
      <c r="M39" t="s">
        <v>473</v>
      </c>
      <c r="O39" t="s">
        <v>474</v>
      </c>
      <c r="R39" t="s">
        <v>475</v>
      </c>
      <c r="U39" t="s">
        <v>476</v>
      </c>
      <c r="Y39" t="s">
        <v>477</v>
      </c>
      <c r="AA39" t="s">
        <v>478</v>
      </c>
      <c r="AG39" s="2" t="s">
        <v>403</v>
      </c>
      <c r="AO39">
        <f>IF(ISNUMBER(SEARCH('INSTITUTIONAL VENDOR'!$C$35,AP39)),MAX($AO$7:AO38)+1,0)</f>
        <v>0</v>
      </c>
      <c r="AP39" t="s">
        <v>412</v>
      </c>
      <c r="AQ39" t="str">
        <f>IFERROR(VLOOKUP(ROWS(AQ$7:$AQ38),AO:AP,2,0),"")</f>
        <v/>
      </c>
      <c r="AR39" t="s">
        <v>479</v>
      </c>
      <c r="AS39" t="s">
        <v>469</v>
      </c>
      <c r="AT39" t="s">
        <v>185</v>
      </c>
      <c r="AV39" t="s">
        <v>116</v>
      </c>
      <c r="AW39">
        <v>999</v>
      </c>
    </row>
    <row r="40" spans="1:49" x14ac:dyDescent="0.25">
      <c r="A40" s="48" t="s">
        <v>480</v>
      </c>
      <c r="B40" s="48"/>
      <c r="C40">
        <f>IF(ISNUMBER(SEARCH('INSTITUTIONAL VENDOR'!$E$12,D40)),MAX($C$1:C39)+1,0)</f>
        <v>0</v>
      </c>
      <c r="D40" t="s">
        <v>479</v>
      </c>
      <c r="E40" t="str">
        <f>IFERROR(VLOOKUP(ROWS($E$1:E39),C:D,2,0),"")</f>
        <v/>
      </c>
      <c r="F40">
        <f>IF(ISNUMBER(SEARCH('INSTITUTIONAL VENDOR'!$C$31,G40)),MAX($F$2:F39)+1,0)</f>
        <v>0</v>
      </c>
      <c r="G40" t="s">
        <v>481</v>
      </c>
      <c r="H40" t="str">
        <f>IFERROR(VLOOKUP(ROWS($H$2:H39),F:G,2,0),"")</f>
        <v/>
      </c>
      <c r="J40">
        <f>IF(ISNUMBER(SEARCH('INSTITUTIONAL VENDOR'!$C$6,K40)),MAX($J$2:J39)+1,0)</f>
        <v>0</v>
      </c>
      <c r="K40" s="46" t="s">
        <v>482</v>
      </c>
      <c r="L40" s="106" t="str">
        <f>IFERROR(VLOOKUP(ROWS($L$2:L39),J:K,2,0),"")</f>
        <v/>
      </c>
      <c r="M40" t="s">
        <v>483</v>
      </c>
      <c r="O40" t="s">
        <v>484</v>
      </c>
      <c r="R40" t="s">
        <v>485</v>
      </c>
      <c r="U40" t="s">
        <v>486</v>
      </c>
      <c r="Y40" t="s">
        <v>487</v>
      </c>
      <c r="AA40" t="s">
        <v>488</v>
      </c>
      <c r="AG40" s="2" t="s">
        <v>412</v>
      </c>
      <c r="AO40">
        <f>IF(ISNUMBER(SEARCH('INSTITUTIONAL VENDOR'!$C$35,AP40)),MAX($AO$7:AO39)+1,0)</f>
        <v>0</v>
      </c>
      <c r="AP40" t="s">
        <v>420</v>
      </c>
      <c r="AQ40" t="str">
        <f>IFERROR(VLOOKUP(ROWS(AQ$7:$AQ39),AO:AP,2,0),"")</f>
        <v/>
      </c>
      <c r="AR40" t="s">
        <v>489</v>
      </c>
      <c r="AS40" t="s">
        <v>479</v>
      </c>
      <c r="AT40" t="s">
        <v>166</v>
      </c>
      <c r="AV40" t="s">
        <v>117</v>
      </c>
      <c r="AW40">
        <v>999</v>
      </c>
    </row>
    <row r="41" spans="1:49" x14ac:dyDescent="0.25">
      <c r="A41" s="48" t="s">
        <v>490</v>
      </c>
      <c r="B41" s="48"/>
      <c r="C41">
        <f>IF(ISNUMBER(SEARCH('INSTITUTIONAL VENDOR'!$E$12,D41)),MAX($C$1:C40)+1,0)</f>
        <v>0</v>
      </c>
      <c r="D41" t="s">
        <v>489</v>
      </c>
      <c r="E41" t="str">
        <f>IFERROR(VLOOKUP(ROWS($E$1:E40),C:D,2,0),"")</f>
        <v/>
      </c>
      <c r="F41">
        <f>IF(ISNUMBER(SEARCH('INSTITUTIONAL VENDOR'!$C$31,G41)),MAX($F$2:F40)+1,0)</f>
        <v>0</v>
      </c>
      <c r="G41" t="s">
        <v>491</v>
      </c>
      <c r="H41" t="str">
        <f>IFERROR(VLOOKUP(ROWS($H$2:H40),F:G,2,0),"")</f>
        <v/>
      </c>
      <c r="J41">
        <f>IF(ISNUMBER(SEARCH('INSTITUTIONAL VENDOR'!$C$6,K41)),MAX($J$2:J40)+1,0)</f>
        <v>0</v>
      </c>
      <c r="K41" s="46" t="s">
        <v>492</v>
      </c>
      <c r="L41" s="106" t="str">
        <f>IFERROR(VLOOKUP(ROWS($L$2:L40),J:K,2,0),"")</f>
        <v/>
      </c>
      <c r="M41" t="s">
        <v>493</v>
      </c>
      <c r="O41" t="s">
        <v>494</v>
      </c>
      <c r="R41" t="s">
        <v>495</v>
      </c>
      <c r="U41" t="s">
        <v>496</v>
      </c>
      <c r="Y41" t="s">
        <v>497</v>
      </c>
      <c r="AA41" t="s">
        <v>498</v>
      </c>
      <c r="AG41" s="2" t="s">
        <v>420</v>
      </c>
      <c r="AO41">
        <f>IF(ISNUMBER(SEARCH('INSTITUTIONAL VENDOR'!$C$35,AP41)),MAX($AO$7:AO40)+1,0)</f>
        <v>0</v>
      </c>
      <c r="AP41" t="s">
        <v>429</v>
      </c>
      <c r="AQ41" t="str">
        <f>IFERROR(VLOOKUP(ROWS(AQ$7:$AQ40),AO:AP,2,0),"")</f>
        <v/>
      </c>
      <c r="AR41" t="s">
        <v>499</v>
      </c>
      <c r="AS41" t="s">
        <v>489</v>
      </c>
      <c r="AT41" t="s">
        <v>185</v>
      </c>
      <c r="AV41" t="s">
        <v>118</v>
      </c>
      <c r="AW41">
        <v>999</v>
      </c>
    </row>
    <row r="42" spans="1:49" x14ac:dyDescent="0.25">
      <c r="A42" s="48" t="s">
        <v>500</v>
      </c>
      <c r="B42" s="48"/>
      <c r="C42">
        <f>IF(ISNUMBER(SEARCH('INSTITUTIONAL VENDOR'!$E$12,D42)),MAX($C$1:C41)+1,0)</f>
        <v>0</v>
      </c>
      <c r="D42" t="s">
        <v>499</v>
      </c>
      <c r="E42" t="str">
        <f>IFERROR(VLOOKUP(ROWS($E$1:E41),C:D,2,0),"")</f>
        <v/>
      </c>
      <c r="F42">
        <f>IF(ISNUMBER(SEARCH('INSTITUTIONAL VENDOR'!$C$31,G42)),MAX($F$2:F41)+1,0)</f>
        <v>0</v>
      </c>
      <c r="G42" t="s">
        <v>501</v>
      </c>
      <c r="H42" t="str">
        <f>IFERROR(VLOOKUP(ROWS($H$2:H41),F:G,2,0),"")</f>
        <v/>
      </c>
      <c r="J42">
        <f>IF(ISNUMBER(SEARCH('INSTITUTIONAL VENDOR'!$C$6,K42)),MAX($J$2:J41)+1,0)</f>
        <v>0</v>
      </c>
      <c r="K42" s="46" t="s">
        <v>502</v>
      </c>
      <c r="L42" s="106" t="str">
        <f>IFERROR(VLOOKUP(ROWS($L$2:L41),J:K,2,0),"")</f>
        <v/>
      </c>
      <c r="M42" t="s">
        <v>503</v>
      </c>
      <c r="O42" t="s">
        <v>504</v>
      </c>
      <c r="R42" t="s">
        <v>505</v>
      </c>
      <c r="U42" t="s">
        <v>506</v>
      </c>
      <c r="Y42" t="s">
        <v>507</v>
      </c>
      <c r="AA42" t="s">
        <v>508</v>
      </c>
      <c r="AG42" s="2" t="s">
        <v>509</v>
      </c>
      <c r="AO42">
        <f>IF(ISNUMBER(SEARCH('INSTITUTIONAL VENDOR'!$C$35,AP42)),MAX($AO$7:AO41)+1,0)</f>
        <v>0</v>
      </c>
      <c r="AP42" t="s">
        <v>437</v>
      </c>
      <c r="AQ42" t="str">
        <f>IFERROR(VLOOKUP(ROWS(AQ$7:$AQ41),AO:AP,2,0),"")</f>
        <v/>
      </c>
      <c r="AR42" t="s">
        <v>510</v>
      </c>
      <c r="AS42" t="s">
        <v>499</v>
      </c>
      <c r="AT42" t="s">
        <v>166</v>
      </c>
      <c r="AV42" t="s">
        <v>119</v>
      </c>
      <c r="AW42">
        <v>999</v>
      </c>
    </row>
    <row r="43" spans="1:49" x14ac:dyDescent="0.25">
      <c r="A43" s="48" t="s">
        <v>511</v>
      </c>
      <c r="B43" s="48"/>
      <c r="C43">
        <f>IF(ISNUMBER(SEARCH('INSTITUTIONAL VENDOR'!$E$12,D43)),MAX($C$1:C42)+1,0)</f>
        <v>0</v>
      </c>
      <c r="D43" t="s">
        <v>510</v>
      </c>
      <c r="E43" t="str">
        <f>IFERROR(VLOOKUP(ROWS($E$1:E42),C:D,2,0),"")</f>
        <v/>
      </c>
      <c r="F43">
        <f>IF(ISNUMBER(SEARCH('INSTITUTIONAL VENDOR'!$C$31,G43)),MAX($F$2:F42)+1,0)</f>
        <v>0</v>
      </c>
      <c r="G43" t="s">
        <v>512</v>
      </c>
      <c r="H43" t="str">
        <f>IFERROR(VLOOKUP(ROWS($H$2:H42),F:G,2,0),"")</f>
        <v/>
      </c>
      <c r="J43">
        <f>IF(ISNUMBER(SEARCH('INSTITUTIONAL VENDOR'!$C$6,K43)),MAX($J$2:J42)+1,0)</f>
        <v>0</v>
      </c>
      <c r="K43" s="46" t="s">
        <v>513</v>
      </c>
      <c r="L43" s="106" t="str">
        <f>IFERROR(VLOOKUP(ROWS($L$2:L42),J:K,2,0),"")</f>
        <v/>
      </c>
      <c r="M43" t="s">
        <v>514</v>
      </c>
      <c r="O43" t="s">
        <v>515</v>
      </c>
      <c r="R43" t="s">
        <v>516</v>
      </c>
      <c r="U43" t="s">
        <v>517</v>
      </c>
      <c r="Y43" t="s">
        <v>518</v>
      </c>
      <c r="AA43" t="s">
        <v>519</v>
      </c>
      <c r="AG43" s="2" t="s">
        <v>437</v>
      </c>
      <c r="AO43">
        <f>IF(ISNUMBER(SEARCH('INSTITUTIONAL VENDOR'!$C$35,AP43)),MAX($AO$7:AO42)+1,0)</f>
        <v>0</v>
      </c>
      <c r="AP43" t="s">
        <v>449</v>
      </c>
      <c r="AQ43" t="str">
        <f>IFERROR(VLOOKUP(ROWS(AQ$7:$AQ42),AO:AP,2,0),"")</f>
        <v/>
      </c>
      <c r="AR43" t="s">
        <v>520</v>
      </c>
      <c r="AS43" t="s">
        <v>510</v>
      </c>
      <c r="AT43" t="s">
        <v>185</v>
      </c>
      <c r="AV43" t="s">
        <v>120</v>
      </c>
      <c r="AW43">
        <v>999</v>
      </c>
    </row>
    <row r="44" spans="1:49" x14ac:dyDescent="0.25">
      <c r="A44" s="48" t="s">
        <v>521</v>
      </c>
      <c r="B44" s="48"/>
      <c r="C44">
        <f>IF(ISNUMBER(SEARCH('INSTITUTIONAL VENDOR'!$E$12,D44)),MAX($C$1:C43)+1,0)</f>
        <v>0</v>
      </c>
      <c r="D44" t="s">
        <v>520</v>
      </c>
      <c r="E44" t="str">
        <f>IFERROR(VLOOKUP(ROWS($E$1:E43),C:D,2,0),"")</f>
        <v/>
      </c>
      <c r="F44">
        <f>IF(ISNUMBER(SEARCH('INSTITUTIONAL VENDOR'!$C$31,G44)),MAX($F$2:F43)+1,0)</f>
        <v>0</v>
      </c>
      <c r="G44" t="s">
        <v>522</v>
      </c>
      <c r="H44" t="str">
        <f>IFERROR(VLOOKUP(ROWS($H$2:H43),F:G,2,0),"")</f>
        <v/>
      </c>
      <c r="J44">
        <f>IF(ISNUMBER(SEARCH('INSTITUTIONAL VENDOR'!$C$6,K44)),MAX($J$2:J43)+1,0)</f>
        <v>0</v>
      </c>
      <c r="K44" s="46" t="s">
        <v>523</v>
      </c>
      <c r="L44" s="106" t="str">
        <f>IFERROR(VLOOKUP(ROWS($L$2:L43),J:K,2,0),"")</f>
        <v/>
      </c>
      <c r="M44" t="s">
        <v>524</v>
      </c>
      <c r="O44" t="s">
        <v>525</v>
      </c>
      <c r="R44" t="s">
        <v>526</v>
      </c>
      <c r="U44" t="s">
        <v>527</v>
      </c>
      <c r="Y44" t="s">
        <v>528</v>
      </c>
      <c r="AA44" t="s">
        <v>529</v>
      </c>
      <c r="AG44" s="2" t="s">
        <v>449</v>
      </c>
      <c r="AO44">
        <f>IF(ISNUMBER(SEARCH('INSTITUTIONAL VENDOR'!$C$35,AP44)),MAX($AO$7:AO43)+1,0)</f>
        <v>0</v>
      </c>
      <c r="AP44" t="s">
        <v>459</v>
      </c>
      <c r="AQ44" t="str">
        <f>IFERROR(VLOOKUP(ROWS(AQ$7:$AQ43),AO:AP,2,0),"")</f>
        <v/>
      </c>
      <c r="AR44" t="s">
        <v>530</v>
      </c>
      <c r="AS44" t="s">
        <v>520</v>
      </c>
      <c r="AT44" t="s">
        <v>185</v>
      </c>
      <c r="AV44" t="s">
        <v>121</v>
      </c>
      <c r="AW44">
        <v>999</v>
      </c>
    </row>
    <row r="45" spans="1:49" x14ac:dyDescent="0.25">
      <c r="A45" s="48" t="s">
        <v>531</v>
      </c>
      <c r="B45" s="48"/>
      <c r="C45">
        <f>IF(ISNUMBER(SEARCH('INSTITUTIONAL VENDOR'!$E$12,D45)),MAX($C$1:C44)+1,0)</f>
        <v>0</v>
      </c>
      <c r="D45" t="s">
        <v>530</v>
      </c>
      <c r="E45" t="str">
        <f>IFERROR(VLOOKUP(ROWS($E$1:E44),C:D,2,0),"")</f>
        <v/>
      </c>
      <c r="F45">
        <f>IF(ISNUMBER(SEARCH('INSTITUTIONAL VENDOR'!$C$31,G45)),MAX($F$2:F44)+1,0)</f>
        <v>0</v>
      </c>
      <c r="G45" t="s">
        <v>532</v>
      </c>
      <c r="H45" t="str">
        <f>IFERROR(VLOOKUP(ROWS($H$2:H44),F:G,2,0),"")</f>
        <v/>
      </c>
      <c r="J45">
        <f>IF(ISNUMBER(SEARCH('INSTITUTIONAL VENDOR'!$C$6,K45)),MAX($J$2:J44)+1,0)</f>
        <v>0</v>
      </c>
      <c r="K45" s="46" t="s">
        <v>533</v>
      </c>
      <c r="L45" s="106" t="str">
        <f>IFERROR(VLOOKUP(ROWS($L$2:L44),J:K,2,0),"")</f>
        <v/>
      </c>
      <c r="M45" t="s">
        <v>534</v>
      </c>
      <c r="O45" t="s">
        <v>535</v>
      </c>
      <c r="R45" t="s">
        <v>536</v>
      </c>
      <c r="U45" t="s">
        <v>537</v>
      </c>
      <c r="Y45" t="s">
        <v>538</v>
      </c>
      <c r="AA45" t="s">
        <v>539</v>
      </c>
      <c r="AG45" s="2" t="s">
        <v>459</v>
      </c>
      <c r="AO45">
        <f>IF(ISNUMBER(SEARCH('INSTITUTIONAL VENDOR'!$C$35,AP45)),MAX($AO$7:AO44)+1,0)</f>
        <v>0</v>
      </c>
      <c r="AP45" t="s">
        <v>469</v>
      </c>
      <c r="AQ45" t="str">
        <f>IFERROR(VLOOKUP(ROWS(AQ$7:$AQ44),AO:AP,2,0),"")</f>
        <v/>
      </c>
      <c r="AR45" t="s">
        <v>540</v>
      </c>
      <c r="AS45" t="s">
        <v>530</v>
      </c>
      <c r="AT45" t="s">
        <v>185</v>
      </c>
      <c r="AV45" t="s">
        <v>56</v>
      </c>
      <c r="AW45">
        <v>999</v>
      </c>
    </row>
    <row r="46" spans="1:49" x14ac:dyDescent="0.25">
      <c r="A46" s="48" t="s">
        <v>541</v>
      </c>
      <c r="B46" s="48"/>
      <c r="C46">
        <f>IF(ISNUMBER(SEARCH('INSTITUTIONAL VENDOR'!$E$12,D46)),MAX($C$1:C45)+1,0)</f>
        <v>0</v>
      </c>
      <c r="D46" t="s">
        <v>540</v>
      </c>
      <c r="E46" t="str">
        <f>IFERROR(VLOOKUP(ROWS($E$1:E45),C:D,2,0),"")</f>
        <v/>
      </c>
      <c r="F46">
        <f>IF(ISNUMBER(SEARCH('INSTITUTIONAL VENDOR'!$C$31,G46)),MAX($F$2:F45)+1,0)</f>
        <v>0</v>
      </c>
      <c r="G46" t="s">
        <v>542</v>
      </c>
      <c r="H46" t="str">
        <f>IFERROR(VLOOKUP(ROWS($H$2:H45),F:G,2,0),"")</f>
        <v/>
      </c>
      <c r="J46">
        <f>IF(ISNUMBER(SEARCH('INSTITUTIONAL VENDOR'!$C$6,K46)),MAX($J$2:J45)+1,0)</f>
        <v>0</v>
      </c>
      <c r="K46" s="46" t="s">
        <v>543</v>
      </c>
      <c r="L46" s="106" t="str">
        <f>IFERROR(VLOOKUP(ROWS($L$2:L45),J:K,2,0),"")</f>
        <v/>
      </c>
      <c r="M46" t="s">
        <v>544</v>
      </c>
      <c r="O46" t="s">
        <v>545</v>
      </c>
      <c r="R46" t="s">
        <v>546</v>
      </c>
      <c r="U46" t="s">
        <v>547</v>
      </c>
      <c r="Y46" t="s">
        <v>548</v>
      </c>
      <c r="AA46" t="s">
        <v>549</v>
      </c>
      <c r="AG46" s="2" t="s">
        <v>469</v>
      </c>
      <c r="AO46">
        <f>IF(ISNUMBER(SEARCH('INSTITUTIONAL VENDOR'!$C$35,AP46)),MAX($AO$7:AO45)+1,0)</f>
        <v>0</v>
      </c>
      <c r="AP46" t="s">
        <v>479</v>
      </c>
      <c r="AQ46" t="str">
        <f>IFERROR(VLOOKUP(ROWS(AQ$7:$AQ45),AO:AP,2,0),"")</f>
        <v/>
      </c>
      <c r="AR46" t="s">
        <v>550</v>
      </c>
      <c r="AS46" t="s">
        <v>540</v>
      </c>
      <c r="AT46" t="s">
        <v>185</v>
      </c>
      <c r="AV46" t="s">
        <v>59</v>
      </c>
      <c r="AW46">
        <v>999</v>
      </c>
    </row>
    <row r="47" spans="1:49" x14ac:dyDescent="0.25">
      <c r="A47" s="48"/>
      <c r="B47" s="48"/>
      <c r="C47">
        <f>IF(ISNUMBER(SEARCH('INSTITUTIONAL VENDOR'!$E$12,D47)),MAX($C$1:C46)+1,0)</f>
        <v>0</v>
      </c>
      <c r="D47" t="s">
        <v>550</v>
      </c>
      <c r="E47" t="str">
        <f>IFERROR(VLOOKUP(ROWS($E$1:E46),C:D,2,0),"")</f>
        <v/>
      </c>
      <c r="F47">
        <f>IF(ISNUMBER(SEARCH('INSTITUTIONAL VENDOR'!$C$31,G47)),MAX($F$2:F46)+1,0)</f>
        <v>0</v>
      </c>
      <c r="G47" t="s">
        <v>551</v>
      </c>
      <c r="H47" t="str">
        <f>IFERROR(VLOOKUP(ROWS($H$2:H46),F:G,2,0),"")</f>
        <v/>
      </c>
      <c r="J47">
        <f>IF(ISNUMBER(SEARCH('INSTITUTIONAL VENDOR'!$C$6,K47)),MAX($J$2:J46)+1,0)</f>
        <v>0</v>
      </c>
      <c r="K47" s="46" t="s">
        <v>552</v>
      </c>
      <c r="L47" s="106" t="str">
        <f>IFERROR(VLOOKUP(ROWS($L$2:L46),J:K,2,0),"")</f>
        <v/>
      </c>
      <c r="O47" t="s">
        <v>553</v>
      </c>
      <c r="R47" t="s">
        <v>554</v>
      </c>
      <c r="U47" t="s">
        <v>555</v>
      </c>
      <c r="Y47" t="s">
        <v>556</v>
      </c>
      <c r="AA47" t="s">
        <v>557</v>
      </c>
      <c r="AG47" s="2" t="s">
        <v>479</v>
      </c>
      <c r="AO47">
        <f>IF(ISNUMBER(SEARCH('INSTITUTIONAL VENDOR'!$C$35,AP47)),MAX($AO$7:AO46)+1,0)</f>
        <v>0</v>
      </c>
      <c r="AP47" t="s">
        <v>489</v>
      </c>
      <c r="AQ47" t="str">
        <f>IFERROR(VLOOKUP(ROWS(AQ$7:$AQ46),AO:AP,2,0),"")</f>
        <v/>
      </c>
      <c r="AR47" t="s">
        <v>558</v>
      </c>
      <c r="AS47" t="s">
        <v>550</v>
      </c>
      <c r="AT47" t="s">
        <v>166</v>
      </c>
      <c r="AV47" t="s">
        <v>122</v>
      </c>
      <c r="AW47">
        <v>999</v>
      </c>
    </row>
    <row r="48" spans="1:49" x14ac:dyDescent="0.25">
      <c r="A48" s="48"/>
      <c r="B48" s="48"/>
      <c r="C48">
        <f>IF(ISNUMBER(SEARCH('INSTITUTIONAL VENDOR'!$E$12,D48)),MAX($C$1:C47)+1,0)</f>
        <v>0</v>
      </c>
      <c r="D48" t="s">
        <v>558</v>
      </c>
      <c r="E48" t="str">
        <f>IFERROR(VLOOKUP(ROWS($E$1:E47),C:D,2,0),"")</f>
        <v/>
      </c>
      <c r="F48">
        <f>IF(ISNUMBER(SEARCH('INSTITUTIONAL VENDOR'!$C$31,G48)),MAX($F$2:F47)+1,0)</f>
        <v>0</v>
      </c>
      <c r="G48" t="s">
        <v>559</v>
      </c>
      <c r="H48" t="str">
        <f>IFERROR(VLOOKUP(ROWS($H$2:H47),F:G,2,0),"")</f>
        <v/>
      </c>
      <c r="J48">
        <f>IF(ISNUMBER(SEARCH('INSTITUTIONAL VENDOR'!$C$6,K48)),MAX($J$2:J47)+1,0)</f>
        <v>0</v>
      </c>
      <c r="K48" s="46" t="s">
        <v>560</v>
      </c>
      <c r="L48" s="106" t="str">
        <f>IFERROR(VLOOKUP(ROWS($L$2:L47),J:K,2,0),"")</f>
        <v/>
      </c>
      <c r="M48" t="s">
        <v>561</v>
      </c>
      <c r="O48" t="s">
        <v>562</v>
      </c>
      <c r="R48" t="s">
        <v>563</v>
      </c>
      <c r="U48" t="s">
        <v>564</v>
      </c>
      <c r="Y48" t="s">
        <v>565</v>
      </c>
      <c r="AA48" t="s">
        <v>566</v>
      </c>
      <c r="AG48" s="2" t="s">
        <v>489</v>
      </c>
      <c r="AO48">
        <f>IF(ISNUMBER(SEARCH('INSTITUTIONAL VENDOR'!$C$35,AP48)),MAX($AO$7:AO47)+1,0)</f>
        <v>0</v>
      </c>
      <c r="AP48" t="s">
        <v>499</v>
      </c>
      <c r="AQ48" t="str">
        <f>IFERROR(VLOOKUP(ROWS(AQ$7:$AQ47),AO:AP,2,0),"")</f>
        <v/>
      </c>
      <c r="AR48" t="s">
        <v>567</v>
      </c>
      <c r="AS48" t="s">
        <v>558</v>
      </c>
      <c r="AT48" t="s">
        <v>185</v>
      </c>
      <c r="AV48" t="s">
        <v>63</v>
      </c>
      <c r="AW48">
        <v>999</v>
      </c>
    </row>
    <row r="49" spans="1:46" x14ac:dyDescent="0.25">
      <c r="A49" s="48" t="s">
        <v>5</v>
      </c>
      <c r="B49" s="48"/>
      <c r="C49">
        <f>IF(ISNUMBER(SEARCH('INSTITUTIONAL VENDOR'!$E$12,D49)),MAX($C$1:C48)+1,0)</f>
        <v>0</v>
      </c>
      <c r="D49" t="s">
        <v>567</v>
      </c>
      <c r="E49" t="str">
        <f>IFERROR(VLOOKUP(ROWS($E$1:E48),C:D,2,0),"")</f>
        <v/>
      </c>
      <c r="F49">
        <f>IF(ISNUMBER(SEARCH('INSTITUTIONAL VENDOR'!$C$31,G49)),MAX($F$2:F48)+1,0)</f>
        <v>0</v>
      </c>
      <c r="G49" t="s">
        <v>568</v>
      </c>
      <c r="H49" t="str">
        <f>IFERROR(VLOOKUP(ROWS($H$2:H48),F:G,2,0),"")</f>
        <v/>
      </c>
      <c r="J49">
        <f>IF(ISNUMBER(SEARCH('INSTITUTIONAL VENDOR'!$C$6,K49)),MAX($J$2:J48)+1,0)</f>
        <v>0</v>
      </c>
      <c r="K49" s="46" t="s">
        <v>569</v>
      </c>
      <c r="L49" s="106" t="str">
        <f>IFERROR(VLOOKUP(ROWS($L$2:L48),J:K,2,0),"")</f>
        <v/>
      </c>
      <c r="M49" t="s">
        <v>5</v>
      </c>
      <c r="O49" t="s">
        <v>570</v>
      </c>
      <c r="R49" t="s">
        <v>571</v>
      </c>
      <c r="U49" t="s">
        <v>572</v>
      </c>
      <c r="Y49" t="s">
        <v>573</v>
      </c>
      <c r="AA49" t="s">
        <v>574</v>
      </c>
      <c r="AG49" s="2" t="s">
        <v>499</v>
      </c>
      <c r="AO49">
        <f>IF(ISNUMBER(SEARCH('INSTITUTIONAL VENDOR'!$C$35,AP49)),MAX($AO$7:AO48)+1,0)</f>
        <v>0</v>
      </c>
      <c r="AP49" t="s">
        <v>510</v>
      </c>
      <c r="AQ49" t="str">
        <f>IFERROR(VLOOKUP(ROWS(AQ$7:$AQ48),AO:AP,2,0),"")</f>
        <v/>
      </c>
      <c r="AR49" t="s">
        <v>575</v>
      </c>
      <c r="AS49" t="s">
        <v>567</v>
      </c>
      <c r="AT49" t="s">
        <v>185</v>
      </c>
    </row>
    <row r="50" spans="1:46" x14ac:dyDescent="0.25">
      <c r="A50" s="48" t="s">
        <v>576</v>
      </c>
      <c r="B50" s="48"/>
      <c r="C50">
        <f>IF(ISNUMBER(SEARCH('INSTITUTIONAL VENDOR'!$E$12,D50)),MAX($C$1:C49)+1,0)</f>
        <v>0</v>
      </c>
      <c r="D50" t="s">
        <v>575</v>
      </c>
      <c r="E50" t="str">
        <f>IFERROR(VLOOKUP(ROWS($E$1:E49),C:D,2,0),"")</f>
        <v/>
      </c>
      <c r="F50">
        <f>IF(ISNUMBER(SEARCH('INSTITUTIONAL VENDOR'!$C$31,G50)),MAX($F$2:F49)+1,0)</f>
        <v>0</v>
      </c>
      <c r="G50" t="s">
        <v>577</v>
      </c>
      <c r="H50" t="str">
        <f>IFERROR(VLOOKUP(ROWS($H$2:H49),F:G,2,0),"")</f>
        <v/>
      </c>
      <c r="J50">
        <f>IF(ISNUMBER(SEARCH('INSTITUTIONAL VENDOR'!$C$6,K50)),MAX($J$2:J49)+1,0)</f>
        <v>0</v>
      </c>
      <c r="K50" s="46" t="s">
        <v>578</v>
      </c>
      <c r="L50" s="106" t="str">
        <f>IFERROR(VLOOKUP(ROWS($L$2:L49),J:K,2,0),"")</f>
        <v/>
      </c>
      <c r="M50" t="s">
        <v>148</v>
      </c>
      <c r="O50" t="s">
        <v>579</v>
      </c>
      <c r="R50" t="s">
        <v>580</v>
      </c>
      <c r="U50" t="s">
        <v>581</v>
      </c>
      <c r="Y50" t="s">
        <v>582</v>
      </c>
      <c r="AA50" t="s">
        <v>583</v>
      </c>
      <c r="AG50" s="2" t="s">
        <v>584</v>
      </c>
      <c r="AO50">
        <f>IF(ISNUMBER(SEARCH('INSTITUTIONAL VENDOR'!$C$35,AP50)),MAX($AO$7:AO49)+1,0)</f>
        <v>0</v>
      </c>
      <c r="AP50" t="s">
        <v>520</v>
      </c>
      <c r="AQ50" t="str">
        <f>IFERROR(VLOOKUP(ROWS(AQ$7:$AQ49),AO:AP,2,0),"")</f>
        <v/>
      </c>
      <c r="AR50" t="s">
        <v>585</v>
      </c>
      <c r="AS50" t="s">
        <v>575</v>
      </c>
      <c r="AT50" t="s">
        <v>185</v>
      </c>
    </row>
    <row r="51" spans="1:46" x14ac:dyDescent="0.25">
      <c r="A51" s="48" t="s">
        <v>586</v>
      </c>
      <c r="B51" s="48"/>
      <c r="C51">
        <f>IF(ISNUMBER(SEARCH('INSTITUTIONAL VENDOR'!$E$12,D51)),MAX($C$1:C50)+1,0)</f>
        <v>0</v>
      </c>
      <c r="D51" t="s">
        <v>585</v>
      </c>
      <c r="E51" t="str">
        <f>IFERROR(VLOOKUP(ROWS($E$1:E50),C:D,2,0),"")</f>
        <v/>
      </c>
      <c r="F51">
        <f>IF(ISNUMBER(SEARCH('INSTITUTIONAL VENDOR'!$C$31,G51)),MAX($F$2:F50)+1,0)</f>
        <v>0</v>
      </c>
      <c r="G51" t="s">
        <v>587</v>
      </c>
      <c r="H51" t="str">
        <f>IFERROR(VLOOKUP(ROWS($H$2:H50),F:G,2,0),"")</f>
        <v/>
      </c>
      <c r="J51">
        <f>IF(ISNUMBER(SEARCH('INSTITUTIONAL VENDOR'!$C$6,K51)),MAX($J$2:J50)+1,0)</f>
        <v>0</v>
      </c>
      <c r="K51" s="46" t="s">
        <v>588</v>
      </c>
      <c r="L51" s="106" t="str">
        <f>IFERROR(VLOOKUP(ROWS($L$2:L50),J:K,2,0),"")</f>
        <v/>
      </c>
      <c r="M51" t="s">
        <v>72</v>
      </c>
      <c r="R51" t="s">
        <v>589</v>
      </c>
      <c r="U51" t="s">
        <v>590</v>
      </c>
      <c r="Y51" t="s">
        <v>591</v>
      </c>
      <c r="AA51" t="s">
        <v>592</v>
      </c>
      <c r="AG51" s="2" t="s">
        <v>520</v>
      </c>
      <c r="AO51">
        <f>IF(ISNUMBER(SEARCH('INSTITUTIONAL VENDOR'!$C$35,AP51)),MAX($AO$7:AO50)+1,0)</f>
        <v>0</v>
      </c>
      <c r="AP51" t="s">
        <v>530</v>
      </c>
      <c r="AQ51" t="str">
        <f>IFERROR(VLOOKUP(ROWS(AQ$7:$AQ50),AO:AP,2,0),"")</f>
        <v/>
      </c>
      <c r="AR51" t="s">
        <v>593</v>
      </c>
      <c r="AS51" t="s">
        <v>585</v>
      </c>
      <c r="AT51" t="s">
        <v>166</v>
      </c>
    </row>
    <row r="52" spans="1:46" x14ac:dyDescent="0.25">
      <c r="A52" s="48" t="s">
        <v>594</v>
      </c>
      <c r="B52" s="48"/>
      <c r="C52">
        <f>IF(ISNUMBER(SEARCH('INSTITUTIONAL VENDOR'!$E$12,D52)),MAX($C$1:C51)+1,0)</f>
        <v>0</v>
      </c>
      <c r="D52" t="s">
        <v>593</v>
      </c>
      <c r="E52" t="str">
        <f>IFERROR(VLOOKUP(ROWS($E$1:E51),C:D,2,0),"")</f>
        <v/>
      </c>
      <c r="F52">
        <f>IF(ISNUMBER(SEARCH('INSTITUTIONAL VENDOR'!$C$31,G52)),MAX($F$2:F51)+1,0)</f>
        <v>0</v>
      </c>
      <c r="G52" t="s">
        <v>595</v>
      </c>
      <c r="H52" t="str">
        <f>IFERROR(VLOOKUP(ROWS($H$2:H51),F:G,2,0),"")</f>
        <v/>
      </c>
      <c r="J52">
        <f>IF(ISNUMBER(SEARCH('INSTITUTIONAL VENDOR'!$C$6,K52)),MAX($J$2:J51)+1,0)</f>
        <v>0</v>
      </c>
      <c r="K52" s="46" t="s">
        <v>596</v>
      </c>
      <c r="L52" s="106" t="str">
        <f>IFERROR(VLOOKUP(ROWS($L$2:L51),J:K,2,0),"")</f>
        <v/>
      </c>
      <c r="M52" t="s">
        <v>597</v>
      </c>
      <c r="R52" t="s">
        <v>598</v>
      </c>
      <c r="U52" t="s">
        <v>599</v>
      </c>
      <c r="Y52" t="s">
        <v>600</v>
      </c>
      <c r="AA52" t="s">
        <v>601</v>
      </c>
      <c r="AG52" s="2" t="s">
        <v>530</v>
      </c>
      <c r="AO52">
        <f>IF(ISNUMBER(SEARCH('INSTITUTIONAL VENDOR'!$C$35,AP52)),MAX($AO$7:AO51)+1,0)</f>
        <v>0</v>
      </c>
      <c r="AP52" t="s">
        <v>540</v>
      </c>
      <c r="AQ52" t="str">
        <f>IFERROR(VLOOKUP(ROWS(AQ$7:$AQ51),AO:AP,2,0),"")</f>
        <v/>
      </c>
      <c r="AR52" t="s">
        <v>602</v>
      </c>
      <c r="AS52" t="s">
        <v>593</v>
      </c>
      <c r="AT52" t="s">
        <v>166</v>
      </c>
    </row>
    <row r="53" spans="1:46" x14ac:dyDescent="0.25">
      <c r="A53" s="48" t="s">
        <v>603</v>
      </c>
      <c r="B53" s="48"/>
      <c r="C53">
        <f>IF(ISNUMBER(SEARCH('INSTITUTIONAL VENDOR'!$E$12,D53)),MAX($C$1:C52)+1,0)</f>
        <v>0</v>
      </c>
      <c r="D53" t="s">
        <v>602</v>
      </c>
      <c r="E53" t="str">
        <f>IFERROR(VLOOKUP(ROWS($E$1:E52),C:D,2,0),"")</f>
        <v/>
      </c>
      <c r="F53">
        <f>IF(ISNUMBER(SEARCH('INSTITUTIONAL VENDOR'!$C$31,G53)),MAX($F$2:F52)+1,0)</f>
        <v>0</v>
      </c>
      <c r="G53" t="s">
        <v>604</v>
      </c>
      <c r="H53" t="str">
        <f>IFERROR(VLOOKUP(ROWS($H$2:H52),F:G,2,0),"")</f>
        <v/>
      </c>
      <c r="J53">
        <f>IF(ISNUMBER(SEARCH('INSTITUTIONAL VENDOR'!$C$6,K53)),MAX($J$2:J52)+1,0)</f>
        <v>0</v>
      </c>
      <c r="K53" s="46" t="s">
        <v>605</v>
      </c>
      <c r="L53" s="106" t="str">
        <f>IFERROR(VLOOKUP(ROWS($L$2:L52),J:K,2,0),"")</f>
        <v/>
      </c>
      <c r="M53" t="s">
        <v>606</v>
      </c>
      <c r="O53" t="s">
        <v>607</v>
      </c>
      <c r="R53" t="s">
        <v>608</v>
      </c>
      <c r="U53" t="s">
        <v>609</v>
      </c>
      <c r="Y53" t="s">
        <v>610</v>
      </c>
      <c r="AA53" t="s">
        <v>611</v>
      </c>
      <c r="AG53" s="2" t="s">
        <v>612</v>
      </c>
      <c r="AO53">
        <f>IF(ISNUMBER(SEARCH('INSTITUTIONAL VENDOR'!$C$35,AP53)),MAX($AO$7:AO52)+1,0)</f>
        <v>0</v>
      </c>
      <c r="AP53" t="s">
        <v>550</v>
      </c>
      <c r="AQ53" t="str">
        <f>IFERROR(VLOOKUP(ROWS(AQ$7:$AQ52),AO:AP,2,0),"")</f>
        <v/>
      </c>
      <c r="AR53" t="s">
        <v>613</v>
      </c>
      <c r="AS53" t="s">
        <v>602</v>
      </c>
      <c r="AT53" t="s">
        <v>185</v>
      </c>
    </row>
    <row r="54" spans="1:46" x14ac:dyDescent="0.25">
      <c r="A54" s="48" t="s">
        <v>614</v>
      </c>
      <c r="B54" s="48"/>
      <c r="C54">
        <f>IF(ISNUMBER(SEARCH('INSTITUTIONAL VENDOR'!$E$12,D54)),MAX($C$1:C53)+1,0)</f>
        <v>0</v>
      </c>
      <c r="D54" t="s">
        <v>613</v>
      </c>
      <c r="E54" t="str">
        <f>IFERROR(VLOOKUP(ROWS($E$1:E53),C:D,2,0),"")</f>
        <v/>
      </c>
      <c r="F54">
        <f>IF(ISNUMBER(SEARCH('INSTITUTIONAL VENDOR'!$C$31,G54)),MAX($F$2:F53)+1,0)</f>
        <v>0</v>
      </c>
      <c r="G54" t="s">
        <v>615</v>
      </c>
      <c r="H54" t="str">
        <f>IFERROR(VLOOKUP(ROWS($H$2:H53),F:G,2,0),"")</f>
        <v/>
      </c>
      <c r="J54">
        <f>IF(ISNUMBER(SEARCH('INSTITUTIONAL VENDOR'!$C$6,K54)),MAX($J$2:J53)+1,0)</f>
        <v>0</v>
      </c>
      <c r="K54" s="46" t="s">
        <v>616</v>
      </c>
      <c r="L54" s="106" t="str">
        <f>IFERROR(VLOOKUP(ROWS($L$2:L53),J:K,2,0),"")</f>
        <v/>
      </c>
      <c r="M54" t="s">
        <v>617</v>
      </c>
      <c r="O54" t="s">
        <v>618</v>
      </c>
      <c r="R54" t="s">
        <v>619</v>
      </c>
      <c r="U54" t="s">
        <v>620</v>
      </c>
      <c r="Y54" t="s">
        <v>621</v>
      </c>
      <c r="AA54" t="s">
        <v>557</v>
      </c>
      <c r="AG54" s="2" t="s">
        <v>550</v>
      </c>
      <c r="AO54">
        <f>IF(ISNUMBER(SEARCH('INSTITUTIONAL VENDOR'!$C$35,AP54)),MAX($AO$7:AO53)+1,0)</f>
        <v>0</v>
      </c>
      <c r="AP54" t="s">
        <v>558</v>
      </c>
      <c r="AQ54" t="str">
        <f>IFERROR(VLOOKUP(ROWS(AQ$7:$AQ53),AO:AP,2,0),"")</f>
        <v/>
      </c>
      <c r="AR54" t="s">
        <v>622</v>
      </c>
      <c r="AS54" t="s">
        <v>613</v>
      </c>
      <c r="AT54" t="s">
        <v>185</v>
      </c>
    </row>
    <row r="55" spans="1:46" x14ac:dyDescent="0.25">
      <c r="A55" s="48" t="s">
        <v>623</v>
      </c>
      <c r="B55" s="48"/>
      <c r="C55">
        <f>IF(ISNUMBER(SEARCH('INSTITUTIONAL VENDOR'!$E$12,D55)),MAX($C$1:C54)+1,0)</f>
        <v>0</v>
      </c>
      <c r="D55" t="s">
        <v>622</v>
      </c>
      <c r="E55" t="str">
        <f>IFERROR(VLOOKUP(ROWS($E$1:E54),C:D,2,0),"")</f>
        <v/>
      </c>
      <c r="F55">
        <f>IF(ISNUMBER(SEARCH('INSTITUTIONAL VENDOR'!$C$31,G55)),MAX($F$2:F54)+1,0)</f>
        <v>0</v>
      </c>
      <c r="G55" t="s">
        <v>624</v>
      </c>
      <c r="H55" t="str">
        <f>IFERROR(VLOOKUP(ROWS($H$2:H54),F:G,2,0),"")</f>
        <v/>
      </c>
      <c r="J55">
        <f>IF(ISNUMBER(SEARCH('INSTITUTIONAL VENDOR'!$C$6,K55)),MAX($J$2:J54)+1,0)</f>
        <v>0</v>
      </c>
      <c r="K55" s="46" t="s">
        <v>625</v>
      </c>
      <c r="L55" s="106" t="str">
        <f>IFERROR(VLOOKUP(ROWS($L$2:L54),J:K,2,0),"")</f>
        <v/>
      </c>
      <c r="M55" t="s">
        <v>626</v>
      </c>
      <c r="R55" t="s">
        <v>627</v>
      </c>
      <c r="U55" t="s">
        <v>628</v>
      </c>
      <c r="Y55" t="s">
        <v>629</v>
      </c>
      <c r="AA55" t="s">
        <v>630</v>
      </c>
      <c r="AG55" s="2" t="s">
        <v>558</v>
      </c>
      <c r="AO55">
        <f>IF(ISNUMBER(SEARCH('INSTITUTIONAL VENDOR'!$C$35,AP55)),MAX($AO$7:AO54)+1,0)</f>
        <v>0</v>
      </c>
      <c r="AP55" t="s">
        <v>567</v>
      </c>
      <c r="AQ55" t="str">
        <f>IFERROR(VLOOKUP(ROWS(AQ$7:$AQ54),AO:AP,2,0),"")</f>
        <v/>
      </c>
      <c r="AR55" t="s">
        <v>631</v>
      </c>
      <c r="AS55" t="s">
        <v>622</v>
      </c>
      <c r="AT55" t="s">
        <v>185</v>
      </c>
    </row>
    <row r="56" spans="1:46" x14ac:dyDescent="0.25">
      <c r="A56" s="48" t="s">
        <v>222</v>
      </c>
      <c r="B56" s="48"/>
      <c r="C56">
        <f>IF(ISNUMBER(SEARCH('INSTITUTIONAL VENDOR'!$E$12,D56)),MAX($C$1:C55)+1,0)</f>
        <v>0</v>
      </c>
      <c r="D56" t="s">
        <v>631</v>
      </c>
      <c r="E56" t="str">
        <f>IFERROR(VLOOKUP(ROWS($E$1:E55),C:D,2,0),"")</f>
        <v/>
      </c>
      <c r="F56">
        <f>IF(ISNUMBER(SEARCH('INSTITUTIONAL VENDOR'!$C$31,G56)),MAX($F$2:F55)+1,0)</f>
        <v>0</v>
      </c>
      <c r="G56" t="s">
        <v>632</v>
      </c>
      <c r="H56" t="str">
        <f>IFERROR(VLOOKUP(ROWS($H$2:H55),F:G,2,0),"")</f>
        <v/>
      </c>
      <c r="J56">
        <f>IF(ISNUMBER(SEARCH('INSTITUTIONAL VENDOR'!$C$6,K56)),MAX($J$2:J55)+1,0)</f>
        <v>0</v>
      </c>
      <c r="K56" s="46" t="s">
        <v>633</v>
      </c>
      <c r="L56" s="106" t="str">
        <f>IFERROR(VLOOKUP(ROWS($L$2:L55),J:K,2,0),"")</f>
        <v/>
      </c>
      <c r="M56" t="s">
        <v>634</v>
      </c>
      <c r="R56" t="s">
        <v>635</v>
      </c>
      <c r="U56" t="s">
        <v>636</v>
      </c>
      <c r="Y56" t="s">
        <v>637</v>
      </c>
      <c r="AA56" t="s">
        <v>638</v>
      </c>
      <c r="AG56" s="2" t="s">
        <v>567</v>
      </c>
      <c r="AO56">
        <f>IF(ISNUMBER(SEARCH('INSTITUTIONAL VENDOR'!$C$35,AP56)),MAX($AO$7:AO55)+1,0)</f>
        <v>0</v>
      </c>
      <c r="AP56" t="s">
        <v>575</v>
      </c>
      <c r="AQ56" t="str">
        <f>IFERROR(VLOOKUP(ROWS(AQ$7:$AQ55),AO:AP,2,0),"")</f>
        <v/>
      </c>
      <c r="AR56" t="s">
        <v>639</v>
      </c>
      <c r="AS56" t="s">
        <v>631</v>
      </c>
      <c r="AT56" t="s">
        <v>185</v>
      </c>
    </row>
    <row r="57" spans="1:46" x14ac:dyDescent="0.25">
      <c r="A57" s="48" t="s">
        <v>640</v>
      </c>
      <c r="B57" s="48"/>
      <c r="C57">
        <f>IF(ISNUMBER(SEARCH('INSTITUTIONAL VENDOR'!$E$12,D57)),MAX($C$1:C56)+1,0)</f>
        <v>0</v>
      </c>
      <c r="D57" t="s">
        <v>639</v>
      </c>
      <c r="E57" t="str">
        <f>IFERROR(VLOOKUP(ROWS($E$1:E56),C:D,2,0),"")</f>
        <v/>
      </c>
      <c r="F57">
        <f>IF(ISNUMBER(SEARCH('INSTITUTIONAL VENDOR'!$C$31,G57)),MAX($F$2:F56)+1,0)</f>
        <v>0</v>
      </c>
      <c r="G57" t="s">
        <v>641</v>
      </c>
      <c r="H57" t="str">
        <f>IFERROR(VLOOKUP(ROWS($H$2:H56),F:G,2,0),"")</f>
        <v/>
      </c>
      <c r="J57">
        <f>IF(ISNUMBER(SEARCH('INSTITUTIONAL VENDOR'!$C$6,K57)),MAX($J$2:J56)+1,0)</f>
        <v>0</v>
      </c>
      <c r="K57" s="46" t="s">
        <v>642</v>
      </c>
      <c r="L57" s="106" t="str">
        <f>IFERROR(VLOOKUP(ROWS($L$2:L56),J:K,2,0),"")</f>
        <v/>
      </c>
      <c r="M57" t="s">
        <v>643</v>
      </c>
      <c r="R57" t="s">
        <v>644</v>
      </c>
      <c r="U57" t="s">
        <v>645</v>
      </c>
      <c r="Y57" t="s">
        <v>646</v>
      </c>
      <c r="AA57" t="s">
        <v>557</v>
      </c>
      <c r="AG57" s="2" t="s">
        <v>575</v>
      </c>
      <c r="AO57">
        <f>IF(ISNUMBER(SEARCH('INSTITUTIONAL VENDOR'!$C$35,AP57)),MAX($AO$7:AO56)+1,0)</f>
        <v>0</v>
      </c>
      <c r="AP57" t="s">
        <v>585</v>
      </c>
      <c r="AQ57" t="str">
        <f>IFERROR(VLOOKUP(ROWS(AQ$7:$AQ56),AO:AP,2,0),"")</f>
        <v/>
      </c>
      <c r="AR57" t="s">
        <v>647</v>
      </c>
      <c r="AS57" t="s">
        <v>639</v>
      </c>
      <c r="AT57" t="s">
        <v>185</v>
      </c>
    </row>
    <row r="58" spans="1:46" x14ac:dyDescent="0.25">
      <c r="A58" s="48" t="s">
        <v>5</v>
      </c>
      <c r="B58" s="48"/>
      <c r="C58">
        <f>IF(ISNUMBER(SEARCH('INSTITUTIONAL VENDOR'!$E$12,D58)),MAX($C$1:C57)+1,0)</f>
        <v>0</v>
      </c>
      <c r="D58" t="s">
        <v>647</v>
      </c>
      <c r="E58" t="str">
        <f>IFERROR(VLOOKUP(ROWS($E$1:E57),C:D,2,0),"")</f>
        <v/>
      </c>
      <c r="F58">
        <f>IF(ISNUMBER(SEARCH('INSTITUTIONAL VENDOR'!$C$31,G58)),MAX($F$2:F57)+1,0)</f>
        <v>0</v>
      </c>
      <c r="G58" t="s">
        <v>648</v>
      </c>
      <c r="H58" t="str">
        <f>IFERROR(VLOOKUP(ROWS($H$2:H57),F:G,2,0),"")</f>
        <v/>
      </c>
      <c r="J58">
        <f>IF(ISNUMBER(SEARCH('INSTITUTIONAL VENDOR'!$C$6,K58)),MAX($J$2:J57)+1,0)</f>
        <v>0</v>
      </c>
      <c r="K58" s="46" t="s">
        <v>649</v>
      </c>
      <c r="L58" s="106" t="str">
        <f>IFERROR(VLOOKUP(ROWS($L$2:L57),J:K,2,0),"")</f>
        <v/>
      </c>
      <c r="M58" t="s">
        <v>650</v>
      </c>
      <c r="R58" t="s">
        <v>651</v>
      </c>
      <c r="U58" t="s">
        <v>652</v>
      </c>
      <c r="Y58" t="s">
        <v>653</v>
      </c>
      <c r="AA58" t="s">
        <v>654</v>
      </c>
      <c r="AG58" s="2" t="s">
        <v>585</v>
      </c>
      <c r="AO58">
        <f>IF(ISNUMBER(SEARCH('INSTITUTIONAL VENDOR'!$C$35,AP58)),MAX($AO$7:AO57)+1,0)</f>
        <v>0</v>
      </c>
      <c r="AP58" t="s">
        <v>593</v>
      </c>
      <c r="AQ58" t="str">
        <f>IFERROR(VLOOKUP(ROWS(AQ$7:$AQ57),AO:AP,2,0),"")</f>
        <v/>
      </c>
      <c r="AR58" t="s">
        <v>655</v>
      </c>
      <c r="AS58" t="s">
        <v>647</v>
      </c>
      <c r="AT58" t="s">
        <v>185</v>
      </c>
    </row>
    <row r="59" spans="1:46" x14ac:dyDescent="0.25">
      <c r="A59" s="48" t="s">
        <v>656</v>
      </c>
      <c r="B59" s="48"/>
      <c r="C59">
        <f>IF(ISNUMBER(SEARCH('INSTITUTIONAL VENDOR'!$E$12,D59)),MAX($C$1:C58)+1,0)</f>
        <v>0</v>
      </c>
      <c r="D59" t="s">
        <v>655</v>
      </c>
      <c r="E59" t="str">
        <f>IFERROR(VLOOKUP(ROWS($E$1:E58),C:D,2,0),"")</f>
        <v/>
      </c>
      <c r="F59">
        <f>IF(ISNUMBER(SEARCH('INSTITUTIONAL VENDOR'!$C$31,G59)),MAX($F$2:F58)+1,0)</f>
        <v>0</v>
      </c>
      <c r="G59" t="s">
        <v>657</v>
      </c>
      <c r="H59" t="str">
        <f>IFERROR(VLOOKUP(ROWS($H$2:H58),F:G,2,0),"")</f>
        <v/>
      </c>
      <c r="J59">
        <f>IF(ISNUMBER(SEARCH('INSTITUTIONAL VENDOR'!$C$6,K59)),MAX($J$2:J58)+1,0)</f>
        <v>0</v>
      </c>
      <c r="K59" s="46" t="s">
        <v>658</v>
      </c>
      <c r="L59" s="106" t="str">
        <f>IFERROR(VLOOKUP(ROWS($L$2:L58),J:K,2,0),"")</f>
        <v/>
      </c>
      <c r="M59" t="s">
        <v>659</v>
      </c>
      <c r="R59" t="s">
        <v>660</v>
      </c>
      <c r="U59" t="s">
        <v>661</v>
      </c>
      <c r="Y59" t="s">
        <v>662</v>
      </c>
      <c r="AA59" t="s">
        <v>663</v>
      </c>
      <c r="AG59" s="2" t="s">
        <v>593</v>
      </c>
      <c r="AO59">
        <f>IF(ISNUMBER(SEARCH('INSTITUTIONAL VENDOR'!$C$35,AP59)),MAX($AO$7:AO58)+1,0)</f>
        <v>0</v>
      </c>
      <c r="AP59" t="s">
        <v>602</v>
      </c>
      <c r="AQ59" t="str">
        <f>IFERROR(VLOOKUP(ROWS(AQ$7:$AQ58),AO:AP,2,0),"")</f>
        <v/>
      </c>
      <c r="AR59" t="s">
        <v>664</v>
      </c>
      <c r="AS59" t="s">
        <v>655</v>
      </c>
      <c r="AT59" t="s">
        <v>185</v>
      </c>
    </row>
    <row r="60" spans="1:46" x14ac:dyDescent="0.25">
      <c r="A60" s="48" t="s">
        <v>665</v>
      </c>
      <c r="B60" s="48"/>
      <c r="C60">
        <f>IF(ISNUMBER(SEARCH('INSTITUTIONAL VENDOR'!$E$12,D60)),MAX($C$1:C59)+1,0)</f>
        <v>0</v>
      </c>
      <c r="D60" t="s">
        <v>664</v>
      </c>
      <c r="E60" t="str">
        <f>IFERROR(VLOOKUP(ROWS($E$1:E59),C:D,2,0),"")</f>
        <v/>
      </c>
      <c r="F60">
        <f>IF(ISNUMBER(SEARCH('INSTITUTIONAL VENDOR'!$C$31,G60)),MAX($F$2:F59)+1,0)</f>
        <v>0</v>
      </c>
      <c r="G60" t="s">
        <v>666</v>
      </c>
      <c r="H60" t="str">
        <f>IFERROR(VLOOKUP(ROWS($H$2:H59),F:G,2,0),"")</f>
        <v/>
      </c>
      <c r="J60">
        <f>IF(ISNUMBER(SEARCH('INSTITUTIONAL VENDOR'!$C$6,K60)),MAX($J$2:J59)+1,0)</f>
        <v>0</v>
      </c>
      <c r="K60" s="46" t="s">
        <v>667</v>
      </c>
      <c r="L60" s="106" t="str">
        <f>IFERROR(VLOOKUP(ROWS($L$2:L59),J:K,2,0),"")</f>
        <v/>
      </c>
      <c r="M60" t="s">
        <v>668</v>
      </c>
      <c r="R60" t="s">
        <v>669</v>
      </c>
      <c r="U60" t="s">
        <v>670</v>
      </c>
      <c r="Y60" t="s">
        <v>671</v>
      </c>
      <c r="AA60" t="s">
        <v>672</v>
      </c>
      <c r="AG60" s="2" t="s">
        <v>602</v>
      </c>
      <c r="AO60">
        <f>IF(ISNUMBER(SEARCH('INSTITUTIONAL VENDOR'!$C$35,AP60)),MAX($AO$7:AO59)+1,0)</f>
        <v>0</v>
      </c>
      <c r="AP60" t="s">
        <v>613</v>
      </c>
      <c r="AQ60" t="str">
        <f>IFERROR(VLOOKUP(ROWS(AQ$7:$AQ59),AO:AP,2,0),"")</f>
        <v/>
      </c>
      <c r="AR60" t="s">
        <v>673</v>
      </c>
      <c r="AS60" t="s">
        <v>664</v>
      </c>
      <c r="AT60" t="s">
        <v>185</v>
      </c>
    </row>
    <row r="61" spans="1:46" x14ac:dyDescent="0.25">
      <c r="A61" s="48" t="s">
        <v>674</v>
      </c>
      <c r="B61" s="48"/>
      <c r="C61">
        <f>IF(ISNUMBER(SEARCH('INSTITUTIONAL VENDOR'!$E$12,D61)),MAX($C$1:C60)+1,0)</f>
        <v>0</v>
      </c>
      <c r="D61" t="s">
        <v>673</v>
      </c>
      <c r="E61" t="str">
        <f>IFERROR(VLOOKUP(ROWS($E$1:E60),C:D,2,0),"")</f>
        <v/>
      </c>
      <c r="F61">
        <f>IF(ISNUMBER(SEARCH('INSTITUTIONAL VENDOR'!$C$31,G61)),MAX($F$2:F60)+1,0)</f>
        <v>0</v>
      </c>
      <c r="G61" t="s">
        <v>675</v>
      </c>
      <c r="H61" t="str">
        <f>IFERROR(VLOOKUP(ROWS($H$2:H60),F:G,2,0),"")</f>
        <v/>
      </c>
      <c r="J61">
        <f>IF(ISNUMBER(SEARCH('INSTITUTIONAL VENDOR'!$C$6,K61)),MAX($J$2:J60)+1,0)</f>
        <v>0</v>
      </c>
      <c r="K61" s="46" t="s">
        <v>676</v>
      </c>
      <c r="L61" s="106" t="str">
        <f>IFERROR(VLOOKUP(ROWS($L$2:L60),J:K,2,0),"")</f>
        <v/>
      </c>
      <c r="M61" t="s">
        <v>677</v>
      </c>
      <c r="R61" t="s">
        <v>678</v>
      </c>
      <c r="U61" t="s">
        <v>679</v>
      </c>
      <c r="Y61" t="s">
        <v>680</v>
      </c>
      <c r="AA61" t="s">
        <v>681</v>
      </c>
      <c r="AG61" s="2" t="s">
        <v>613</v>
      </c>
      <c r="AO61">
        <f>IF(ISNUMBER(SEARCH('INSTITUTIONAL VENDOR'!$C$35,AP61)),MAX($AO$7:AO60)+1,0)</f>
        <v>0</v>
      </c>
      <c r="AP61" t="s">
        <v>622</v>
      </c>
      <c r="AQ61" t="str">
        <f>IFERROR(VLOOKUP(ROWS(AQ$7:$AQ60),AO:AP,2,0),"")</f>
        <v/>
      </c>
      <c r="AR61" t="s">
        <v>682</v>
      </c>
      <c r="AS61" t="s">
        <v>673</v>
      </c>
      <c r="AT61" t="s">
        <v>185</v>
      </c>
    </row>
    <row r="62" spans="1:46" x14ac:dyDescent="0.25">
      <c r="A62" s="48" t="s">
        <v>683</v>
      </c>
      <c r="B62" s="48"/>
      <c r="C62">
        <f>IF(ISNUMBER(SEARCH('INSTITUTIONAL VENDOR'!$E$12,D62)),MAX($C$1:C61)+1,0)</f>
        <v>0</v>
      </c>
      <c r="D62" t="s">
        <v>682</v>
      </c>
      <c r="E62" t="str">
        <f>IFERROR(VLOOKUP(ROWS($E$1:E61),C:D,2,0),"")</f>
        <v/>
      </c>
      <c r="F62">
        <f>IF(ISNUMBER(SEARCH('INSTITUTIONAL VENDOR'!$C$31,G62)),MAX($F$2:F61)+1,0)</f>
        <v>0</v>
      </c>
      <c r="G62" t="s">
        <v>684</v>
      </c>
      <c r="H62" t="str">
        <f>IFERROR(VLOOKUP(ROWS($H$2:H61),F:G,2,0),"")</f>
        <v/>
      </c>
      <c r="J62">
        <f>IF(ISNUMBER(SEARCH('INSTITUTIONAL VENDOR'!$C$6,K62)),MAX($J$2:J61)+1,0)</f>
        <v>0</v>
      </c>
      <c r="K62" s="46" t="s">
        <v>685</v>
      </c>
      <c r="L62" s="106" t="str">
        <f>IFERROR(VLOOKUP(ROWS($L$2:L61),J:K,2,0),"")</f>
        <v/>
      </c>
      <c r="M62" t="s">
        <v>686</v>
      </c>
      <c r="R62" t="s">
        <v>687</v>
      </c>
      <c r="U62" t="s">
        <v>688</v>
      </c>
      <c r="Y62" t="s">
        <v>689</v>
      </c>
      <c r="AA62" t="s">
        <v>557</v>
      </c>
      <c r="AG62" s="2" t="s">
        <v>622</v>
      </c>
      <c r="AO62">
        <f>IF(ISNUMBER(SEARCH('INSTITUTIONAL VENDOR'!$C$35,AP62)),MAX($AO$7:AO61)+1,0)</f>
        <v>0</v>
      </c>
      <c r="AP62" t="s">
        <v>631</v>
      </c>
      <c r="AQ62" t="str">
        <f>IFERROR(VLOOKUP(ROWS(AQ$7:$AQ61),AO:AP,2,0),"")</f>
        <v/>
      </c>
      <c r="AR62" t="s">
        <v>690</v>
      </c>
      <c r="AS62" t="s">
        <v>682</v>
      </c>
      <c r="AT62" t="s">
        <v>185</v>
      </c>
    </row>
    <row r="63" spans="1:46" x14ac:dyDescent="0.25">
      <c r="A63" s="48" t="s">
        <v>691</v>
      </c>
      <c r="B63" s="48"/>
      <c r="C63">
        <f>IF(ISNUMBER(SEARCH('INSTITUTIONAL VENDOR'!$E$12,D63)),MAX($C$1:C62)+1,0)</f>
        <v>0</v>
      </c>
      <c r="D63" t="s">
        <v>690</v>
      </c>
      <c r="E63" t="str">
        <f>IFERROR(VLOOKUP(ROWS($E$1:E62),C:D,2,0),"")</f>
        <v/>
      </c>
      <c r="F63">
        <f>IF(ISNUMBER(SEARCH('INSTITUTIONAL VENDOR'!$C$31,G63)),MAX($F$2:F62)+1,0)</f>
        <v>0</v>
      </c>
      <c r="G63" t="s">
        <v>692</v>
      </c>
      <c r="H63" t="str">
        <f>IFERROR(VLOOKUP(ROWS($H$2:H62),F:G,2,0),"")</f>
        <v/>
      </c>
      <c r="J63">
        <f>IF(ISNUMBER(SEARCH('INSTITUTIONAL VENDOR'!$C$6,K63)),MAX($J$2:J62)+1,0)</f>
        <v>0</v>
      </c>
      <c r="K63" s="46" t="s">
        <v>693</v>
      </c>
      <c r="L63" s="106" t="str">
        <f>IFERROR(VLOOKUP(ROWS($L$2:L62),J:K,2,0),"")</f>
        <v/>
      </c>
      <c r="M63" t="s">
        <v>694</v>
      </c>
      <c r="R63" t="s">
        <v>695</v>
      </c>
      <c r="U63" t="s">
        <v>696</v>
      </c>
      <c r="Y63" t="s">
        <v>697</v>
      </c>
      <c r="AA63" t="s">
        <v>698</v>
      </c>
      <c r="AG63" s="2" t="s">
        <v>631</v>
      </c>
      <c r="AO63">
        <f>IF(ISNUMBER(SEARCH('INSTITUTIONAL VENDOR'!$C$35,AP63)),MAX($AO$7:AO62)+1,0)</f>
        <v>0</v>
      </c>
      <c r="AP63" t="s">
        <v>639</v>
      </c>
      <c r="AQ63" t="str">
        <f>IFERROR(VLOOKUP(ROWS(AQ$7:$AQ62),AO:AP,2,0),"")</f>
        <v/>
      </c>
      <c r="AR63" t="s">
        <v>699</v>
      </c>
      <c r="AS63" t="s">
        <v>690</v>
      </c>
      <c r="AT63" t="s">
        <v>185</v>
      </c>
    </row>
    <row r="64" spans="1:46" x14ac:dyDescent="0.25">
      <c r="A64" s="48"/>
      <c r="B64" s="48"/>
      <c r="C64">
        <f>IF(ISNUMBER(SEARCH('INSTITUTIONAL VENDOR'!$E$12,D64)),MAX($C$1:C63)+1,0)</f>
        <v>0</v>
      </c>
      <c r="D64" t="s">
        <v>699</v>
      </c>
      <c r="E64" t="str">
        <f>IFERROR(VLOOKUP(ROWS($E$1:E63),C:D,2,0),"")</f>
        <v/>
      </c>
      <c r="F64">
        <f>IF(ISNUMBER(SEARCH('INSTITUTIONAL VENDOR'!$C$31,G64)),MAX($F$2:F63)+1,0)</f>
        <v>0</v>
      </c>
      <c r="G64" t="s">
        <v>700</v>
      </c>
      <c r="H64" t="str">
        <f>IFERROR(VLOOKUP(ROWS($H$2:H63),F:G,2,0),"")</f>
        <v/>
      </c>
      <c r="J64">
        <f>IF(ISNUMBER(SEARCH('INSTITUTIONAL VENDOR'!$C$6,K64)),MAX($J$2:J63)+1,0)</f>
        <v>0</v>
      </c>
      <c r="K64" s="46" t="s">
        <v>701</v>
      </c>
      <c r="L64" s="106" t="str">
        <f>IFERROR(VLOOKUP(ROWS($L$2:L63),J:K,2,0),"")</f>
        <v/>
      </c>
      <c r="M64" t="s">
        <v>702</v>
      </c>
      <c r="R64" t="s">
        <v>703</v>
      </c>
      <c r="Y64" t="s">
        <v>704</v>
      </c>
      <c r="AA64" t="s">
        <v>557</v>
      </c>
      <c r="AG64" s="2" t="s">
        <v>647</v>
      </c>
      <c r="AO64">
        <f>IF(ISNUMBER(SEARCH('INSTITUTIONAL VENDOR'!$C$35,AP64)),MAX($AO$7:AO63)+1,0)</f>
        <v>0</v>
      </c>
      <c r="AP64" t="s">
        <v>647</v>
      </c>
      <c r="AQ64" t="str">
        <f>IFERROR(VLOOKUP(ROWS(AQ$7:$AQ63),AO:AP,2,0),"")</f>
        <v/>
      </c>
      <c r="AR64" t="s">
        <v>705</v>
      </c>
      <c r="AS64" t="s">
        <v>699</v>
      </c>
      <c r="AT64" t="s">
        <v>166</v>
      </c>
    </row>
    <row r="65" spans="1:46" x14ac:dyDescent="0.25">
      <c r="A65" s="48"/>
      <c r="B65" s="48"/>
      <c r="C65">
        <f>IF(ISNUMBER(SEARCH('INSTITUTIONAL VENDOR'!$E$12,D65)),MAX($C$1:C64)+1,0)</f>
        <v>0</v>
      </c>
      <c r="D65" t="s">
        <v>705</v>
      </c>
      <c r="E65" t="str">
        <f>IFERROR(VLOOKUP(ROWS($E$1:E64),C:D,2,0),"")</f>
        <v/>
      </c>
      <c r="F65">
        <f>IF(ISNUMBER(SEARCH('INSTITUTIONAL VENDOR'!$C$31,G65)),MAX($F$2:F64)+1,0)</f>
        <v>0</v>
      </c>
      <c r="G65" t="s">
        <v>706</v>
      </c>
      <c r="H65" t="str">
        <f>IFERROR(VLOOKUP(ROWS($H$2:H64),F:G,2,0),"")</f>
        <v/>
      </c>
      <c r="J65">
        <f>IF(ISNUMBER(SEARCH('INSTITUTIONAL VENDOR'!$C$6,K65)),MAX($J$2:J64)+1,0)</f>
        <v>0</v>
      </c>
      <c r="K65" s="46" t="s">
        <v>707</v>
      </c>
      <c r="L65" s="106" t="str">
        <f>IFERROR(VLOOKUP(ROWS($L$2:L64),J:K,2,0),"")</f>
        <v/>
      </c>
      <c r="M65" t="s">
        <v>708</v>
      </c>
      <c r="R65" t="s">
        <v>709</v>
      </c>
      <c r="Y65" t="s">
        <v>710</v>
      </c>
      <c r="AA65" t="s">
        <v>711</v>
      </c>
      <c r="AG65" s="2" t="s">
        <v>655</v>
      </c>
      <c r="AO65">
        <f>IF(ISNUMBER(SEARCH('INSTITUTIONAL VENDOR'!$C$35,AP65)),MAX($AO$7:AO64)+1,0)</f>
        <v>0</v>
      </c>
      <c r="AP65" t="s">
        <v>655</v>
      </c>
      <c r="AQ65" t="str">
        <f>IFERROR(VLOOKUP(ROWS(AQ$7:$AQ64),AO:AP,2,0),"")</f>
        <v/>
      </c>
      <c r="AR65" t="s">
        <v>712</v>
      </c>
      <c r="AS65" t="s">
        <v>705</v>
      </c>
      <c r="AT65" t="s">
        <v>166</v>
      </c>
    </row>
    <row r="66" spans="1:46" x14ac:dyDescent="0.25">
      <c r="A66" s="48"/>
      <c r="B66" s="48"/>
      <c r="C66">
        <f>IF(ISNUMBER(SEARCH('INSTITUTIONAL VENDOR'!$E$12,D66)),MAX($C$1:C65)+1,0)</f>
        <v>0</v>
      </c>
      <c r="D66" t="s">
        <v>712</v>
      </c>
      <c r="E66" t="str">
        <f>IFERROR(VLOOKUP(ROWS($E$1:E65),C:D,2,0),"")</f>
        <v/>
      </c>
      <c r="F66">
        <f>IF(ISNUMBER(SEARCH('INSTITUTIONAL VENDOR'!$C$31,G66)),MAX($F$2:F65)+1,0)</f>
        <v>0</v>
      </c>
      <c r="G66" t="s">
        <v>713</v>
      </c>
      <c r="H66" t="str">
        <f>IFERROR(VLOOKUP(ROWS($H$2:H65),F:G,2,0),"")</f>
        <v/>
      </c>
      <c r="J66">
        <f>IF(ISNUMBER(SEARCH('INSTITUTIONAL VENDOR'!$C$6,K66)),MAX($J$2:J65)+1,0)</f>
        <v>0</v>
      </c>
      <c r="K66" s="46" t="s">
        <v>714</v>
      </c>
      <c r="L66" s="106" t="str">
        <f>IFERROR(VLOOKUP(ROWS($L$2:L65),J:K,2,0),"")</f>
        <v/>
      </c>
      <c r="M66" t="s">
        <v>715</v>
      </c>
      <c r="R66" t="s">
        <v>716</v>
      </c>
      <c r="U66" t="s">
        <v>717</v>
      </c>
      <c r="Y66" t="s">
        <v>718</v>
      </c>
      <c r="AA66" t="s">
        <v>557</v>
      </c>
      <c r="AG66" s="2" t="s">
        <v>664</v>
      </c>
      <c r="AO66">
        <f>IF(ISNUMBER(SEARCH('INSTITUTIONAL VENDOR'!$C$35,AP66)),MAX($AO$7:AO65)+1,0)</f>
        <v>0</v>
      </c>
      <c r="AP66" t="s">
        <v>664</v>
      </c>
      <c r="AQ66" t="str">
        <f>IFERROR(VLOOKUP(ROWS(AQ$7:$AQ65),AO:AP,2,0),"")</f>
        <v/>
      </c>
      <c r="AR66" t="s">
        <v>719</v>
      </c>
      <c r="AS66" t="s">
        <v>712</v>
      </c>
      <c r="AT66" t="s">
        <v>185</v>
      </c>
    </row>
    <row r="67" spans="1:46" x14ac:dyDescent="0.25">
      <c r="A67" s="48"/>
      <c r="B67" s="48"/>
      <c r="C67">
        <f>IF(ISNUMBER(SEARCH('INSTITUTIONAL VENDOR'!$E$12,D67)),MAX($C$1:C66)+1,0)</f>
        <v>0</v>
      </c>
      <c r="D67" t="s">
        <v>719</v>
      </c>
      <c r="E67" t="str">
        <f>IFERROR(VLOOKUP(ROWS($E$1:E66),C:D,2,0),"")</f>
        <v/>
      </c>
      <c r="F67">
        <f>IF(ISNUMBER(SEARCH('INSTITUTIONAL VENDOR'!$C$31,G67)),MAX($F$2:F66)+1,0)</f>
        <v>0</v>
      </c>
      <c r="G67" t="s">
        <v>720</v>
      </c>
      <c r="H67" t="str">
        <f>IFERROR(VLOOKUP(ROWS($H$2:H66),F:G,2,0),"")</f>
        <v/>
      </c>
      <c r="J67">
        <f>IF(ISNUMBER(SEARCH('INSTITUTIONAL VENDOR'!$C$6,K67)),MAX($J$2:J66)+1,0)</f>
        <v>0</v>
      </c>
      <c r="K67" s="46" t="s">
        <v>721</v>
      </c>
      <c r="L67" s="106" t="str">
        <f>IFERROR(VLOOKUP(ROWS($L$2:L66),J:K,2,0),"")</f>
        <v/>
      </c>
      <c r="M67" t="s">
        <v>722</v>
      </c>
      <c r="R67" t="s">
        <v>723</v>
      </c>
      <c r="U67" t="s">
        <v>724</v>
      </c>
      <c r="Y67" t="s">
        <v>725</v>
      </c>
      <c r="AA67" t="s">
        <v>726</v>
      </c>
      <c r="AG67" s="2" t="s">
        <v>673</v>
      </c>
      <c r="AO67">
        <f>IF(ISNUMBER(SEARCH('INSTITUTIONAL VENDOR'!$C$35,AP67)),MAX($AO$7:AO66)+1,0)</f>
        <v>0</v>
      </c>
      <c r="AP67" t="s">
        <v>673</v>
      </c>
      <c r="AQ67" t="str">
        <f>IFERROR(VLOOKUP(ROWS(AQ$7:$AQ66),AO:AP,2,0),"")</f>
        <v/>
      </c>
      <c r="AR67" t="s">
        <v>727</v>
      </c>
      <c r="AS67" t="s">
        <v>719</v>
      </c>
      <c r="AT67" t="s">
        <v>185</v>
      </c>
    </row>
    <row r="68" spans="1:46" x14ac:dyDescent="0.25">
      <c r="A68" s="48"/>
      <c r="B68" s="48"/>
      <c r="C68">
        <f>IF(ISNUMBER(SEARCH('INSTITUTIONAL VENDOR'!$E$12,D68)),MAX($C$1:C67)+1,0)</f>
        <v>0</v>
      </c>
      <c r="D68" t="s">
        <v>727</v>
      </c>
      <c r="E68" t="str">
        <f>IFERROR(VLOOKUP(ROWS($E$1:E67),C:D,2,0),"")</f>
        <v/>
      </c>
      <c r="F68">
        <f>IF(ISNUMBER(SEARCH('INSTITUTIONAL VENDOR'!$C$31,G68)),MAX($F$2:F67)+1,0)</f>
        <v>0</v>
      </c>
      <c r="G68" t="s">
        <v>728</v>
      </c>
      <c r="H68" t="str">
        <f>IFERROR(VLOOKUP(ROWS($H$2:H67),F:G,2,0),"")</f>
        <v/>
      </c>
      <c r="J68">
        <f>IF(ISNUMBER(SEARCH('INSTITUTIONAL VENDOR'!$C$6,K68)),MAX($J$2:J67)+1,0)</f>
        <v>0</v>
      </c>
      <c r="K68" s="46" t="s">
        <v>729</v>
      </c>
      <c r="L68" s="106" t="str">
        <f>IFERROR(VLOOKUP(ROWS($L$2:L67),J:K,2,0),"")</f>
        <v/>
      </c>
      <c r="M68" t="s">
        <v>730</v>
      </c>
      <c r="R68" t="s">
        <v>731</v>
      </c>
      <c r="U68" t="s">
        <v>732</v>
      </c>
      <c r="Y68" t="s">
        <v>733</v>
      </c>
      <c r="AA68" t="s">
        <v>557</v>
      </c>
      <c r="AG68" s="2" t="s">
        <v>682</v>
      </c>
      <c r="AO68">
        <f>IF(ISNUMBER(SEARCH('INSTITUTIONAL VENDOR'!$C$35,AP68)),MAX($AO$7:AO67)+1,0)</f>
        <v>0</v>
      </c>
      <c r="AP68" t="s">
        <v>682</v>
      </c>
      <c r="AQ68" t="str">
        <f>IFERROR(VLOOKUP(ROWS(AQ$7:$AQ67),AO:AP,2,0),"")</f>
        <v/>
      </c>
      <c r="AR68" t="s">
        <v>734</v>
      </c>
      <c r="AS68" t="s">
        <v>727</v>
      </c>
      <c r="AT68" t="s">
        <v>185</v>
      </c>
    </row>
    <row r="69" spans="1:46" x14ac:dyDescent="0.25">
      <c r="A69" s="48"/>
      <c r="B69" s="48"/>
      <c r="C69">
        <f>IF(ISNUMBER(SEARCH('INSTITUTIONAL VENDOR'!$E$12,D69)),MAX($C$1:C68)+1,0)</f>
        <v>0</v>
      </c>
      <c r="D69" t="s">
        <v>734</v>
      </c>
      <c r="E69" t="str">
        <f>IFERROR(VLOOKUP(ROWS($E$1:E68),C:D,2,0),"")</f>
        <v/>
      </c>
      <c r="F69">
        <f>IF(ISNUMBER(SEARCH('INSTITUTIONAL VENDOR'!$C$31,G69)),MAX($F$2:F68)+1,0)</f>
        <v>0</v>
      </c>
      <c r="G69" t="s">
        <v>735</v>
      </c>
      <c r="H69" t="str">
        <f>IFERROR(VLOOKUP(ROWS($H$2:H68),F:G,2,0),"")</f>
        <v/>
      </c>
      <c r="J69">
        <f>IF(ISNUMBER(SEARCH('INSTITUTIONAL VENDOR'!$C$6,K69)),MAX($J$2:J68)+1,0)</f>
        <v>0</v>
      </c>
      <c r="K69" s="46" t="s">
        <v>736</v>
      </c>
      <c r="L69" s="106" t="str">
        <f>IFERROR(VLOOKUP(ROWS($L$2:L68),J:K,2,0),"")</f>
        <v/>
      </c>
      <c r="M69" t="s">
        <v>737</v>
      </c>
      <c r="R69" t="s">
        <v>738</v>
      </c>
      <c r="U69" t="s">
        <v>739</v>
      </c>
      <c r="Y69" t="s">
        <v>740</v>
      </c>
      <c r="AA69" t="s">
        <v>741</v>
      </c>
      <c r="AG69" s="2" t="s">
        <v>690</v>
      </c>
      <c r="AO69">
        <f>IF(ISNUMBER(SEARCH('INSTITUTIONAL VENDOR'!$C$35,AP69)),MAX($AO$7:AO68)+1,0)</f>
        <v>0</v>
      </c>
      <c r="AP69" t="s">
        <v>690</v>
      </c>
      <c r="AQ69" t="str">
        <f>IFERROR(VLOOKUP(ROWS(AQ$7:$AQ68),AO:AP,2,0),"")</f>
        <v/>
      </c>
      <c r="AR69" t="s">
        <v>742</v>
      </c>
      <c r="AS69" t="s">
        <v>734</v>
      </c>
      <c r="AT69" t="s">
        <v>185</v>
      </c>
    </row>
    <row r="70" spans="1:46" x14ac:dyDescent="0.25">
      <c r="A70" s="48"/>
      <c r="B70" s="48"/>
      <c r="C70">
        <f>IF(ISNUMBER(SEARCH('INSTITUTIONAL VENDOR'!$E$12,D70)),MAX($C$1:C69)+1,0)</f>
        <v>0</v>
      </c>
      <c r="D70" t="s">
        <v>742</v>
      </c>
      <c r="E70" t="str">
        <f>IFERROR(VLOOKUP(ROWS($E$1:E69),C:D,2,0),"")</f>
        <v/>
      </c>
      <c r="F70">
        <f>IF(ISNUMBER(SEARCH('INSTITUTIONAL VENDOR'!$C$31,G70)),MAX($F$2:F69)+1,0)</f>
        <v>0</v>
      </c>
      <c r="G70" t="s">
        <v>743</v>
      </c>
      <c r="H70" t="str">
        <f>IFERROR(VLOOKUP(ROWS($H$2:H69),F:G,2,0),"")</f>
        <v/>
      </c>
      <c r="J70">
        <f>IF(ISNUMBER(SEARCH('INSTITUTIONAL VENDOR'!$C$6,K70)),MAX($J$2:J69)+1,0)</f>
        <v>0</v>
      </c>
      <c r="K70" s="46" t="s">
        <v>744</v>
      </c>
      <c r="L70" s="106" t="str">
        <f>IFERROR(VLOOKUP(ROWS($L$2:L69),J:K,2,0),"")</f>
        <v/>
      </c>
      <c r="M70" t="s">
        <v>745</v>
      </c>
      <c r="R70" t="s">
        <v>746</v>
      </c>
      <c r="Y70" t="s">
        <v>747</v>
      </c>
      <c r="AA70" t="s">
        <v>557</v>
      </c>
      <c r="AG70" s="2" t="s">
        <v>699</v>
      </c>
      <c r="AO70">
        <f>IF(ISNUMBER(SEARCH('INSTITUTIONAL VENDOR'!$C$35,AP70)),MAX($AO$7:AO69)+1,0)</f>
        <v>0</v>
      </c>
      <c r="AP70" t="s">
        <v>699</v>
      </c>
      <c r="AQ70" t="str">
        <f>IFERROR(VLOOKUP(ROWS(AQ$7:$AQ69),AO:AP,2,0),"")</f>
        <v/>
      </c>
      <c r="AR70" t="s">
        <v>748</v>
      </c>
      <c r="AS70" t="s">
        <v>742</v>
      </c>
      <c r="AT70" t="s">
        <v>166</v>
      </c>
    </row>
    <row r="71" spans="1:46" x14ac:dyDescent="0.25">
      <c r="A71" s="48"/>
      <c r="B71" s="48"/>
      <c r="C71">
        <f>IF(ISNUMBER(SEARCH('INSTITUTIONAL VENDOR'!$E$12,D71)),MAX($C$1:C70)+1,0)</f>
        <v>0</v>
      </c>
      <c r="D71" t="s">
        <v>748</v>
      </c>
      <c r="E71" t="str">
        <f>IFERROR(VLOOKUP(ROWS($E$1:E70),C:D,2,0),"")</f>
        <v/>
      </c>
      <c r="F71">
        <f>IF(ISNUMBER(SEARCH('INSTITUTIONAL VENDOR'!$C$31,G71)),MAX($F$2:F70)+1,0)</f>
        <v>0</v>
      </c>
      <c r="G71" t="s">
        <v>749</v>
      </c>
      <c r="H71" t="str">
        <f>IFERROR(VLOOKUP(ROWS($H$2:H70),F:G,2,0),"")</f>
        <v/>
      </c>
      <c r="J71">
        <f>IF(ISNUMBER(SEARCH('INSTITUTIONAL VENDOR'!$C$6,K71)),MAX($J$2:J70)+1,0)</f>
        <v>0</v>
      </c>
      <c r="K71" s="46" t="s">
        <v>750</v>
      </c>
      <c r="L71" s="106" t="str">
        <f>IFERROR(VLOOKUP(ROWS($L$2:L70),J:K,2,0),"")</f>
        <v/>
      </c>
      <c r="M71" t="s">
        <v>751</v>
      </c>
      <c r="R71" t="s">
        <v>752</v>
      </c>
      <c r="U71" t="s">
        <v>753</v>
      </c>
      <c r="Y71" t="s">
        <v>754</v>
      </c>
      <c r="AA71" t="s">
        <v>755</v>
      </c>
      <c r="AG71" s="2" t="s">
        <v>705</v>
      </c>
      <c r="AO71">
        <f>IF(ISNUMBER(SEARCH('INSTITUTIONAL VENDOR'!$C$35,AP71)),MAX($AO$7:AO70)+1,0)</f>
        <v>0</v>
      </c>
      <c r="AP71" t="s">
        <v>705</v>
      </c>
      <c r="AQ71" t="str">
        <f>IFERROR(VLOOKUP(ROWS(AQ$7:$AQ70),AO:AP,2,0),"")</f>
        <v/>
      </c>
      <c r="AR71" t="s">
        <v>756</v>
      </c>
      <c r="AS71" t="s">
        <v>748</v>
      </c>
      <c r="AT71" t="s">
        <v>166</v>
      </c>
    </row>
    <row r="72" spans="1:46" x14ac:dyDescent="0.25">
      <c r="A72" s="48"/>
      <c r="B72" s="48"/>
      <c r="C72">
        <f>IF(ISNUMBER(SEARCH('INSTITUTIONAL VENDOR'!$E$12,D72)),MAX($C$1:C71)+1,0)</f>
        <v>0</v>
      </c>
      <c r="D72" t="s">
        <v>756</v>
      </c>
      <c r="E72" t="str">
        <f>IFERROR(VLOOKUP(ROWS($E$1:E71),C:D,2,0),"")</f>
        <v/>
      </c>
      <c r="F72">
        <f>IF(ISNUMBER(SEARCH('INSTITUTIONAL VENDOR'!$C$31,G72)),MAX($F$2:F71)+1,0)</f>
        <v>0</v>
      </c>
      <c r="G72" t="s">
        <v>757</v>
      </c>
      <c r="H72" t="str">
        <f>IFERROR(VLOOKUP(ROWS($H$2:H71),F:G,2,0),"")</f>
        <v/>
      </c>
      <c r="J72">
        <f>IF(ISNUMBER(SEARCH('INSTITUTIONAL VENDOR'!$C$6,K72)),MAX($J$2:J71)+1,0)</f>
        <v>0</v>
      </c>
      <c r="K72" s="46" t="s">
        <v>758</v>
      </c>
      <c r="L72" s="106" t="str">
        <f>IFERROR(VLOOKUP(ROWS($L$2:L71),J:K,2,0),"")</f>
        <v/>
      </c>
      <c r="M72" t="s">
        <v>759</v>
      </c>
      <c r="U72" t="s">
        <v>760</v>
      </c>
      <c r="Y72" t="s">
        <v>761</v>
      </c>
      <c r="AA72" t="s">
        <v>557</v>
      </c>
      <c r="AG72" s="2" t="s">
        <v>712</v>
      </c>
      <c r="AO72">
        <f>IF(ISNUMBER(SEARCH('INSTITUTIONAL VENDOR'!$C$35,AP72)),MAX($AO$7:AO71)+1,0)</f>
        <v>0</v>
      </c>
      <c r="AP72" t="s">
        <v>712</v>
      </c>
      <c r="AQ72" t="str">
        <f>IFERROR(VLOOKUP(ROWS(AQ$7:$AQ71),AO:AP,2,0),"")</f>
        <v/>
      </c>
      <c r="AR72" t="s">
        <v>762</v>
      </c>
      <c r="AS72" t="s">
        <v>756</v>
      </c>
      <c r="AT72" t="s">
        <v>166</v>
      </c>
    </row>
    <row r="73" spans="1:46" x14ac:dyDescent="0.25">
      <c r="A73" s="48"/>
      <c r="B73" s="48"/>
      <c r="C73">
        <f>IF(ISNUMBER(SEARCH('INSTITUTIONAL VENDOR'!$E$12,D73)),MAX($C$1:C72)+1,0)</f>
        <v>0</v>
      </c>
      <c r="D73" t="s">
        <v>762</v>
      </c>
      <c r="E73" t="str">
        <f>IFERROR(VLOOKUP(ROWS($E$1:E72),C:D,2,0),"")</f>
        <v/>
      </c>
      <c r="F73">
        <f>IF(ISNUMBER(SEARCH('INSTITUTIONAL VENDOR'!$C$31,G73)),MAX($F$2:F72)+1,0)</f>
        <v>0</v>
      </c>
      <c r="G73" t="s">
        <v>763</v>
      </c>
      <c r="H73" t="str">
        <f>IFERROR(VLOOKUP(ROWS($H$2:H72),F:G,2,0),"")</f>
        <v/>
      </c>
      <c r="J73">
        <f>IF(ISNUMBER(SEARCH('INSTITUTIONAL VENDOR'!$C$6,K73)),MAX($J$2:J72)+1,0)</f>
        <v>0</v>
      </c>
      <c r="K73" s="46" t="s">
        <v>764</v>
      </c>
      <c r="L73" s="106" t="str">
        <f>IFERROR(VLOOKUP(ROWS($L$2:L72),J:K,2,0),"")</f>
        <v/>
      </c>
      <c r="M73" t="s">
        <v>161</v>
      </c>
      <c r="U73" t="s">
        <v>765</v>
      </c>
      <c r="Y73" t="s">
        <v>766</v>
      </c>
      <c r="AA73" t="s">
        <v>767</v>
      </c>
      <c r="AG73" s="2" t="s">
        <v>719</v>
      </c>
      <c r="AO73">
        <f>IF(ISNUMBER(SEARCH('INSTITUTIONAL VENDOR'!$C$35,AP73)),MAX($AO$7:AO72)+1,0)</f>
        <v>0</v>
      </c>
      <c r="AP73" t="s">
        <v>719</v>
      </c>
      <c r="AQ73" t="str">
        <f>IFERROR(VLOOKUP(ROWS(AQ$7:$AQ72),AO:AP,2,0),"")</f>
        <v/>
      </c>
      <c r="AR73" t="s">
        <v>768</v>
      </c>
      <c r="AS73" t="s">
        <v>762</v>
      </c>
      <c r="AT73" t="s">
        <v>185</v>
      </c>
    </row>
    <row r="74" spans="1:46" x14ac:dyDescent="0.25">
      <c r="A74" s="48"/>
      <c r="B74" s="48"/>
      <c r="C74">
        <f>IF(ISNUMBER(SEARCH('INSTITUTIONAL VENDOR'!$E$12,D74)),MAX($C$1:C73)+1,0)</f>
        <v>0</v>
      </c>
      <c r="D74" t="s">
        <v>768</v>
      </c>
      <c r="E74" t="str">
        <f>IFERROR(VLOOKUP(ROWS($E$1:E73),C:D,2,0),"")</f>
        <v/>
      </c>
      <c r="F74">
        <f>IF(ISNUMBER(SEARCH('INSTITUTIONAL VENDOR'!$C$31,G74)),MAX($F$2:F73)+1,0)</f>
        <v>0</v>
      </c>
      <c r="G74" t="s">
        <v>769</v>
      </c>
      <c r="H74" t="str">
        <f>IFERROR(VLOOKUP(ROWS($H$2:H73),F:G,2,0),"")</f>
        <v/>
      </c>
      <c r="J74">
        <f>IF(ISNUMBER(SEARCH('INSTITUTIONAL VENDOR'!$C$6,K74)),MAX($J$2:J73)+1,0)</f>
        <v>0</v>
      </c>
      <c r="K74" s="46" t="s">
        <v>770</v>
      </c>
      <c r="L74" s="106" t="str">
        <f>IFERROR(VLOOKUP(ROWS($L$2:L73),J:K,2,0),"")</f>
        <v/>
      </c>
      <c r="M74" t="s">
        <v>180</v>
      </c>
      <c r="U74" t="s">
        <v>771</v>
      </c>
      <c r="Y74" t="s">
        <v>772</v>
      </c>
      <c r="AA74" t="s">
        <v>557</v>
      </c>
      <c r="AG74" s="2" t="s">
        <v>727</v>
      </c>
      <c r="AO74">
        <f>IF(ISNUMBER(SEARCH('INSTITUTIONAL VENDOR'!$C$35,AP74)),MAX($AO$7:AO73)+1,0)</f>
        <v>0</v>
      </c>
      <c r="AP74" t="s">
        <v>727</v>
      </c>
      <c r="AQ74" t="str">
        <f>IFERROR(VLOOKUP(ROWS(AQ$7:$AQ73),AO:AP,2,0),"")</f>
        <v/>
      </c>
      <c r="AR74" t="s">
        <v>773</v>
      </c>
      <c r="AS74" t="s">
        <v>768</v>
      </c>
      <c r="AT74" t="s">
        <v>185</v>
      </c>
    </row>
    <row r="75" spans="1:46" x14ac:dyDescent="0.25">
      <c r="A75" s="48"/>
      <c r="B75" s="48"/>
      <c r="C75">
        <f>IF(ISNUMBER(SEARCH('INSTITUTIONAL VENDOR'!$E$12,D75)),MAX($C$1:C74)+1,0)</f>
        <v>0</v>
      </c>
      <c r="D75" t="s">
        <v>773</v>
      </c>
      <c r="E75" t="str">
        <f>IFERROR(VLOOKUP(ROWS($E$1:E74),C:D,2,0),"")</f>
        <v/>
      </c>
      <c r="F75">
        <f>IF(ISNUMBER(SEARCH('INSTITUTIONAL VENDOR'!$C$31,G75)),MAX($F$2:F74)+1,0)</f>
        <v>0</v>
      </c>
      <c r="G75" t="s">
        <v>774</v>
      </c>
      <c r="H75" t="str">
        <f>IFERROR(VLOOKUP(ROWS($H$2:H74),F:G,2,0),"")</f>
        <v/>
      </c>
      <c r="J75">
        <f>IF(ISNUMBER(SEARCH('INSTITUTIONAL VENDOR'!$C$6,K75)),MAX($J$2:J74)+1,0)</f>
        <v>0</v>
      </c>
      <c r="K75" s="46" t="s">
        <v>775</v>
      </c>
      <c r="L75" s="106" t="str">
        <f>IFERROR(VLOOKUP(ROWS($L$2:L74),J:K,2,0),"")</f>
        <v/>
      </c>
      <c r="M75" t="s">
        <v>197</v>
      </c>
      <c r="U75" t="s">
        <v>776</v>
      </c>
      <c r="Y75" t="s">
        <v>777</v>
      </c>
      <c r="AA75" t="s">
        <v>778</v>
      </c>
      <c r="AG75" s="2" t="s">
        <v>734</v>
      </c>
      <c r="AO75">
        <f>IF(ISNUMBER(SEARCH('INSTITUTIONAL VENDOR'!$C$35,AP75)),MAX($AO$7:AO74)+1,0)</f>
        <v>0</v>
      </c>
      <c r="AP75" t="s">
        <v>734</v>
      </c>
      <c r="AQ75" t="str">
        <f>IFERROR(VLOOKUP(ROWS(AQ$7:$AQ74),AO:AP,2,0),"")</f>
        <v/>
      </c>
      <c r="AR75" t="s">
        <v>779</v>
      </c>
      <c r="AS75" t="s">
        <v>773</v>
      </c>
      <c r="AT75" t="s">
        <v>166</v>
      </c>
    </row>
    <row r="76" spans="1:46" x14ac:dyDescent="0.25">
      <c r="A76" s="48"/>
      <c r="B76" s="48"/>
      <c r="C76">
        <f>IF(ISNUMBER(SEARCH('INSTITUTIONAL VENDOR'!$E$12,D76)),MAX($C$1:C75)+1,0)</f>
        <v>0</v>
      </c>
      <c r="D76" t="s">
        <v>779</v>
      </c>
      <c r="E76" t="str">
        <f>IFERROR(VLOOKUP(ROWS($E$1:E75),C:D,2,0),"")</f>
        <v/>
      </c>
      <c r="F76">
        <f>IF(ISNUMBER(SEARCH('INSTITUTIONAL VENDOR'!$C$31,G76)),MAX($F$2:F75)+1,0)</f>
        <v>0</v>
      </c>
      <c r="G76" t="s">
        <v>780</v>
      </c>
      <c r="H76" t="str">
        <f>IFERROR(VLOOKUP(ROWS($H$2:H75),F:G,2,0),"")</f>
        <v/>
      </c>
      <c r="J76">
        <f>IF(ISNUMBER(SEARCH('INSTITUTIONAL VENDOR'!$C$6,K76)),MAX($J$2:J75)+1,0)</f>
        <v>0</v>
      </c>
      <c r="K76" s="46" t="s">
        <v>781</v>
      </c>
      <c r="L76" s="106" t="str">
        <f>IFERROR(VLOOKUP(ROWS($L$2:L75),J:K,2,0),"")</f>
        <v/>
      </c>
      <c r="M76" t="s">
        <v>782</v>
      </c>
      <c r="U76" t="s">
        <v>783</v>
      </c>
      <c r="Y76" t="s">
        <v>784</v>
      </c>
      <c r="AA76" t="s">
        <v>557</v>
      </c>
      <c r="AG76" s="2" t="s">
        <v>742</v>
      </c>
      <c r="AO76">
        <f>IF(ISNUMBER(SEARCH('INSTITUTIONAL VENDOR'!$C$35,AP76)),MAX($AO$7:AO75)+1,0)</f>
        <v>0</v>
      </c>
      <c r="AP76" t="s">
        <v>742</v>
      </c>
      <c r="AQ76" t="str">
        <f>IFERROR(VLOOKUP(ROWS(AQ$7:$AQ75),AO:AP,2,0),"")</f>
        <v/>
      </c>
      <c r="AR76" t="s">
        <v>785</v>
      </c>
      <c r="AS76" t="s">
        <v>779</v>
      </c>
      <c r="AT76" t="s">
        <v>185</v>
      </c>
    </row>
    <row r="77" spans="1:46" x14ac:dyDescent="0.25">
      <c r="A77" s="48"/>
      <c r="B77" s="48"/>
      <c r="C77">
        <f>IF(ISNUMBER(SEARCH('INSTITUTIONAL VENDOR'!$E$12,D77)),MAX($C$1:C76)+1,0)</f>
        <v>0</v>
      </c>
      <c r="D77" t="s">
        <v>785</v>
      </c>
      <c r="E77" t="str">
        <f>IFERROR(VLOOKUP(ROWS($E$1:E76),C:D,2,0),"")</f>
        <v/>
      </c>
      <c r="F77">
        <f>IF(ISNUMBER(SEARCH('INSTITUTIONAL VENDOR'!$C$31,G77)),MAX($F$2:F76)+1,0)</f>
        <v>0</v>
      </c>
      <c r="G77" t="s">
        <v>786</v>
      </c>
      <c r="H77" t="str">
        <f>IFERROR(VLOOKUP(ROWS($H$2:H76),F:G,2,0),"")</f>
        <v/>
      </c>
      <c r="J77">
        <f>IF(ISNUMBER(SEARCH('INSTITUTIONAL VENDOR'!$C$6,K77)),MAX($J$2:J76)+1,0)</f>
        <v>0</v>
      </c>
      <c r="K77" s="46" t="s">
        <v>787</v>
      </c>
      <c r="L77" s="106" t="str">
        <f>IFERROR(VLOOKUP(ROWS($L$2:L76),J:K,2,0),"")</f>
        <v/>
      </c>
      <c r="M77" t="s">
        <v>227</v>
      </c>
      <c r="U77" t="s">
        <v>788</v>
      </c>
      <c r="Y77" t="s">
        <v>789</v>
      </c>
      <c r="AA77" t="s">
        <v>790</v>
      </c>
      <c r="AG77" s="2" t="s">
        <v>748</v>
      </c>
      <c r="AO77">
        <f>IF(ISNUMBER(SEARCH('INSTITUTIONAL VENDOR'!$C$35,AP77)),MAX($AO$7:AO76)+1,0)</f>
        <v>0</v>
      </c>
      <c r="AP77" t="s">
        <v>748</v>
      </c>
      <c r="AQ77" t="str">
        <f>IFERROR(VLOOKUP(ROWS(AQ$7:$AQ76),AO:AP,2,0),"")</f>
        <v/>
      </c>
      <c r="AR77" t="s">
        <v>791</v>
      </c>
      <c r="AS77" t="s">
        <v>785</v>
      </c>
      <c r="AT77" t="s">
        <v>185</v>
      </c>
    </row>
    <row r="78" spans="1:46" x14ac:dyDescent="0.25">
      <c r="A78" s="48"/>
      <c r="B78" s="48"/>
      <c r="C78">
        <f>IF(ISNUMBER(SEARCH('INSTITUTIONAL VENDOR'!$E$12,D78)),MAX($C$1:C77)+1,0)</f>
        <v>0</v>
      </c>
      <c r="D78" t="s">
        <v>791</v>
      </c>
      <c r="E78" t="str">
        <f>IFERROR(VLOOKUP(ROWS($E$1:E77),C:D,2,0),"")</f>
        <v/>
      </c>
      <c r="F78">
        <f>IF(ISNUMBER(SEARCH('INSTITUTIONAL VENDOR'!$C$31,G78)),MAX($F$2:F77)+1,0)</f>
        <v>0</v>
      </c>
      <c r="G78" t="s">
        <v>792</v>
      </c>
      <c r="H78" t="str">
        <f>IFERROR(VLOOKUP(ROWS($H$2:H77),F:G,2,0),"")</f>
        <v/>
      </c>
      <c r="J78">
        <f>IF(ISNUMBER(SEARCH('INSTITUTIONAL VENDOR'!$C$6,K78)),MAX($J$2:J77)+1,0)</f>
        <v>0</v>
      </c>
      <c r="K78" s="46" t="s">
        <v>793</v>
      </c>
      <c r="L78" s="106" t="str">
        <f>IFERROR(VLOOKUP(ROWS($L$2:L77),J:K,2,0),"")</f>
        <v/>
      </c>
      <c r="M78" t="s">
        <v>239</v>
      </c>
      <c r="U78" t="s">
        <v>794</v>
      </c>
      <c r="Y78" t="s">
        <v>795</v>
      </c>
      <c r="AA78" t="s">
        <v>557</v>
      </c>
      <c r="AG78" s="2" t="s">
        <v>756</v>
      </c>
      <c r="AO78">
        <f>IF(ISNUMBER(SEARCH('INSTITUTIONAL VENDOR'!$C$35,AP78)),MAX($AO$7:AO77)+1,0)</f>
        <v>0</v>
      </c>
      <c r="AP78" t="s">
        <v>756</v>
      </c>
      <c r="AQ78" t="str">
        <f>IFERROR(VLOOKUP(ROWS(AQ$7:$AQ77),AO:AP,2,0),"")</f>
        <v/>
      </c>
      <c r="AR78" t="s">
        <v>796</v>
      </c>
      <c r="AS78" t="s">
        <v>791</v>
      </c>
      <c r="AT78" t="s">
        <v>185</v>
      </c>
    </row>
    <row r="79" spans="1:46" x14ac:dyDescent="0.25">
      <c r="A79" s="48"/>
      <c r="B79" s="48"/>
      <c r="C79">
        <f>IF(ISNUMBER(SEARCH('INSTITUTIONAL VENDOR'!$E$12,D79)),MAX($C$1:C78)+1,0)</f>
        <v>0</v>
      </c>
      <c r="D79" t="s">
        <v>796</v>
      </c>
      <c r="E79" t="str">
        <f>IFERROR(VLOOKUP(ROWS($E$1:E78),C:D,2,0),"")</f>
        <v/>
      </c>
      <c r="F79">
        <f>IF(ISNUMBER(SEARCH('INSTITUTIONAL VENDOR'!$C$31,G79)),MAX($F$2:F78)+1,0)</f>
        <v>0</v>
      </c>
      <c r="G79" t="s">
        <v>797</v>
      </c>
      <c r="H79" t="str">
        <f>IFERROR(VLOOKUP(ROWS($H$2:H78),F:G,2,0),"")</f>
        <v/>
      </c>
      <c r="J79">
        <f>IF(ISNUMBER(SEARCH('INSTITUTIONAL VENDOR'!$C$6,K79)),MAX($J$2:J78)+1,0)</f>
        <v>0</v>
      </c>
      <c r="K79" s="46" t="s">
        <v>798</v>
      </c>
      <c r="L79" s="106" t="str">
        <f>IFERROR(VLOOKUP(ROWS($L$2:L78),J:K,2,0),"")</f>
        <v/>
      </c>
      <c r="M79" t="s">
        <v>197</v>
      </c>
      <c r="U79" t="s">
        <v>799</v>
      </c>
      <c r="Y79" t="s">
        <v>800</v>
      </c>
      <c r="AA79" t="s">
        <v>801</v>
      </c>
      <c r="AG79" s="2" t="s">
        <v>762</v>
      </c>
      <c r="AO79">
        <f>IF(ISNUMBER(SEARCH('INSTITUTIONAL VENDOR'!$C$35,AP79)),MAX($AO$7:AO78)+1,0)</f>
        <v>0</v>
      </c>
      <c r="AP79" t="s">
        <v>762</v>
      </c>
      <c r="AQ79" t="str">
        <f>IFERROR(VLOOKUP(ROWS(AQ$7:$AQ78),AO:AP,2,0),"")</f>
        <v/>
      </c>
      <c r="AR79" t="s">
        <v>802</v>
      </c>
      <c r="AS79" t="s">
        <v>796</v>
      </c>
      <c r="AT79" t="s">
        <v>185</v>
      </c>
    </row>
    <row r="80" spans="1:46" x14ac:dyDescent="0.25">
      <c r="A80" s="48"/>
      <c r="B80" s="48"/>
      <c r="C80">
        <f>IF(ISNUMBER(SEARCH('INSTITUTIONAL VENDOR'!$E$12,D80)),MAX($C$1:C79)+1,0)</f>
        <v>0</v>
      </c>
      <c r="D80" t="s">
        <v>802</v>
      </c>
      <c r="E80" t="str">
        <f>IFERROR(VLOOKUP(ROWS($E$1:E79),C:D,2,0),"")</f>
        <v/>
      </c>
      <c r="F80">
        <f>IF(ISNUMBER(SEARCH('INSTITUTIONAL VENDOR'!$C$31,G80)),MAX($F$2:F79)+1,0)</f>
        <v>0</v>
      </c>
      <c r="G80" t="s">
        <v>803</v>
      </c>
      <c r="H80" t="str">
        <f>IFERROR(VLOOKUP(ROWS($H$2:H79),F:G,2,0),"")</f>
        <v/>
      </c>
      <c r="J80">
        <f>IF(ISNUMBER(SEARCH('INSTITUTIONAL VENDOR'!$C$6,K80)),MAX($J$2:J79)+1,0)</f>
        <v>0</v>
      </c>
      <c r="K80" s="46" t="s">
        <v>804</v>
      </c>
      <c r="L80" s="106" t="str">
        <f>IFERROR(VLOOKUP(ROWS($L$2:L79),J:K,2,0),"")</f>
        <v/>
      </c>
      <c r="M80" t="s">
        <v>256</v>
      </c>
      <c r="U80" t="s">
        <v>805</v>
      </c>
      <c r="Y80" t="s">
        <v>806</v>
      </c>
      <c r="AA80" t="s">
        <v>557</v>
      </c>
      <c r="AG80" s="2" t="s">
        <v>768</v>
      </c>
      <c r="AO80">
        <f>IF(ISNUMBER(SEARCH('INSTITUTIONAL VENDOR'!$C$35,AP80)),MAX($AO$7:AO79)+1,0)</f>
        <v>0</v>
      </c>
      <c r="AP80" t="s">
        <v>768</v>
      </c>
      <c r="AQ80" t="str">
        <f>IFERROR(VLOOKUP(ROWS(AQ$7:$AQ79),AO:AP,2,0),"")</f>
        <v/>
      </c>
      <c r="AR80" t="s">
        <v>807</v>
      </c>
      <c r="AS80" t="s">
        <v>802</v>
      </c>
      <c r="AT80" t="s">
        <v>185</v>
      </c>
    </row>
    <row r="81" spans="1:46" x14ac:dyDescent="0.25">
      <c r="A81" s="48"/>
      <c r="B81" s="48"/>
      <c r="C81">
        <f>IF(ISNUMBER(SEARCH('INSTITUTIONAL VENDOR'!$E$12,D81)),MAX($C$1:C80)+1,0)</f>
        <v>0</v>
      </c>
      <c r="D81" t="s">
        <v>807</v>
      </c>
      <c r="E81" t="str">
        <f>IFERROR(VLOOKUP(ROWS($E$1:E80),C:D,2,0),"")</f>
        <v/>
      </c>
      <c r="F81">
        <f>IF(ISNUMBER(SEARCH('INSTITUTIONAL VENDOR'!$C$31,G81)),MAX($F$2:F80)+1,0)</f>
        <v>0</v>
      </c>
      <c r="G81" t="s">
        <v>808</v>
      </c>
      <c r="H81" t="str">
        <f>IFERROR(VLOOKUP(ROWS($H$2:H80),F:G,2,0),"")</f>
        <v/>
      </c>
      <c r="J81">
        <f>IF(ISNUMBER(SEARCH('INSTITUTIONAL VENDOR'!$C$6,K81)),MAX($J$2:J80)+1,0)</f>
        <v>0</v>
      </c>
      <c r="K81" s="46" t="s">
        <v>809</v>
      </c>
      <c r="L81" s="106" t="str">
        <f>IFERROR(VLOOKUP(ROWS($L$2:L80),J:K,2,0),"")</f>
        <v/>
      </c>
      <c r="M81" t="s">
        <v>810</v>
      </c>
      <c r="U81" t="s">
        <v>811</v>
      </c>
      <c r="Y81" t="s">
        <v>812</v>
      </c>
      <c r="AA81" t="s">
        <v>813</v>
      </c>
      <c r="AG81" s="2" t="s">
        <v>773</v>
      </c>
      <c r="AO81">
        <f>IF(ISNUMBER(SEARCH('INSTITUTIONAL VENDOR'!$C$35,AP81)),MAX($AO$7:AO80)+1,0)</f>
        <v>0</v>
      </c>
      <c r="AP81" t="s">
        <v>773</v>
      </c>
      <c r="AQ81" t="str">
        <f>IFERROR(VLOOKUP(ROWS(AQ$7:$AQ80),AO:AP,2,0),"")</f>
        <v/>
      </c>
      <c r="AR81" t="s">
        <v>814</v>
      </c>
      <c r="AS81" t="s">
        <v>807</v>
      </c>
      <c r="AT81" t="s">
        <v>185</v>
      </c>
    </row>
    <row r="82" spans="1:46" x14ac:dyDescent="0.25">
      <c r="A82" s="48"/>
      <c r="B82" s="48"/>
      <c r="C82">
        <f>IF(ISNUMBER(SEARCH('INSTITUTIONAL VENDOR'!$E$12,D82)),MAX($C$1:C81)+1,0)</f>
        <v>0</v>
      </c>
      <c r="D82" t="s">
        <v>814</v>
      </c>
      <c r="E82" t="str">
        <f>IFERROR(VLOOKUP(ROWS($E$1:E81),C:D,2,0),"")</f>
        <v/>
      </c>
      <c r="F82">
        <f>IF(ISNUMBER(SEARCH('INSTITUTIONAL VENDOR'!$C$31,G82)),MAX($F$2:F81)+1,0)</f>
        <v>0</v>
      </c>
      <c r="G82" t="s">
        <v>815</v>
      </c>
      <c r="H82" t="str">
        <f>IFERROR(VLOOKUP(ROWS($H$2:H81),F:G,2,0),"")</f>
        <v/>
      </c>
      <c r="J82">
        <f>IF(ISNUMBER(SEARCH('INSTITUTIONAL VENDOR'!$C$6,K82)),MAX($J$2:J81)+1,0)</f>
        <v>0</v>
      </c>
      <c r="K82" s="46" t="s">
        <v>816</v>
      </c>
      <c r="L82" s="106" t="str">
        <f>IFERROR(VLOOKUP(ROWS($L$2:L81),J:K,2,0),"")</f>
        <v/>
      </c>
      <c r="M82" t="s">
        <v>268</v>
      </c>
      <c r="U82" t="s">
        <v>817</v>
      </c>
      <c r="Y82" t="s">
        <v>818</v>
      </c>
      <c r="AA82" t="s">
        <v>557</v>
      </c>
      <c r="AG82" s="2" t="s">
        <v>779</v>
      </c>
      <c r="AO82">
        <f>IF(ISNUMBER(SEARCH('INSTITUTIONAL VENDOR'!$C$35,AP82)),MAX($AO$7:AO81)+1,0)</f>
        <v>0</v>
      </c>
      <c r="AP82" t="s">
        <v>779</v>
      </c>
      <c r="AQ82" t="str">
        <f>IFERROR(VLOOKUP(ROWS(AQ$7:$AQ81),AO:AP,2,0),"")</f>
        <v/>
      </c>
      <c r="AR82" t="s">
        <v>819</v>
      </c>
      <c r="AS82" t="s">
        <v>814</v>
      </c>
      <c r="AT82" t="s">
        <v>166</v>
      </c>
    </row>
    <row r="83" spans="1:46" x14ac:dyDescent="0.25">
      <c r="A83" s="48"/>
      <c r="B83" s="48"/>
      <c r="C83">
        <f>IF(ISNUMBER(SEARCH('INSTITUTIONAL VENDOR'!$E$12,D83)),MAX($C$1:C82)+1,0)</f>
        <v>0</v>
      </c>
      <c r="D83" t="s">
        <v>819</v>
      </c>
      <c r="E83" t="str">
        <f>IFERROR(VLOOKUP(ROWS($E$1:E82),C:D,2,0),"")</f>
        <v/>
      </c>
      <c r="F83">
        <f>IF(ISNUMBER(SEARCH('INSTITUTIONAL VENDOR'!$C$31,G83)),MAX($F$2:F82)+1,0)</f>
        <v>0</v>
      </c>
      <c r="G83" t="s">
        <v>820</v>
      </c>
      <c r="H83" t="str">
        <f>IFERROR(VLOOKUP(ROWS($H$2:H82),F:G,2,0),"")</f>
        <v/>
      </c>
      <c r="J83">
        <f>IF(ISNUMBER(SEARCH('INSTITUTIONAL VENDOR'!$C$6,K83)),MAX($J$2:J82)+1,0)</f>
        <v>0</v>
      </c>
      <c r="K83" s="46" t="s">
        <v>821</v>
      </c>
      <c r="L83" s="106" t="str">
        <f>IFERROR(VLOOKUP(ROWS($L$2:L82),J:K,2,0),"")</f>
        <v/>
      </c>
      <c r="M83" t="s">
        <v>239</v>
      </c>
      <c r="U83" t="s">
        <v>822</v>
      </c>
      <c r="Y83" t="s">
        <v>823</v>
      </c>
      <c r="AA83" t="s">
        <v>824</v>
      </c>
      <c r="AG83" s="2" t="s">
        <v>785</v>
      </c>
      <c r="AO83">
        <f>IF(ISNUMBER(SEARCH('INSTITUTIONAL VENDOR'!$C$35,AP83)),MAX($AO$7:AO82)+1,0)</f>
        <v>0</v>
      </c>
      <c r="AP83" t="s">
        <v>785</v>
      </c>
      <c r="AQ83" t="str">
        <f>IFERROR(VLOOKUP(ROWS(AQ$7:$AQ82),AO:AP,2,0),"")</f>
        <v/>
      </c>
      <c r="AR83" t="s">
        <v>825</v>
      </c>
      <c r="AS83" t="s">
        <v>819</v>
      </c>
      <c r="AT83" t="s">
        <v>185</v>
      </c>
    </row>
    <row r="84" spans="1:46" x14ac:dyDescent="0.25">
      <c r="A84" s="48"/>
      <c r="B84" s="48"/>
      <c r="C84">
        <f>IF(ISNUMBER(SEARCH('INSTITUTIONAL VENDOR'!$E$12,D84)),MAX($C$1:C83)+1,0)</f>
        <v>0</v>
      </c>
      <c r="D84" t="s">
        <v>825</v>
      </c>
      <c r="E84" t="str">
        <f>IFERROR(VLOOKUP(ROWS($E$1:E83),C:D,2,0),"")</f>
        <v/>
      </c>
      <c r="F84">
        <f>IF(ISNUMBER(SEARCH('INSTITUTIONAL VENDOR'!$C$31,G84)),MAX($F$2:F83)+1,0)</f>
        <v>0</v>
      </c>
      <c r="G84" t="s">
        <v>826</v>
      </c>
      <c r="H84" t="str">
        <f>IFERROR(VLOOKUP(ROWS($H$2:H83),F:G,2,0),"")</f>
        <v/>
      </c>
      <c r="J84">
        <f>IF(ISNUMBER(SEARCH('INSTITUTIONAL VENDOR'!$C$6,K84)),MAX($J$2:J83)+1,0)</f>
        <v>0</v>
      </c>
      <c r="K84" s="46" t="s">
        <v>827</v>
      </c>
      <c r="L84" s="106" t="str">
        <f>IFERROR(VLOOKUP(ROWS($L$2:L83),J:K,2,0),"")</f>
        <v/>
      </c>
      <c r="M84" t="s">
        <v>197</v>
      </c>
      <c r="U84" t="s">
        <v>828</v>
      </c>
      <c r="Y84" t="s">
        <v>829</v>
      </c>
      <c r="AA84" t="s">
        <v>557</v>
      </c>
      <c r="AG84" s="2" t="s">
        <v>791</v>
      </c>
      <c r="AO84">
        <f>IF(ISNUMBER(SEARCH('INSTITUTIONAL VENDOR'!$C$35,AP84)),MAX($AO$7:AO83)+1,0)</f>
        <v>0</v>
      </c>
      <c r="AP84" t="s">
        <v>791</v>
      </c>
      <c r="AQ84" t="str">
        <f>IFERROR(VLOOKUP(ROWS(AQ$7:$AQ83),AO:AP,2,0),"")</f>
        <v/>
      </c>
      <c r="AR84" t="s">
        <v>830</v>
      </c>
      <c r="AS84" t="s">
        <v>825</v>
      </c>
      <c r="AT84" t="s">
        <v>185</v>
      </c>
    </row>
    <row r="85" spans="1:46" x14ac:dyDescent="0.25">
      <c r="A85" s="48"/>
      <c r="B85" s="48"/>
      <c r="C85">
        <f>IF(ISNUMBER(SEARCH('INSTITUTIONAL VENDOR'!$E$12,D85)),MAX($C$1:C84)+1,0)</f>
        <v>0</v>
      </c>
      <c r="D85" t="s">
        <v>830</v>
      </c>
      <c r="E85" t="str">
        <f>IFERROR(VLOOKUP(ROWS($E$1:E84),C:D,2,0),"")</f>
        <v/>
      </c>
      <c r="F85">
        <f>IF(ISNUMBER(SEARCH('INSTITUTIONAL VENDOR'!$C$31,G85)),MAX($F$2:F84)+1,0)</f>
        <v>0</v>
      </c>
      <c r="G85" t="s">
        <v>831</v>
      </c>
      <c r="H85" t="str">
        <f>IFERROR(VLOOKUP(ROWS($H$2:H84),F:G,2,0),"")</f>
        <v/>
      </c>
      <c r="J85">
        <f>IF(ISNUMBER(SEARCH('INSTITUTIONAL VENDOR'!$C$6,K85)),MAX($J$2:J84)+1,0)</f>
        <v>0</v>
      </c>
      <c r="K85" s="46" t="s">
        <v>832</v>
      </c>
      <c r="L85" s="106" t="str">
        <f>IFERROR(VLOOKUP(ROWS($L$2:L84),J:K,2,0),"")</f>
        <v/>
      </c>
      <c r="M85" t="s">
        <v>282</v>
      </c>
      <c r="U85" t="s">
        <v>833</v>
      </c>
      <c r="Y85" t="s">
        <v>834</v>
      </c>
      <c r="AA85" t="s">
        <v>597</v>
      </c>
      <c r="AG85" s="2" t="s">
        <v>796</v>
      </c>
      <c r="AO85">
        <f>IF(ISNUMBER(SEARCH('INSTITUTIONAL VENDOR'!$C$35,AP85)),MAX($AO$7:AO84)+1,0)</f>
        <v>0</v>
      </c>
      <c r="AP85" t="s">
        <v>796</v>
      </c>
      <c r="AQ85" t="str">
        <f>IFERROR(VLOOKUP(ROWS(AQ$7:$AQ84),AO:AP,2,0),"")</f>
        <v/>
      </c>
      <c r="AR85" t="s">
        <v>835</v>
      </c>
      <c r="AS85" t="s">
        <v>830</v>
      </c>
      <c r="AT85" t="s">
        <v>185</v>
      </c>
    </row>
    <row r="86" spans="1:46" x14ac:dyDescent="0.25">
      <c r="A86" s="48"/>
      <c r="B86" s="48"/>
      <c r="C86">
        <f>IF(ISNUMBER(SEARCH('INSTITUTIONAL VENDOR'!$E$12,D86)),MAX($C$1:C85)+1,0)</f>
        <v>0</v>
      </c>
      <c r="D86" t="s">
        <v>835</v>
      </c>
      <c r="E86" t="str">
        <f>IFERROR(VLOOKUP(ROWS($E$1:E85),C:D,2,0),"")</f>
        <v/>
      </c>
      <c r="F86">
        <f>IF(ISNUMBER(SEARCH('INSTITUTIONAL VENDOR'!$C$31,G86)),MAX($F$2:F85)+1,0)</f>
        <v>0</v>
      </c>
      <c r="G86" t="s">
        <v>836</v>
      </c>
      <c r="H86" t="str">
        <f>IFERROR(VLOOKUP(ROWS($H$2:H85),F:G,2,0),"")</f>
        <v/>
      </c>
      <c r="J86">
        <f>IF(ISNUMBER(SEARCH('INSTITUTIONAL VENDOR'!$C$6,K86)),MAX($J$2:J85)+1,0)</f>
        <v>0</v>
      </c>
      <c r="K86" s="46" t="s">
        <v>837</v>
      </c>
      <c r="L86" s="106" t="str">
        <f>IFERROR(VLOOKUP(ROWS($L$2:L85),J:K,2,0),"")</f>
        <v/>
      </c>
      <c r="M86" t="s">
        <v>287</v>
      </c>
      <c r="U86" t="s">
        <v>838</v>
      </c>
      <c r="Y86" t="s">
        <v>839</v>
      </c>
      <c r="AA86" t="s">
        <v>840</v>
      </c>
      <c r="AG86" s="2" t="s">
        <v>802</v>
      </c>
      <c r="AO86">
        <f>IF(ISNUMBER(SEARCH('INSTITUTIONAL VENDOR'!$C$35,AP86)),MAX($AO$7:AO85)+1,0)</f>
        <v>0</v>
      </c>
      <c r="AP86" t="s">
        <v>802</v>
      </c>
      <c r="AQ86" t="str">
        <f>IFERROR(VLOOKUP(ROWS(AQ$7:$AQ85),AO:AP,2,0),"")</f>
        <v/>
      </c>
      <c r="AR86" t="s">
        <v>841</v>
      </c>
      <c r="AS86" t="s">
        <v>835</v>
      </c>
      <c r="AT86" t="s">
        <v>185</v>
      </c>
    </row>
    <row r="87" spans="1:46" x14ac:dyDescent="0.25">
      <c r="A87" s="48"/>
      <c r="B87" s="48"/>
      <c r="C87">
        <f>IF(ISNUMBER(SEARCH('INSTITUTIONAL VENDOR'!$E$12,D87)),MAX($C$1:C86)+1,0)</f>
        <v>0</v>
      </c>
      <c r="D87" t="s">
        <v>841</v>
      </c>
      <c r="E87" t="str">
        <f>IFERROR(VLOOKUP(ROWS($E$1:E86),C:D,2,0),"")</f>
        <v/>
      </c>
      <c r="F87">
        <f>IF(ISNUMBER(SEARCH('INSTITUTIONAL VENDOR'!$C$31,G87)),MAX($F$2:F86)+1,0)</f>
        <v>0</v>
      </c>
      <c r="G87" t="s">
        <v>842</v>
      </c>
      <c r="H87" t="str">
        <f>IFERROR(VLOOKUP(ROWS($H$2:H86),F:G,2,0),"")</f>
        <v/>
      </c>
      <c r="J87">
        <f>IF(ISNUMBER(SEARCH('INSTITUTIONAL VENDOR'!$C$6,K87)),MAX($J$2:J86)+1,0)</f>
        <v>0</v>
      </c>
      <c r="K87" s="46" t="s">
        <v>843</v>
      </c>
      <c r="L87" s="106" t="str">
        <f>IFERROR(VLOOKUP(ROWS($L$2:L86),J:K,2,0),"")</f>
        <v/>
      </c>
      <c r="M87" t="s">
        <v>292</v>
      </c>
      <c r="U87" t="s">
        <v>844</v>
      </c>
      <c r="Y87" t="s">
        <v>845</v>
      </c>
      <c r="AA87" t="s">
        <v>606</v>
      </c>
      <c r="AG87" s="2" t="s">
        <v>846</v>
      </c>
      <c r="AO87">
        <f>IF(ISNUMBER(SEARCH('INSTITUTIONAL VENDOR'!$C$35,AP87)),MAX($AO$7:AO86)+1,0)</f>
        <v>0</v>
      </c>
      <c r="AP87" t="s">
        <v>807</v>
      </c>
      <c r="AQ87" t="str">
        <f>IFERROR(VLOOKUP(ROWS(AQ$7:$AQ86),AO:AP,2,0),"")</f>
        <v/>
      </c>
      <c r="AR87" t="s">
        <v>847</v>
      </c>
      <c r="AS87" t="s">
        <v>841</v>
      </c>
      <c r="AT87" t="s">
        <v>166</v>
      </c>
    </row>
    <row r="88" spans="1:46" x14ac:dyDescent="0.25">
      <c r="A88" s="48"/>
      <c r="B88" s="48"/>
      <c r="C88">
        <f>IF(ISNUMBER(SEARCH('INSTITUTIONAL VENDOR'!$E$12,D88)),MAX($C$1:C87)+1,0)</f>
        <v>0</v>
      </c>
      <c r="D88" t="s">
        <v>847</v>
      </c>
      <c r="E88" t="str">
        <f>IFERROR(VLOOKUP(ROWS($E$1:E87),C:D,2,0),"")</f>
        <v/>
      </c>
      <c r="F88">
        <f>IF(ISNUMBER(SEARCH('INSTITUTIONAL VENDOR'!$C$31,G88)),MAX($F$2:F87)+1,0)</f>
        <v>0</v>
      </c>
      <c r="G88" t="s">
        <v>848</v>
      </c>
      <c r="H88" t="str">
        <f>IFERROR(VLOOKUP(ROWS($H$2:H87),F:G,2,0),"")</f>
        <v/>
      </c>
      <c r="J88">
        <f>IF(ISNUMBER(SEARCH('INSTITUTIONAL VENDOR'!$C$6,K88)),MAX($J$2:J87)+1,0)</f>
        <v>0</v>
      </c>
      <c r="K88" s="46" t="s">
        <v>849</v>
      </c>
      <c r="L88" s="106" t="str">
        <f>IFERROR(VLOOKUP(ROWS($L$2:L87),J:K,2,0),"")</f>
        <v/>
      </c>
      <c r="M88" t="s">
        <v>298</v>
      </c>
      <c r="U88" t="s">
        <v>850</v>
      </c>
      <c r="Y88" t="s">
        <v>851</v>
      </c>
      <c r="AA88" t="s">
        <v>617</v>
      </c>
      <c r="AG88" s="2" t="s">
        <v>814</v>
      </c>
      <c r="AO88">
        <f>IF(ISNUMBER(SEARCH('INSTITUTIONAL VENDOR'!$C$35,AP88)),MAX($AO$7:AO87)+1,0)</f>
        <v>0</v>
      </c>
      <c r="AP88" t="s">
        <v>814</v>
      </c>
      <c r="AQ88" t="str">
        <f>IFERROR(VLOOKUP(ROWS(AQ$7:$AQ87),AO:AP,2,0),"")</f>
        <v/>
      </c>
      <c r="AR88" s="81" t="s">
        <v>852</v>
      </c>
      <c r="AS88" t="s">
        <v>847</v>
      </c>
      <c r="AT88" t="s">
        <v>166</v>
      </c>
    </row>
    <row r="89" spans="1:46" x14ac:dyDescent="0.25">
      <c r="A89" s="48"/>
      <c r="B89" s="48"/>
      <c r="C89">
        <f>IF(ISNUMBER(SEARCH('INSTITUTIONAL VENDOR'!$E$12,D89)),MAX($C$1:C88)+1,0)</f>
        <v>0</v>
      </c>
      <c r="D89" t="s">
        <v>852</v>
      </c>
      <c r="E89" t="str">
        <f>IFERROR(VLOOKUP(ROWS($E$1:E88),C:D,2,0),"")</f>
        <v/>
      </c>
      <c r="F89">
        <f>IF(ISNUMBER(SEARCH('INSTITUTIONAL VENDOR'!$C$31,G89)),MAX($F$2:F88)+1,0)</f>
        <v>0</v>
      </c>
      <c r="G89" t="s">
        <v>853</v>
      </c>
      <c r="H89" t="str">
        <f>IFERROR(VLOOKUP(ROWS($H$2:H88),F:G,2,0),"")</f>
        <v/>
      </c>
      <c r="J89">
        <f>IF(ISNUMBER(SEARCH('INSTITUTIONAL VENDOR'!$C$6,K89)),MAX($J$2:J88)+1,0)</f>
        <v>0</v>
      </c>
      <c r="K89" s="46" t="s">
        <v>854</v>
      </c>
      <c r="L89" s="106" t="str">
        <f>IFERROR(VLOOKUP(ROWS($L$2:L88),J:K,2,0),"")</f>
        <v/>
      </c>
      <c r="M89" t="s">
        <v>303</v>
      </c>
      <c r="U89" t="s">
        <v>855</v>
      </c>
      <c r="Y89" t="s">
        <v>856</v>
      </c>
      <c r="AA89" t="s">
        <v>626</v>
      </c>
      <c r="AG89" s="2" t="s">
        <v>819</v>
      </c>
      <c r="AO89">
        <f>IF(ISNUMBER(SEARCH('INSTITUTIONAL VENDOR'!$C$35,AP89)),MAX($AO$7:AO88)+1,0)</f>
        <v>0</v>
      </c>
      <c r="AP89" t="s">
        <v>819</v>
      </c>
      <c r="AQ89" t="str">
        <f>IFERROR(VLOOKUP(ROWS(AQ$7:$AQ88),AO:AP,2,0),"")</f>
        <v/>
      </c>
      <c r="AR89" t="s">
        <v>857</v>
      </c>
      <c r="AS89" s="81" t="s">
        <v>852</v>
      </c>
      <c r="AT89" t="s">
        <v>185</v>
      </c>
    </row>
    <row r="90" spans="1:46" x14ac:dyDescent="0.25">
      <c r="A90" s="48"/>
      <c r="B90" s="48"/>
      <c r="C90">
        <f>IF(ISNUMBER(SEARCH('INSTITUTIONAL VENDOR'!$E$12,D90)),MAX($C$1:C89)+1,0)</f>
        <v>0</v>
      </c>
      <c r="D90" t="s">
        <v>857</v>
      </c>
      <c r="E90" t="str">
        <f>IFERROR(VLOOKUP(ROWS($E$1:E89),C:D,2,0),"")</f>
        <v/>
      </c>
      <c r="F90">
        <f>IF(ISNUMBER(SEARCH('INSTITUTIONAL VENDOR'!$C$31,G90)),MAX($F$2:F89)+1,0)</f>
        <v>0</v>
      </c>
      <c r="G90" t="s">
        <v>858</v>
      </c>
      <c r="H90" t="str">
        <f>IFERROR(VLOOKUP(ROWS($H$2:H89),F:G,2,0),"")</f>
        <v/>
      </c>
      <c r="J90">
        <f>IF(ISNUMBER(SEARCH('INSTITUTIONAL VENDOR'!$C$6,K90)),MAX($J$2:J89)+1,0)</f>
        <v>0</v>
      </c>
      <c r="K90" s="46" t="s">
        <v>859</v>
      </c>
      <c r="L90" s="106" t="str">
        <f>IFERROR(VLOOKUP(ROWS($L$2:L89),J:K,2,0),"")</f>
        <v/>
      </c>
      <c r="M90" t="s">
        <v>292</v>
      </c>
      <c r="U90" t="s">
        <v>860</v>
      </c>
      <c r="Y90" t="s">
        <v>861</v>
      </c>
      <c r="AA90" t="s">
        <v>634</v>
      </c>
      <c r="AG90" s="2" t="s">
        <v>825</v>
      </c>
      <c r="AO90">
        <f>IF(ISNUMBER(SEARCH('INSTITUTIONAL VENDOR'!$C$35,AP90)),MAX($AO$7:AO89)+1,0)</f>
        <v>0</v>
      </c>
      <c r="AP90" t="s">
        <v>825</v>
      </c>
      <c r="AQ90" t="str">
        <f>IFERROR(VLOOKUP(ROWS(AQ$7:$AQ89),AO:AP,2,0),"")</f>
        <v/>
      </c>
      <c r="AR90" t="s">
        <v>862</v>
      </c>
      <c r="AS90" t="s">
        <v>857</v>
      </c>
      <c r="AT90" t="s">
        <v>185</v>
      </c>
    </row>
    <row r="91" spans="1:46" x14ac:dyDescent="0.25">
      <c r="A91" s="48"/>
      <c r="B91" s="48"/>
      <c r="C91">
        <f>IF(ISNUMBER(SEARCH('INSTITUTIONAL VENDOR'!$E$12,D91)),MAX($C$1:C90)+1,0)</f>
        <v>0</v>
      </c>
      <c r="D91" t="s">
        <v>862</v>
      </c>
      <c r="E91" t="str">
        <f>IFERROR(VLOOKUP(ROWS($E$1:E90),C:D,2,0),"")</f>
        <v/>
      </c>
      <c r="F91">
        <f>IF(ISNUMBER(SEARCH('INSTITUTIONAL VENDOR'!$C$31,G91)),MAX($F$2:F90)+1,0)</f>
        <v>0</v>
      </c>
      <c r="G91" t="s">
        <v>863</v>
      </c>
      <c r="H91" t="str">
        <f>IFERROR(VLOOKUP(ROWS($H$2:H90),F:G,2,0),"")</f>
        <v/>
      </c>
      <c r="J91">
        <f>IF(ISNUMBER(SEARCH('INSTITUTIONAL VENDOR'!$C$6,K91)),MAX($J$2:J90)+1,0)</f>
        <v>0</v>
      </c>
      <c r="K91" s="46" t="s">
        <v>864</v>
      </c>
      <c r="L91" s="106" t="str">
        <f>IFERROR(VLOOKUP(ROWS($L$2:L90),J:K,2,0),"")</f>
        <v/>
      </c>
      <c r="M91" t="s">
        <v>314</v>
      </c>
      <c r="U91" t="s">
        <v>865</v>
      </c>
      <c r="Y91" t="s">
        <v>866</v>
      </c>
      <c r="AA91" t="s">
        <v>643</v>
      </c>
      <c r="AG91" s="2" t="s">
        <v>830</v>
      </c>
      <c r="AO91">
        <f>IF(ISNUMBER(SEARCH('INSTITUTIONAL VENDOR'!$C$35,AP91)),MAX($AO$7:AO90)+1,0)</f>
        <v>0</v>
      </c>
      <c r="AP91" t="s">
        <v>830</v>
      </c>
      <c r="AQ91" t="str">
        <f>IFERROR(VLOOKUP(ROWS(AQ$7:$AQ90),AO:AP,2,0),"")</f>
        <v/>
      </c>
      <c r="AR91" t="s">
        <v>867</v>
      </c>
      <c r="AS91" t="s">
        <v>862</v>
      </c>
      <c r="AT91" t="s">
        <v>185</v>
      </c>
    </row>
    <row r="92" spans="1:46" x14ac:dyDescent="0.25">
      <c r="A92" s="48"/>
      <c r="B92" s="48"/>
      <c r="C92">
        <f>IF(ISNUMBER(SEARCH('INSTITUTIONAL VENDOR'!$E$12,D92)),MAX($C$1:C91)+1,0)</f>
        <v>0</v>
      </c>
      <c r="D92" t="s">
        <v>867</v>
      </c>
      <c r="E92" t="str">
        <f>IFERROR(VLOOKUP(ROWS($E$1:E91),C:D,2,0),"")</f>
        <v/>
      </c>
      <c r="F92">
        <f>IF(ISNUMBER(SEARCH('INSTITUTIONAL VENDOR'!$C$31,G92)),MAX($F$2:F91)+1,0)</f>
        <v>0</v>
      </c>
      <c r="G92" t="s">
        <v>868</v>
      </c>
      <c r="H92" t="str">
        <f>IFERROR(VLOOKUP(ROWS($H$2:H91),F:G,2,0),"")</f>
        <v/>
      </c>
      <c r="J92">
        <f>IF(ISNUMBER(SEARCH('INSTITUTIONAL VENDOR'!$C$6,K92)),MAX($J$2:J91)+1,0)</f>
        <v>0</v>
      </c>
      <c r="K92" s="104" t="s">
        <v>869</v>
      </c>
      <c r="L92" s="106" t="str">
        <f>IFERROR(VLOOKUP(ROWS($L$2:L91),J:K,2,0),"")</f>
        <v/>
      </c>
      <c r="M92" t="s">
        <v>320</v>
      </c>
      <c r="U92" t="s">
        <v>870</v>
      </c>
      <c r="Y92" t="s">
        <v>871</v>
      </c>
      <c r="AA92" t="s">
        <v>872</v>
      </c>
      <c r="AG92" s="2" t="s">
        <v>873</v>
      </c>
      <c r="AO92">
        <f>IF(ISNUMBER(SEARCH('INSTITUTIONAL VENDOR'!$C$35,AP92)),MAX($AO$7:AO91)+1,0)</f>
        <v>0</v>
      </c>
      <c r="AP92" t="s">
        <v>835</v>
      </c>
      <c r="AQ92" t="str">
        <f>IFERROR(VLOOKUP(ROWS(AQ$7:$AQ91),AO:AP,2,0),"")</f>
        <v/>
      </c>
      <c r="AR92" t="s">
        <v>874</v>
      </c>
      <c r="AS92" t="s">
        <v>867</v>
      </c>
      <c r="AT92" t="s">
        <v>185</v>
      </c>
    </row>
    <row r="93" spans="1:46" x14ac:dyDescent="0.25">
      <c r="A93" s="48"/>
      <c r="B93" s="48"/>
      <c r="C93">
        <f>IF(ISNUMBER(SEARCH('INSTITUTIONAL VENDOR'!$E$12,D93)),MAX($C$1:C92)+1,0)</f>
        <v>0</v>
      </c>
      <c r="D93" t="s">
        <v>874</v>
      </c>
      <c r="E93" t="str">
        <f>IFERROR(VLOOKUP(ROWS($E$1:E92),C:D,2,0),"")</f>
        <v/>
      </c>
      <c r="F93">
        <f>IF(ISNUMBER(SEARCH('INSTITUTIONAL VENDOR'!$C$31,G93)),MAX($F$2:F92)+1,0)</f>
        <v>0</v>
      </c>
      <c r="G93" t="s">
        <v>875</v>
      </c>
      <c r="H93" t="str">
        <f>IFERROR(VLOOKUP(ROWS($H$2:H92),F:G,2,0),"")</f>
        <v/>
      </c>
      <c r="J93">
        <f>IF(ISNUMBER(SEARCH('INSTITUTIONAL VENDOR'!$C$6,K93)),MAX($J$2:J92)+1,0)</f>
        <v>0</v>
      </c>
      <c r="K93" s="46" t="s">
        <v>876</v>
      </c>
      <c r="L93" s="106" t="str">
        <f>IFERROR(VLOOKUP(ROWS($L$2:L92),J:K,2,0),"")</f>
        <v/>
      </c>
      <c r="M93" t="s">
        <v>326</v>
      </c>
      <c r="U93" t="s">
        <v>877</v>
      </c>
      <c r="Y93" t="s">
        <v>878</v>
      </c>
      <c r="AA93" t="s">
        <v>879</v>
      </c>
      <c r="AG93" s="2" t="s">
        <v>841</v>
      </c>
      <c r="AO93">
        <f>IF(ISNUMBER(SEARCH('INSTITUTIONAL VENDOR'!$C$35,AP93)),MAX($AO$7:AO92)+1,0)</f>
        <v>0</v>
      </c>
      <c r="AP93" t="s">
        <v>841</v>
      </c>
      <c r="AQ93" t="str">
        <f>IFERROR(VLOOKUP(ROWS(AQ$7:$AQ92),AO:AP,2,0),"")</f>
        <v/>
      </c>
      <c r="AR93" t="s">
        <v>880</v>
      </c>
      <c r="AS93" t="s">
        <v>874</v>
      </c>
      <c r="AT93" t="s">
        <v>185</v>
      </c>
    </row>
    <row r="94" spans="1:46" x14ac:dyDescent="0.25">
      <c r="A94" s="48"/>
      <c r="B94" s="48"/>
      <c r="C94">
        <f>IF(ISNUMBER(SEARCH('INSTITUTIONAL VENDOR'!$E$12,D94)),MAX($C$1:C93)+1,0)</f>
        <v>0</v>
      </c>
      <c r="D94" t="s">
        <v>880</v>
      </c>
      <c r="E94" t="str">
        <f>IFERROR(VLOOKUP(ROWS($E$1:E93),C:D,2,0),"")</f>
        <v/>
      </c>
      <c r="F94">
        <f>IF(ISNUMBER(SEARCH('INSTITUTIONAL VENDOR'!$C$31,G94)),MAX($F$2:F93)+1,0)</f>
        <v>0</v>
      </c>
      <c r="G94" t="s">
        <v>881</v>
      </c>
      <c r="H94" t="str">
        <f>IFERROR(VLOOKUP(ROWS($H$2:H93),F:G,2,0),"")</f>
        <v/>
      </c>
      <c r="J94">
        <f>IF(ISNUMBER(SEARCH('INSTITUTIONAL VENDOR'!$C$6,K94)),MAX($J$2:J93)+1,0)</f>
        <v>0</v>
      </c>
      <c r="K94" s="46" t="s">
        <v>882</v>
      </c>
      <c r="L94" s="106" t="str">
        <f>IFERROR(VLOOKUP(ROWS($L$2:L93),J:K,2,0),"")</f>
        <v/>
      </c>
      <c r="M94" t="s">
        <v>333</v>
      </c>
      <c r="U94" t="s">
        <v>883</v>
      </c>
      <c r="Y94" t="s">
        <v>884</v>
      </c>
      <c r="AA94" t="s">
        <v>885</v>
      </c>
      <c r="AG94" s="2" t="s">
        <v>847</v>
      </c>
      <c r="AO94">
        <f>IF(ISNUMBER(SEARCH('INSTITUTIONAL VENDOR'!$C$35,AP94)),MAX($AO$7:AO93)+1,0)</f>
        <v>0</v>
      </c>
      <c r="AP94" t="s">
        <v>847</v>
      </c>
      <c r="AQ94" t="str">
        <f>IFERROR(VLOOKUP(ROWS(AQ$7:$AQ93),AO:AP,2,0),"")</f>
        <v/>
      </c>
      <c r="AR94" t="s">
        <v>886</v>
      </c>
      <c r="AS94" t="s">
        <v>880</v>
      </c>
      <c r="AT94" t="s">
        <v>185</v>
      </c>
    </row>
    <row r="95" spans="1:46" x14ac:dyDescent="0.25">
      <c r="A95" s="48"/>
      <c r="B95" s="48"/>
      <c r="C95">
        <f>IF(ISNUMBER(SEARCH('INSTITUTIONAL VENDOR'!$E$12,D95)),MAX($C$1:C94)+1,0)</f>
        <v>0</v>
      </c>
      <c r="D95" t="s">
        <v>886</v>
      </c>
      <c r="E95" t="str">
        <f>IFERROR(VLOOKUP(ROWS($E$1:E94),C:D,2,0),"")</f>
        <v/>
      </c>
      <c r="F95">
        <f>IF(ISNUMBER(SEARCH('INSTITUTIONAL VENDOR'!$C$31,G95)),MAX($F$2:F94)+1,0)</f>
        <v>0</v>
      </c>
      <c r="G95" t="s">
        <v>887</v>
      </c>
      <c r="H95" t="str">
        <f>IFERROR(VLOOKUP(ROWS($H$2:H94),F:G,2,0),"")</f>
        <v/>
      </c>
      <c r="J95">
        <f>IF(ISNUMBER(SEARCH('INSTITUTIONAL VENDOR'!$C$6,K95)),MAX($J$2:J94)+1,0)</f>
        <v>0</v>
      </c>
      <c r="K95" s="46" t="s">
        <v>888</v>
      </c>
      <c r="L95" s="106" t="str">
        <f>IFERROR(VLOOKUP(ROWS($L$2:L94),J:K,2,0),"")</f>
        <v/>
      </c>
      <c r="M95" t="s">
        <v>340</v>
      </c>
      <c r="U95" t="s">
        <v>889</v>
      </c>
      <c r="Y95" t="s">
        <v>890</v>
      </c>
      <c r="AA95" t="s">
        <v>650</v>
      </c>
      <c r="AG95" s="81" t="s">
        <v>852</v>
      </c>
      <c r="AO95">
        <f>IF(ISNUMBER(SEARCH('INSTITUTIONAL VENDOR'!$C$35,AP95)),MAX($AO$7:AO94)+1,0)</f>
        <v>0</v>
      </c>
      <c r="AP95" s="81" t="s">
        <v>852</v>
      </c>
      <c r="AQ95" t="str">
        <f>IFERROR(VLOOKUP(ROWS(AQ$7:$AQ94),AO:AP,2,0),"")</f>
        <v/>
      </c>
      <c r="AR95" t="s">
        <v>891</v>
      </c>
      <c r="AS95" t="s">
        <v>886</v>
      </c>
      <c r="AT95" t="s">
        <v>166</v>
      </c>
    </row>
    <row r="96" spans="1:46" x14ac:dyDescent="0.25">
      <c r="A96" s="48"/>
      <c r="B96" s="48"/>
      <c r="C96">
        <f>IF(ISNUMBER(SEARCH('INSTITUTIONAL VENDOR'!$E$12,D96)),MAX($C$1:C95)+1,0)</f>
        <v>0</v>
      </c>
      <c r="D96" t="s">
        <v>891</v>
      </c>
      <c r="E96" t="str">
        <f>IFERROR(VLOOKUP(ROWS($E$1:E95),C:D,2,0),"")</f>
        <v/>
      </c>
      <c r="F96">
        <f>IF(ISNUMBER(SEARCH('INSTITUTIONAL VENDOR'!$C$31,G96)),MAX($F$2:F95)+1,0)</f>
        <v>0</v>
      </c>
      <c r="G96" t="s">
        <v>892</v>
      </c>
      <c r="H96" t="str">
        <f>IFERROR(VLOOKUP(ROWS($H$2:H95),F:G,2,0),"")</f>
        <v/>
      </c>
      <c r="J96">
        <f>IF(ISNUMBER(SEARCH('INSTITUTIONAL VENDOR'!$C$6,K96)),MAX($J$2:J95)+1,0)</f>
        <v>0</v>
      </c>
      <c r="K96" s="46" t="s">
        <v>893</v>
      </c>
      <c r="L96" s="106" t="str">
        <f>IFERROR(VLOOKUP(ROWS($L$2:L95),J:K,2,0),"")</f>
        <v/>
      </c>
      <c r="M96" t="s">
        <v>180</v>
      </c>
      <c r="U96" t="s">
        <v>894</v>
      </c>
      <c r="Y96" t="s">
        <v>895</v>
      </c>
      <c r="AA96" t="s">
        <v>659</v>
      </c>
      <c r="AG96" s="2" t="s">
        <v>857</v>
      </c>
      <c r="AO96">
        <f>IF(ISNUMBER(SEARCH('INSTITUTIONAL VENDOR'!$C$35,AP96)),MAX($AO$7:AO95)+1,0)</f>
        <v>0</v>
      </c>
      <c r="AP96" t="s">
        <v>857</v>
      </c>
      <c r="AQ96" t="str">
        <f>IFERROR(VLOOKUP(ROWS(AQ$7:$AQ95),AO:AP,2,0),"")</f>
        <v/>
      </c>
      <c r="AR96" t="s">
        <v>896</v>
      </c>
      <c r="AS96" t="s">
        <v>891</v>
      </c>
      <c r="AT96" t="s">
        <v>185</v>
      </c>
    </row>
    <row r="97" spans="1:46" x14ac:dyDescent="0.25">
      <c r="A97" s="48"/>
      <c r="B97" s="48"/>
      <c r="C97">
        <f>IF(ISNUMBER(SEARCH('INSTITUTIONAL VENDOR'!$E$12,D97)),MAX($C$1:C96)+1,0)</f>
        <v>0</v>
      </c>
      <c r="D97" t="s">
        <v>896</v>
      </c>
      <c r="E97" t="str">
        <f>IFERROR(VLOOKUP(ROWS($E$1:E96),C:D,2,0),"")</f>
        <v/>
      </c>
      <c r="F97">
        <f>IF(ISNUMBER(SEARCH('INSTITUTIONAL VENDOR'!$C$31,G97)),MAX($F$2:F96)+1,0)</f>
        <v>0</v>
      </c>
      <c r="G97" t="s">
        <v>897</v>
      </c>
      <c r="H97" t="str">
        <f>IFERROR(VLOOKUP(ROWS($H$2:H96),F:G,2,0),"")</f>
        <v/>
      </c>
      <c r="J97">
        <f>IF(ISNUMBER(SEARCH('INSTITUTIONAL VENDOR'!$C$6,K97)),MAX($J$2:J96)+1,0)</f>
        <v>0</v>
      </c>
      <c r="K97" s="46" t="s">
        <v>898</v>
      </c>
      <c r="L97" s="106" t="str">
        <f>IFERROR(VLOOKUP(ROWS($L$2:L96),J:K,2,0),"")</f>
        <v/>
      </c>
      <c r="M97" t="s">
        <v>298</v>
      </c>
      <c r="Y97" t="s">
        <v>899</v>
      </c>
      <c r="AA97" t="s">
        <v>668</v>
      </c>
      <c r="AG97" s="2" t="s">
        <v>862</v>
      </c>
      <c r="AO97">
        <f>IF(ISNUMBER(SEARCH('INSTITUTIONAL VENDOR'!$C$35,AP97)),MAX($AO$7:AO96)+1,0)</f>
        <v>0</v>
      </c>
      <c r="AP97" t="s">
        <v>862</v>
      </c>
      <c r="AQ97" t="str">
        <f>IFERROR(VLOOKUP(ROWS(AQ$7:$AQ96),AO:AP,2,0),"")</f>
        <v/>
      </c>
      <c r="AR97" t="s">
        <v>900</v>
      </c>
      <c r="AS97" t="s">
        <v>896</v>
      </c>
      <c r="AT97" t="s">
        <v>185</v>
      </c>
    </row>
    <row r="98" spans="1:46" x14ac:dyDescent="0.25">
      <c r="A98" s="48"/>
      <c r="B98" s="48"/>
      <c r="C98">
        <f>IF(ISNUMBER(SEARCH('INSTITUTIONAL VENDOR'!$E$12,D98)),MAX($C$1:C97)+1,0)</f>
        <v>0</v>
      </c>
      <c r="D98" t="s">
        <v>900</v>
      </c>
      <c r="E98" t="str">
        <f>IFERROR(VLOOKUP(ROWS($E$1:E97),C:D,2,0),"")</f>
        <v/>
      </c>
      <c r="F98">
        <f>IF(ISNUMBER(SEARCH('INSTITUTIONAL VENDOR'!$C$31,G98)),MAX($F$2:F97)+1,0)</f>
        <v>0</v>
      </c>
      <c r="G98" t="s">
        <v>901</v>
      </c>
      <c r="H98" t="str">
        <f>IFERROR(VLOOKUP(ROWS($H$2:H97),F:G,2,0),"")</f>
        <v/>
      </c>
      <c r="J98">
        <f>IF(ISNUMBER(SEARCH('INSTITUTIONAL VENDOR'!$C$6,K98)),MAX($J$2:J97)+1,0)</f>
        <v>0</v>
      </c>
      <c r="K98" s="46" t="s">
        <v>902</v>
      </c>
      <c r="L98" s="106" t="str">
        <f>IFERROR(VLOOKUP(ROWS($L$2:L97),J:K,2,0),"")</f>
        <v/>
      </c>
      <c r="M98" t="s">
        <v>370</v>
      </c>
      <c r="U98" t="s">
        <v>5</v>
      </c>
      <c r="Y98" t="s">
        <v>903</v>
      </c>
      <c r="AA98" t="s">
        <v>72</v>
      </c>
      <c r="AG98" s="2" t="s">
        <v>867</v>
      </c>
      <c r="AO98">
        <f>IF(ISNUMBER(SEARCH('INSTITUTIONAL VENDOR'!$C$35,AP98)),MAX($AO$7:AO97)+1,0)</f>
        <v>0</v>
      </c>
      <c r="AP98" t="s">
        <v>867</v>
      </c>
      <c r="AQ98" t="str">
        <f>IFERROR(VLOOKUP(ROWS(AQ$7:$AQ97),AO:AP,2,0),"")</f>
        <v/>
      </c>
      <c r="AR98" t="s">
        <v>904</v>
      </c>
      <c r="AS98" t="s">
        <v>900</v>
      </c>
      <c r="AT98" t="s">
        <v>185</v>
      </c>
    </row>
    <row r="99" spans="1:46" x14ac:dyDescent="0.25">
      <c r="A99" s="48"/>
      <c r="B99" s="48"/>
      <c r="C99">
        <f>IF(ISNUMBER(SEARCH('INSTITUTIONAL VENDOR'!$E$12,D99)),MAX($C$1:C98)+1,0)</f>
        <v>0</v>
      </c>
      <c r="D99" t="s">
        <v>904</v>
      </c>
      <c r="E99" t="str">
        <f>IFERROR(VLOOKUP(ROWS($E$1:E98),C:D,2,0),"")</f>
        <v/>
      </c>
      <c r="F99">
        <f>IF(ISNUMBER(SEARCH('INSTITUTIONAL VENDOR'!$C$31,G99)),MAX($F$2:F98)+1,0)</f>
        <v>0</v>
      </c>
      <c r="G99" t="s">
        <v>905</v>
      </c>
      <c r="H99" t="str">
        <f>IFERROR(VLOOKUP(ROWS($H$2:H98),F:G,2,0),"")</f>
        <v/>
      </c>
      <c r="J99">
        <f>IF(ISNUMBER(SEARCH('INSTITUTIONAL VENDOR'!$C$6,K99)),MAX($J$2:J98)+1,0)</f>
        <v>0</v>
      </c>
      <c r="K99" s="46" t="s">
        <v>906</v>
      </c>
      <c r="L99" s="106" t="str">
        <f>IFERROR(VLOOKUP(ROWS($L$2:L98),J:K,2,0),"")</f>
        <v/>
      </c>
      <c r="M99" t="s">
        <v>381</v>
      </c>
      <c r="U99" t="s">
        <v>907</v>
      </c>
      <c r="Y99" t="s">
        <v>908</v>
      </c>
      <c r="AA99" t="s">
        <v>677</v>
      </c>
      <c r="AG99" s="2" t="s">
        <v>909</v>
      </c>
      <c r="AO99">
        <f>IF(ISNUMBER(SEARCH('INSTITUTIONAL VENDOR'!$C$35,AP99)),MAX($AO$7:AO98)+1,0)</f>
        <v>0</v>
      </c>
      <c r="AP99" t="s">
        <v>874</v>
      </c>
      <c r="AQ99" t="str">
        <f>IFERROR(VLOOKUP(ROWS(AQ$7:$AQ98),AO:AP,2,0),"")</f>
        <v/>
      </c>
      <c r="AR99" t="s">
        <v>910</v>
      </c>
      <c r="AS99" t="s">
        <v>904</v>
      </c>
      <c r="AT99" t="s">
        <v>185</v>
      </c>
    </row>
    <row r="100" spans="1:46" x14ac:dyDescent="0.25">
      <c r="A100" s="48"/>
      <c r="B100" s="48"/>
      <c r="C100">
        <f>IF(ISNUMBER(SEARCH('INSTITUTIONAL VENDOR'!$E$12,D100)),MAX($C$1:C99)+1,0)</f>
        <v>0</v>
      </c>
      <c r="D100" t="s">
        <v>910</v>
      </c>
      <c r="E100" t="str">
        <f>IFERROR(VLOOKUP(ROWS($E$1:E99),C:D,2,0),"")</f>
        <v/>
      </c>
      <c r="F100">
        <f>IF(ISNUMBER(SEARCH('INSTITUTIONAL VENDOR'!$C$31,G100)),MAX($F$2:F99)+1,0)</f>
        <v>0</v>
      </c>
      <c r="G100" t="s">
        <v>911</v>
      </c>
      <c r="H100" t="str">
        <f>IFERROR(VLOOKUP(ROWS($H$2:H99),F:G,2,0),"")</f>
        <v/>
      </c>
      <c r="J100">
        <f>IF(ISNUMBER(SEARCH('INSTITUTIONAL VENDOR'!$C$6,K100)),MAX($J$2:J99)+1,0)</f>
        <v>0</v>
      </c>
      <c r="K100" s="46" t="s">
        <v>912</v>
      </c>
      <c r="L100" s="106" t="str">
        <f>IFERROR(VLOOKUP(ROWS($L$2:L99),J:K,2,0),"")</f>
        <v/>
      </c>
      <c r="M100" t="s">
        <v>913</v>
      </c>
      <c r="U100" t="s">
        <v>914</v>
      </c>
      <c r="Y100" t="s">
        <v>915</v>
      </c>
      <c r="AA100" t="s">
        <v>686</v>
      </c>
      <c r="AG100" s="2" t="s">
        <v>880</v>
      </c>
      <c r="AO100">
        <f>IF(ISNUMBER(SEARCH('INSTITUTIONAL VENDOR'!$C$35,AP100)),MAX($AO$7:AO99)+1,0)</f>
        <v>0</v>
      </c>
      <c r="AP100" t="s">
        <v>880</v>
      </c>
      <c r="AQ100" t="str">
        <f>IFERROR(VLOOKUP(ROWS(AQ$7:$AQ99),AO:AP,2,0),"")</f>
        <v/>
      </c>
      <c r="AR100" t="s">
        <v>916</v>
      </c>
      <c r="AS100" t="s">
        <v>910</v>
      </c>
      <c r="AT100" t="s">
        <v>185</v>
      </c>
    </row>
    <row r="101" spans="1:46" x14ac:dyDescent="0.25">
      <c r="A101" s="48"/>
      <c r="B101" s="48"/>
      <c r="C101">
        <f>IF(ISNUMBER(SEARCH('INSTITUTIONAL VENDOR'!$E$12,D101)),MAX($C$1:C100)+1,0)</f>
        <v>0</v>
      </c>
      <c r="D101" t="s">
        <v>916</v>
      </c>
      <c r="E101" t="str">
        <f>IFERROR(VLOOKUP(ROWS($E$1:E100),C:D,2,0),"")</f>
        <v/>
      </c>
      <c r="F101">
        <f>IF(ISNUMBER(SEARCH('INSTITUTIONAL VENDOR'!$C$31,G101)),MAX($F$2:F100)+1,0)</f>
        <v>0</v>
      </c>
      <c r="G101" t="s">
        <v>917</v>
      </c>
      <c r="H101" t="str">
        <f>IFERROR(VLOOKUP(ROWS($H$2:H100),F:G,2,0),"")</f>
        <v/>
      </c>
      <c r="J101">
        <f>IF(ISNUMBER(SEARCH('INSTITUTIONAL VENDOR'!$C$6,K101)),MAX($J$2:J100)+1,0)</f>
        <v>0</v>
      </c>
      <c r="K101" s="46" t="s">
        <v>918</v>
      </c>
      <c r="L101" s="106" t="str">
        <f>IFERROR(VLOOKUP(ROWS($L$2:L100),J:K,2,0),"")</f>
        <v/>
      </c>
      <c r="M101" t="s">
        <v>402</v>
      </c>
      <c r="Y101" t="s">
        <v>919</v>
      </c>
      <c r="AA101" t="s">
        <v>694</v>
      </c>
      <c r="AG101" s="2" t="s">
        <v>886</v>
      </c>
      <c r="AO101">
        <f>IF(ISNUMBER(SEARCH('INSTITUTIONAL VENDOR'!$C$35,AP101)),MAX($AO$7:AO100)+1,0)</f>
        <v>0</v>
      </c>
      <c r="AP101" t="s">
        <v>886</v>
      </c>
      <c r="AQ101" t="str">
        <f>IFERROR(VLOOKUP(ROWS(AQ$7:$AQ100),AO:AP,2,0),"")</f>
        <v/>
      </c>
      <c r="AR101" t="s">
        <v>920</v>
      </c>
      <c r="AS101" t="s">
        <v>916</v>
      </c>
      <c r="AT101" t="s">
        <v>185</v>
      </c>
    </row>
    <row r="102" spans="1:46" x14ac:dyDescent="0.25">
      <c r="A102" s="48"/>
      <c r="B102" s="48"/>
      <c r="C102">
        <f>IF(ISNUMBER(SEARCH('INSTITUTIONAL VENDOR'!$E$12,D102)),MAX($C$1:C101)+1,0)</f>
        <v>0</v>
      </c>
      <c r="D102" t="s">
        <v>920</v>
      </c>
      <c r="E102" t="str">
        <f>IFERROR(VLOOKUP(ROWS($E$1:E101),C:D,2,0),"")</f>
        <v/>
      </c>
      <c r="F102">
        <f>IF(ISNUMBER(SEARCH('INSTITUTIONAL VENDOR'!$C$31,G102)),MAX($F$2:F101)+1,0)</f>
        <v>0</v>
      </c>
      <c r="G102" t="s">
        <v>921</v>
      </c>
      <c r="H102" t="str">
        <f>IFERROR(VLOOKUP(ROWS($H$2:H101),F:G,2,0),"")</f>
        <v/>
      </c>
      <c r="J102">
        <f>IF(ISNUMBER(SEARCH('INSTITUTIONAL VENDOR'!$C$6,K102)),MAX($J$2:J101)+1,0)</f>
        <v>0</v>
      </c>
      <c r="K102" s="46" t="s">
        <v>922</v>
      </c>
      <c r="L102" s="106" t="str">
        <f>IFERROR(VLOOKUP(ROWS($L$2:L101),J:K,2,0),"")</f>
        <v/>
      </c>
      <c r="M102" t="s">
        <v>411</v>
      </c>
      <c r="Y102" t="s">
        <v>923</v>
      </c>
      <c r="AA102" t="s">
        <v>702</v>
      </c>
      <c r="AG102" s="2" t="s">
        <v>891</v>
      </c>
      <c r="AO102">
        <f>IF(ISNUMBER(SEARCH('INSTITUTIONAL VENDOR'!$C$35,AP102)),MAX($AO$7:AO101)+1,0)</f>
        <v>0</v>
      </c>
      <c r="AP102" t="s">
        <v>891</v>
      </c>
      <c r="AQ102" t="str">
        <f>IFERROR(VLOOKUP(ROWS(AQ$7:$AQ101),AO:AP,2,0),"")</f>
        <v/>
      </c>
      <c r="AR102" t="s">
        <v>924</v>
      </c>
      <c r="AS102" t="s">
        <v>920</v>
      </c>
      <c r="AT102" t="s">
        <v>166</v>
      </c>
    </row>
    <row r="103" spans="1:46" x14ac:dyDescent="0.25">
      <c r="A103" s="48"/>
      <c r="B103" s="48"/>
      <c r="C103">
        <f>IF(ISNUMBER(SEARCH('INSTITUTIONAL VENDOR'!$E$12,D103)),MAX($C$1:C102)+1,0)</f>
        <v>0</v>
      </c>
      <c r="D103" t="s">
        <v>924</v>
      </c>
      <c r="E103" t="str">
        <f>IFERROR(VLOOKUP(ROWS($E$1:E102),C:D,2,0),"")</f>
        <v/>
      </c>
      <c r="F103">
        <f>IF(ISNUMBER(SEARCH('INSTITUTIONAL VENDOR'!$C$31,G103)),MAX($F$2:F102)+1,0)</f>
        <v>0</v>
      </c>
      <c r="G103" t="s">
        <v>925</v>
      </c>
      <c r="H103" t="str">
        <f>IFERROR(VLOOKUP(ROWS($H$2:H102),F:G,2,0),"")</f>
        <v/>
      </c>
      <c r="J103">
        <f>IF(ISNUMBER(SEARCH('INSTITUTIONAL VENDOR'!$C$6,K103)),MAX($J$2:J102)+1,0)</f>
        <v>0</v>
      </c>
      <c r="K103" s="46" t="s">
        <v>926</v>
      </c>
      <c r="L103" s="106" t="str">
        <f>IFERROR(VLOOKUP(ROWS($L$2:L102),J:K,2,0),"")</f>
        <v/>
      </c>
      <c r="M103" t="s">
        <v>810</v>
      </c>
      <c r="Y103" t="s">
        <v>927</v>
      </c>
      <c r="AA103" t="s">
        <v>708</v>
      </c>
      <c r="AG103" s="2" t="s">
        <v>896</v>
      </c>
      <c r="AO103">
        <f>IF(ISNUMBER(SEARCH('INSTITUTIONAL VENDOR'!$C$35,AP103)),MAX($AO$7:AO102)+1,0)</f>
        <v>0</v>
      </c>
      <c r="AP103" t="s">
        <v>896</v>
      </c>
      <c r="AQ103" t="str">
        <f>IFERROR(VLOOKUP(ROWS(AQ$7:$AQ102),AO:AP,2,0),"")</f>
        <v/>
      </c>
      <c r="AR103" t="s">
        <v>928</v>
      </c>
      <c r="AS103" t="s">
        <v>924</v>
      </c>
      <c r="AT103" t="s">
        <v>185</v>
      </c>
    </row>
    <row r="104" spans="1:46" x14ac:dyDescent="0.25">
      <c r="A104" s="48"/>
      <c r="B104" s="48"/>
      <c r="C104">
        <f>IF(ISNUMBER(SEARCH('INSTITUTIONAL VENDOR'!$E$12,D104)),MAX($C$1:C103)+1,0)</f>
        <v>0</v>
      </c>
      <c r="D104" t="s">
        <v>928</v>
      </c>
      <c r="E104" t="str">
        <f>IFERROR(VLOOKUP(ROWS($E$1:E103),C:D,2,0),"")</f>
        <v/>
      </c>
      <c r="F104">
        <f>IF(ISNUMBER(SEARCH('INSTITUTIONAL VENDOR'!$C$31,G104)),MAX($F$2:F103)+1,0)</f>
        <v>0</v>
      </c>
      <c r="G104" t="s">
        <v>929</v>
      </c>
      <c r="H104" t="str">
        <f>IFERROR(VLOOKUP(ROWS($H$2:H103),F:G,2,0),"")</f>
        <v/>
      </c>
      <c r="J104">
        <f>IF(ISNUMBER(SEARCH('INSTITUTIONAL VENDOR'!$C$6,K104)),MAX($J$2:J103)+1,0)</f>
        <v>0</v>
      </c>
      <c r="K104" s="46" t="s">
        <v>930</v>
      </c>
      <c r="L104" s="106" t="str">
        <f>IFERROR(VLOOKUP(ROWS($L$2:L103),J:K,2,0),"")</f>
        <v/>
      </c>
      <c r="M104" t="s">
        <v>428</v>
      </c>
      <c r="Y104" t="s">
        <v>931</v>
      </c>
      <c r="AA104" t="s">
        <v>715</v>
      </c>
      <c r="AG104" s="2" t="s">
        <v>900</v>
      </c>
      <c r="AO104">
        <f>IF(ISNUMBER(SEARCH('INSTITUTIONAL VENDOR'!$C$35,AP104)),MAX($AO$7:AO103)+1,0)</f>
        <v>0</v>
      </c>
      <c r="AP104" t="s">
        <v>900</v>
      </c>
      <c r="AQ104" t="str">
        <f>IFERROR(VLOOKUP(ROWS(AQ$7:$AQ103),AO:AP,2,0),"")</f>
        <v/>
      </c>
      <c r="AR104" t="s">
        <v>932</v>
      </c>
      <c r="AS104" t="s">
        <v>928</v>
      </c>
      <c r="AT104" t="s">
        <v>185</v>
      </c>
    </row>
    <row r="105" spans="1:46" x14ac:dyDescent="0.25">
      <c r="A105" s="48"/>
      <c r="B105" s="48"/>
      <c r="C105">
        <f>IF(ISNUMBER(SEARCH('INSTITUTIONAL VENDOR'!$E$12,D105)),MAX($C$1:C104)+1,0)</f>
        <v>0</v>
      </c>
      <c r="D105" t="s">
        <v>932</v>
      </c>
      <c r="E105" t="str">
        <f>IFERROR(VLOOKUP(ROWS($E$1:E104),C:D,2,0),"")</f>
        <v/>
      </c>
      <c r="F105">
        <f>IF(ISNUMBER(SEARCH('INSTITUTIONAL VENDOR'!$C$31,G105)),MAX($F$2:F104)+1,0)</f>
        <v>0</v>
      </c>
      <c r="G105" t="s">
        <v>933</v>
      </c>
      <c r="H105" t="str">
        <f>IFERROR(VLOOKUP(ROWS($H$2:H104),F:G,2,0),"")</f>
        <v/>
      </c>
      <c r="J105">
        <f>IF(ISNUMBER(SEARCH('INSTITUTIONAL VENDOR'!$C$6,K105)),MAX($J$2:J104)+1,0)</f>
        <v>0</v>
      </c>
      <c r="K105" s="46" t="s">
        <v>934</v>
      </c>
      <c r="L105" s="106" t="str">
        <f>IFERROR(VLOOKUP(ROWS($L$2:L104),J:K,2,0),"")</f>
        <v/>
      </c>
      <c r="M105" t="s">
        <v>333</v>
      </c>
      <c r="Y105" t="s">
        <v>935</v>
      </c>
      <c r="AA105" t="s">
        <v>722</v>
      </c>
      <c r="AG105" s="2" t="s">
        <v>904</v>
      </c>
      <c r="AO105">
        <f>IF(ISNUMBER(SEARCH('INSTITUTIONAL VENDOR'!$C$35,AP105)),MAX($AO$7:AO104)+1,0)</f>
        <v>0</v>
      </c>
      <c r="AP105" t="s">
        <v>904</v>
      </c>
      <c r="AQ105" t="str">
        <f>IFERROR(VLOOKUP(ROWS(AQ$7:$AQ104),AO:AP,2,0),"")</f>
        <v/>
      </c>
      <c r="AR105" t="s">
        <v>936</v>
      </c>
      <c r="AS105" t="s">
        <v>932</v>
      </c>
      <c r="AT105" t="s">
        <v>185</v>
      </c>
    </row>
    <row r="106" spans="1:46" x14ac:dyDescent="0.25">
      <c r="A106" s="48"/>
      <c r="B106" s="48"/>
      <c r="C106">
        <f>IF(ISNUMBER(SEARCH('INSTITUTIONAL VENDOR'!$E$12,D106)),MAX($C$1:C105)+1,0)</f>
        <v>0</v>
      </c>
      <c r="D106" t="s">
        <v>936</v>
      </c>
      <c r="E106" t="str">
        <f>IFERROR(VLOOKUP(ROWS($E$1:E105),C:D,2,0),"")</f>
        <v/>
      </c>
      <c r="F106">
        <f>IF(ISNUMBER(SEARCH('INSTITUTIONAL VENDOR'!$C$31,G106)),MAX($F$2:F105)+1,0)</f>
        <v>0</v>
      </c>
      <c r="G106" t="s">
        <v>937</v>
      </c>
      <c r="H106" t="str">
        <f>IFERROR(VLOOKUP(ROWS($H$2:H105),F:G,2,0),"")</f>
        <v/>
      </c>
      <c r="J106">
        <f>IF(ISNUMBER(SEARCH('INSTITUTIONAL VENDOR'!$C$6,K106)),MAX($J$2:J105)+1,0)</f>
        <v>0</v>
      </c>
      <c r="K106" s="46" t="s">
        <v>938</v>
      </c>
      <c r="L106" s="106" t="str">
        <f>IFERROR(VLOOKUP(ROWS($L$2:L105),J:K,2,0),"")</f>
        <v/>
      </c>
      <c r="M106" t="s">
        <v>447</v>
      </c>
      <c r="Y106" t="s">
        <v>939</v>
      </c>
      <c r="AA106" t="s">
        <v>940</v>
      </c>
      <c r="AG106" s="2" t="s">
        <v>910</v>
      </c>
      <c r="AO106">
        <f>IF(ISNUMBER(SEARCH('INSTITUTIONAL VENDOR'!$C$35,AP106)),MAX($AO$7:AO105)+1,0)</f>
        <v>0</v>
      </c>
      <c r="AP106" t="s">
        <v>910</v>
      </c>
      <c r="AQ106" t="str">
        <f>IFERROR(VLOOKUP(ROWS(AQ$7:$AQ105),AO:AP,2,0),"")</f>
        <v/>
      </c>
      <c r="AR106" t="s">
        <v>941</v>
      </c>
      <c r="AS106" t="s">
        <v>936</v>
      </c>
      <c r="AT106" t="s">
        <v>185</v>
      </c>
    </row>
    <row r="107" spans="1:46" x14ac:dyDescent="0.25">
      <c r="A107" s="48"/>
      <c r="B107" s="48"/>
      <c r="C107">
        <f>IF(ISNUMBER(SEARCH('INSTITUTIONAL VENDOR'!$E$12,D107)),MAX($C$1:C106)+1,0)</f>
        <v>0</v>
      </c>
      <c r="D107" t="s">
        <v>941</v>
      </c>
      <c r="E107" t="str">
        <f>IFERROR(VLOOKUP(ROWS($E$1:E106),C:D,2,0),"")</f>
        <v/>
      </c>
      <c r="F107">
        <f>IF(ISNUMBER(SEARCH('INSTITUTIONAL VENDOR'!$C$31,G107)),MAX($F$2:F106)+1,0)</f>
        <v>0</v>
      </c>
      <c r="G107" t="s">
        <v>942</v>
      </c>
      <c r="H107" t="str">
        <f>IFERROR(VLOOKUP(ROWS($H$2:H106),F:G,2,0),"")</f>
        <v/>
      </c>
      <c r="J107">
        <f>IF(ISNUMBER(SEARCH('INSTITUTIONAL VENDOR'!$C$6,K107)),MAX($J$2:J106)+1,0)</f>
        <v>0</v>
      </c>
      <c r="K107" s="46" t="s">
        <v>943</v>
      </c>
      <c r="L107" s="106" t="str">
        <f>IFERROR(VLOOKUP(ROWS($L$2:L106),J:K,2,0),"")</f>
        <v/>
      </c>
      <c r="M107" t="s">
        <v>458</v>
      </c>
      <c r="Y107" t="s">
        <v>944</v>
      </c>
      <c r="AA107" t="s">
        <v>945</v>
      </c>
      <c r="AG107" s="2" t="s">
        <v>916</v>
      </c>
      <c r="AO107">
        <f>IF(ISNUMBER(SEARCH('INSTITUTIONAL VENDOR'!$C$35,AP107)),MAX($AO$7:AO106)+1,0)</f>
        <v>0</v>
      </c>
      <c r="AP107" t="s">
        <v>916</v>
      </c>
      <c r="AQ107" t="str">
        <f>IFERROR(VLOOKUP(ROWS(AQ$7:$AQ106),AO:AP,2,0),"")</f>
        <v/>
      </c>
      <c r="AR107" t="s">
        <v>946</v>
      </c>
      <c r="AS107" t="s">
        <v>941</v>
      </c>
      <c r="AT107" t="s">
        <v>166</v>
      </c>
    </row>
    <row r="108" spans="1:46" x14ac:dyDescent="0.25">
      <c r="A108" s="48"/>
      <c r="B108" s="48"/>
      <c r="C108">
        <f>IF(ISNUMBER(SEARCH('INSTITUTIONAL VENDOR'!$E$12,D108)),MAX($C$1:C107)+1,0)</f>
        <v>0</v>
      </c>
      <c r="D108" t="s">
        <v>946</v>
      </c>
      <c r="E108" t="str">
        <f>IFERROR(VLOOKUP(ROWS($E$1:E107),C:D,2,0),"")</f>
        <v/>
      </c>
      <c r="F108">
        <f>IF(ISNUMBER(SEARCH('INSTITUTIONAL VENDOR'!$C$31,G108)),MAX($F$2:F107)+1,0)</f>
        <v>0</v>
      </c>
      <c r="G108" t="s">
        <v>947</v>
      </c>
      <c r="H108" t="str">
        <f>IFERROR(VLOOKUP(ROWS($H$2:H107),F:G,2,0),"")</f>
        <v/>
      </c>
      <c r="J108">
        <f>IF(ISNUMBER(SEARCH('INSTITUTIONAL VENDOR'!$C$6,K108)),MAX($J$2:J107)+1,0)</f>
        <v>0</v>
      </c>
      <c r="K108" s="46" t="s">
        <v>948</v>
      </c>
      <c r="L108" s="106" t="str">
        <f>IFERROR(VLOOKUP(ROWS($L$2:L107),J:K,2,0),"")</f>
        <v/>
      </c>
      <c r="M108" t="s">
        <v>468</v>
      </c>
      <c r="U108" t="s">
        <v>5</v>
      </c>
      <c r="Y108" t="s">
        <v>949</v>
      </c>
      <c r="AA108" t="s">
        <v>950</v>
      </c>
      <c r="AG108" s="2" t="s">
        <v>920</v>
      </c>
      <c r="AO108">
        <f>IF(ISNUMBER(SEARCH('INSTITUTIONAL VENDOR'!$C$35,AP108)),MAX($AO$7:AO107)+1,0)</f>
        <v>0</v>
      </c>
      <c r="AP108" t="s">
        <v>920</v>
      </c>
      <c r="AQ108" t="str">
        <f>IFERROR(VLOOKUP(ROWS(AQ$7:$AQ107),AO:AP,2,0),"")</f>
        <v/>
      </c>
      <c r="AR108" t="s">
        <v>951</v>
      </c>
      <c r="AS108" t="s">
        <v>946</v>
      </c>
      <c r="AT108" t="s">
        <v>185</v>
      </c>
    </row>
    <row r="109" spans="1:46" x14ac:dyDescent="0.25">
      <c r="A109" s="48"/>
      <c r="B109" s="48"/>
      <c r="C109">
        <f>IF(ISNUMBER(SEARCH('INSTITUTIONAL VENDOR'!$E$12,D109)),MAX($C$1:C108)+1,0)</f>
        <v>0</v>
      </c>
      <c r="D109" t="s">
        <v>951</v>
      </c>
      <c r="E109" t="str">
        <f>IFERROR(VLOOKUP(ROWS($E$1:E108),C:D,2,0),"")</f>
        <v/>
      </c>
      <c r="F109">
        <f>IF(ISNUMBER(SEARCH('INSTITUTIONAL VENDOR'!$C$31,G109)),MAX($F$2:F108)+1,0)</f>
        <v>0</v>
      </c>
      <c r="G109" t="s">
        <v>952</v>
      </c>
      <c r="H109" t="str">
        <f>IFERROR(VLOOKUP(ROWS($H$2:H108),F:G,2,0),"")</f>
        <v/>
      </c>
      <c r="J109">
        <f>IF(ISNUMBER(SEARCH('INSTITUTIONAL VENDOR'!$C$6,K109)),MAX($J$2:J108)+1,0)</f>
        <v>0</v>
      </c>
      <c r="K109" s="46" t="s">
        <v>953</v>
      </c>
      <c r="L109" s="106" t="str">
        <f>IFERROR(VLOOKUP(ROWS($L$2:L108),J:K,2,0),"")</f>
        <v/>
      </c>
      <c r="M109" t="s">
        <v>478</v>
      </c>
      <c r="U109" t="s">
        <v>954</v>
      </c>
      <c r="Y109" t="s">
        <v>955</v>
      </c>
      <c r="AA109" t="s">
        <v>956</v>
      </c>
      <c r="AG109" s="2" t="s">
        <v>924</v>
      </c>
      <c r="AO109">
        <f>IF(ISNUMBER(SEARCH('INSTITUTIONAL VENDOR'!$C$35,AP109)),MAX($AO$7:AO108)+1,0)</f>
        <v>0</v>
      </c>
      <c r="AP109" t="s">
        <v>924</v>
      </c>
      <c r="AQ109" t="str">
        <f>IFERROR(VLOOKUP(ROWS(AQ$7:$AQ108),AO:AP,2,0),"")</f>
        <v/>
      </c>
      <c r="AR109" t="s">
        <v>957</v>
      </c>
      <c r="AS109" t="s">
        <v>951</v>
      </c>
      <c r="AT109" t="s">
        <v>185</v>
      </c>
    </row>
    <row r="110" spans="1:46" x14ac:dyDescent="0.25">
      <c r="A110" s="48"/>
      <c r="B110" s="48"/>
      <c r="C110">
        <f>IF(ISNUMBER(SEARCH('INSTITUTIONAL VENDOR'!$E$12,D110)),MAX($C$1:C109)+1,0)</f>
        <v>0</v>
      </c>
      <c r="D110" t="s">
        <v>957</v>
      </c>
      <c r="E110" t="str">
        <f>IFERROR(VLOOKUP(ROWS($E$1:E109),C:D,2,0),"")</f>
        <v/>
      </c>
      <c r="F110">
        <f>IF(ISNUMBER(SEARCH('INSTITUTIONAL VENDOR'!$C$31,G110)),MAX($F$2:F109)+1,0)</f>
        <v>0</v>
      </c>
      <c r="G110" t="s">
        <v>958</v>
      </c>
      <c r="H110" t="str">
        <f>IFERROR(VLOOKUP(ROWS($H$2:H109),F:G,2,0),"")</f>
        <v/>
      </c>
      <c r="J110">
        <f>IF(ISNUMBER(SEARCH('INSTITUTIONAL VENDOR'!$C$6,K110)),MAX($J$2:J109)+1,0)</f>
        <v>0</v>
      </c>
      <c r="K110" s="46" t="s">
        <v>959</v>
      </c>
      <c r="L110" s="106" t="str">
        <f>IFERROR(VLOOKUP(ROWS($L$2:L109),J:K,2,0),"")</f>
        <v/>
      </c>
      <c r="M110" t="s">
        <v>488</v>
      </c>
      <c r="U110" t="s">
        <v>960</v>
      </c>
      <c r="Y110" t="s">
        <v>961</v>
      </c>
      <c r="AA110" t="s">
        <v>962</v>
      </c>
      <c r="AG110" s="2" t="s">
        <v>928</v>
      </c>
      <c r="AO110">
        <f>IF(ISNUMBER(SEARCH('INSTITUTIONAL VENDOR'!$C$35,AP110)),MAX($AO$7:AO109)+1,0)</f>
        <v>0</v>
      </c>
      <c r="AP110" t="s">
        <v>928</v>
      </c>
      <c r="AQ110" t="str">
        <f>IFERROR(VLOOKUP(ROWS(AQ$7:$AQ109),AO:AP,2,0),"")</f>
        <v/>
      </c>
      <c r="AR110" t="s">
        <v>963</v>
      </c>
      <c r="AS110" t="s">
        <v>957</v>
      </c>
      <c r="AT110" t="s">
        <v>185</v>
      </c>
    </row>
    <row r="111" spans="1:46" x14ac:dyDescent="0.25">
      <c r="A111" s="48"/>
      <c r="B111" s="48"/>
      <c r="C111">
        <f>IF(ISNUMBER(SEARCH('INSTITUTIONAL VENDOR'!$E$12,D111)),MAX($C$1:C110)+1,0)</f>
        <v>0</v>
      </c>
      <c r="D111" t="s">
        <v>963</v>
      </c>
      <c r="E111" t="str">
        <f>IFERROR(VLOOKUP(ROWS($E$1:E110),C:D,2,0),"")</f>
        <v/>
      </c>
      <c r="F111">
        <f>IF(ISNUMBER(SEARCH('INSTITUTIONAL VENDOR'!$C$31,G111)),MAX($F$2:F110)+1,0)</f>
        <v>0</v>
      </c>
      <c r="G111" t="s">
        <v>964</v>
      </c>
      <c r="H111" t="str">
        <f>IFERROR(VLOOKUP(ROWS($H$2:H110),F:G,2,0),"")</f>
        <v/>
      </c>
      <c r="J111">
        <f>IF(ISNUMBER(SEARCH('INSTITUTIONAL VENDOR'!$C$6,K111)),MAX($J$2:J110)+1,0)</f>
        <v>0</v>
      </c>
      <c r="K111" s="46" t="s">
        <v>965</v>
      </c>
      <c r="L111" s="106" t="str">
        <f>IFERROR(VLOOKUP(ROWS($L$2:L110),J:K,2,0),"")</f>
        <v/>
      </c>
      <c r="M111" t="s">
        <v>498</v>
      </c>
      <c r="Y111" t="s">
        <v>966</v>
      </c>
      <c r="AG111" s="2" t="s">
        <v>932</v>
      </c>
      <c r="AO111">
        <f>IF(ISNUMBER(SEARCH('INSTITUTIONAL VENDOR'!$C$35,AP111)),MAX($AO$7:AO110)+1,0)</f>
        <v>0</v>
      </c>
      <c r="AP111" t="s">
        <v>932</v>
      </c>
      <c r="AQ111" t="str">
        <f>IFERROR(VLOOKUP(ROWS(AQ$7:$AQ110),AO:AP,2,0),"")</f>
        <v/>
      </c>
      <c r="AR111" t="s">
        <v>967</v>
      </c>
      <c r="AS111" t="s">
        <v>963</v>
      </c>
      <c r="AT111" t="s">
        <v>185</v>
      </c>
    </row>
    <row r="112" spans="1:46" x14ac:dyDescent="0.25">
      <c r="A112" s="48"/>
      <c r="B112" s="48"/>
      <c r="C112">
        <f>IF(ISNUMBER(SEARCH('INSTITUTIONAL VENDOR'!$E$12,D112)),MAX($C$1:C111)+1,0)</f>
        <v>0</v>
      </c>
      <c r="D112" t="s">
        <v>967</v>
      </c>
      <c r="E112" t="str">
        <f>IFERROR(VLOOKUP(ROWS($E$1:E111),C:D,2,0),"")</f>
        <v/>
      </c>
      <c r="F112">
        <f>IF(ISNUMBER(SEARCH('INSTITUTIONAL VENDOR'!$C$31,G112)),MAX($F$2:F111)+1,0)</f>
        <v>0</v>
      </c>
      <c r="G112" t="s">
        <v>968</v>
      </c>
      <c r="H112" t="str">
        <f>IFERROR(VLOOKUP(ROWS($H$2:H111),F:G,2,0),"")</f>
        <v/>
      </c>
      <c r="J112">
        <f>IF(ISNUMBER(SEARCH('INSTITUTIONAL VENDOR'!$C$6,K112)),MAX($J$2:J111)+1,0)</f>
        <v>0</v>
      </c>
      <c r="K112" s="46" t="s">
        <v>969</v>
      </c>
      <c r="L112" s="106" t="str">
        <f>IFERROR(VLOOKUP(ROWS($L$2:L111),J:K,2,0),"")</f>
        <v/>
      </c>
      <c r="M112" t="s">
        <v>508</v>
      </c>
      <c r="Y112" t="s">
        <v>970</v>
      </c>
      <c r="AG112" s="2" t="s">
        <v>936</v>
      </c>
      <c r="AO112">
        <f>IF(ISNUMBER(SEARCH('INSTITUTIONAL VENDOR'!$C$35,AP112)),MAX($AO$7:AO111)+1,0)</f>
        <v>0</v>
      </c>
      <c r="AP112" t="s">
        <v>936</v>
      </c>
      <c r="AQ112" t="str">
        <f>IFERROR(VLOOKUP(ROWS(AQ$7:$AQ111),AO:AP,2,0),"")</f>
        <v/>
      </c>
      <c r="AR112" t="s">
        <v>971</v>
      </c>
      <c r="AS112" t="s">
        <v>967</v>
      </c>
      <c r="AT112" t="s">
        <v>185</v>
      </c>
    </row>
    <row r="113" spans="1:46" x14ac:dyDescent="0.25">
      <c r="A113" s="48"/>
      <c r="B113" s="48"/>
      <c r="C113">
        <f>IF(ISNUMBER(SEARCH('INSTITUTIONAL VENDOR'!$E$12,D113)),MAX($C$1:C112)+1,0)</f>
        <v>0</v>
      </c>
      <c r="D113" t="s">
        <v>971</v>
      </c>
      <c r="E113" t="str">
        <f>IFERROR(VLOOKUP(ROWS($E$1:E112),C:D,2,0),"")</f>
        <v/>
      </c>
      <c r="F113">
        <f>IF(ISNUMBER(SEARCH('INSTITUTIONAL VENDOR'!$C$31,G113)),MAX($F$2:F112)+1,0)</f>
        <v>0</v>
      </c>
      <c r="G113" t="s">
        <v>972</v>
      </c>
      <c r="H113" t="str">
        <f>IFERROR(VLOOKUP(ROWS($H$2:H112),F:G,2,0),"")</f>
        <v/>
      </c>
      <c r="J113">
        <f>IF(ISNUMBER(SEARCH('INSTITUTIONAL VENDOR'!$C$6,K113)),MAX($J$2:J112)+1,0)</f>
        <v>0</v>
      </c>
      <c r="K113" s="46" t="s">
        <v>973</v>
      </c>
      <c r="L113" s="106" t="str">
        <f>IFERROR(VLOOKUP(ROWS($L$2:L112),J:K,2,0),"")</f>
        <v/>
      </c>
      <c r="M113" t="s">
        <v>519</v>
      </c>
      <c r="Y113" t="s">
        <v>974</v>
      </c>
      <c r="AG113" s="2" t="s">
        <v>941</v>
      </c>
      <c r="AO113">
        <f>IF(ISNUMBER(SEARCH('INSTITUTIONAL VENDOR'!$C$35,AP113)),MAX($AO$7:AO112)+1,0)</f>
        <v>0</v>
      </c>
      <c r="AP113" t="s">
        <v>941</v>
      </c>
      <c r="AQ113" t="str">
        <f>IFERROR(VLOOKUP(ROWS(AQ$7:$AQ112),AO:AP,2,0),"")</f>
        <v/>
      </c>
      <c r="AR113" t="s">
        <v>975</v>
      </c>
      <c r="AS113" t="s">
        <v>971</v>
      </c>
      <c r="AT113" t="s">
        <v>185</v>
      </c>
    </row>
    <row r="114" spans="1:46" x14ac:dyDescent="0.25">
      <c r="A114" s="48"/>
      <c r="B114" s="48"/>
      <c r="C114">
        <f>IF(ISNUMBER(SEARCH('INSTITUTIONAL VENDOR'!$E$12,D114)),MAX($C$1:C113)+1,0)</f>
        <v>0</v>
      </c>
      <c r="D114" t="s">
        <v>975</v>
      </c>
      <c r="E114" t="str">
        <f>IFERROR(VLOOKUP(ROWS($E$1:E113),C:D,2,0),"")</f>
        <v/>
      </c>
      <c r="F114">
        <f>IF(ISNUMBER(SEARCH('INSTITUTIONAL VENDOR'!$C$31,G114)),MAX($F$2:F113)+1,0)</f>
        <v>0</v>
      </c>
      <c r="G114" t="s">
        <v>976</v>
      </c>
      <c r="H114" t="str">
        <f>IFERROR(VLOOKUP(ROWS($H$2:H113),F:G,2,0),"")</f>
        <v/>
      </c>
      <c r="J114">
        <f>IF(ISNUMBER(SEARCH('INSTITUTIONAL VENDOR'!$C$6,K114)),MAX($J$2:J113)+1,0)</f>
        <v>0</v>
      </c>
      <c r="K114" s="46" t="s">
        <v>977</v>
      </c>
      <c r="L114" s="106" t="str">
        <f>IFERROR(VLOOKUP(ROWS($L$2:L113),J:K,2,0),"")</f>
        <v/>
      </c>
      <c r="M114" t="s">
        <v>529</v>
      </c>
      <c r="Y114" t="s">
        <v>978</v>
      </c>
      <c r="AG114" s="2" t="s">
        <v>946</v>
      </c>
      <c r="AO114">
        <f>IF(ISNUMBER(SEARCH('INSTITUTIONAL VENDOR'!$C$35,AP114)),MAX($AO$7:AO113)+1,0)</f>
        <v>0</v>
      </c>
      <c r="AP114" t="s">
        <v>946</v>
      </c>
      <c r="AQ114" t="str">
        <f>IFERROR(VLOOKUP(ROWS(AQ$7:$AQ113),AO:AP,2,0),"")</f>
        <v/>
      </c>
      <c r="AR114" t="s">
        <v>979</v>
      </c>
      <c r="AS114" t="s">
        <v>975</v>
      </c>
      <c r="AT114" t="s">
        <v>166</v>
      </c>
    </row>
    <row r="115" spans="1:46" x14ac:dyDescent="0.25">
      <c r="A115" s="48"/>
      <c r="B115" s="48"/>
      <c r="C115">
        <f>IF(ISNUMBER(SEARCH('INSTITUTIONAL VENDOR'!$E$12,D115)),MAX($C$1:C114)+1,0)</f>
        <v>0</v>
      </c>
      <c r="D115" t="s">
        <v>979</v>
      </c>
      <c r="E115" t="str">
        <f>IFERROR(VLOOKUP(ROWS($E$1:E114),C:D,2,0),"")</f>
        <v/>
      </c>
      <c r="F115">
        <f>IF(ISNUMBER(SEARCH('INSTITUTIONAL VENDOR'!$C$31,G115)),MAX($F$2:F114)+1,0)</f>
        <v>0</v>
      </c>
      <c r="G115" t="s">
        <v>980</v>
      </c>
      <c r="H115" t="str">
        <f>IFERROR(VLOOKUP(ROWS($H$2:H114),F:G,2,0),"")</f>
        <v/>
      </c>
      <c r="J115">
        <f>IF(ISNUMBER(SEARCH('INSTITUTIONAL VENDOR'!$C$6,K115)),MAX($J$2:J114)+1,0)</f>
        <v>0</v>
      </c>
      <c r="K115" s="46" t="s">
        <v>981</v>
      </c>
      <c r="L115" s="106" t="str">
        <f>IFERROR(VLOOKUP(ROWS($L$2:L114),J:K,2,0),"")</f>
        <v/>
      </c>
      <c r="M115" t="s">
        <v>539</v>
      </c>
      <c r="Y115" t="s">
        <v>982</v>
      </c>
      <c r="AG115" s="2" t="s">
        <v>951</v>
      </c>
      <c r="AO115">
        <f>IF(ISNUMBER(SEARCH('INSTITUTIONAL VENDOR'!$C$35,AP115)),MAX($AO$7:AO114)+1,0)</f>
        <v>0</v>
      </c>
      <c r="AP115" t="s">
        <v>951</v>
      </c>
      <c r="AQ115" t="str">
        <f>IFERROR(VLOOKUP(ROWS(AQ$7:$AQ114),AO:AP,2,0),"")</f>
        <v/>
      </c>
      <c r="AR115" t="s">
        <v>983</v>
      </c>
      <c r="AS115" t="s">
        <v>979</v>
      </c>
      <c r="AT115" t="s">
        <v>166</v>
      </c>
    </row>
    <row r="116" spans="1:46" x14ac:dyDescent="0.25">
      <c r="A116" s="48"/>
      <c r="B116" s="48"/>
      <c r="C116">
        <f>IF(ISNUMBER(SEARCH('INSTITUTIONAL VENDOR'!$E$12,D116)),MAX($C$1:C115)+1,0)</f>
        <v>0</v>
      </c>
      <c r="D116" t="s">
        <v>983</v>
      </c>
      <c r="E116" t="str">
        <f>IFERROR(VLOOKUP(ROWS($E$1:E115),C:D,2,0),"")</f>
        <v/>
      </c>
      <c r="F116">
        <f>IF(ISNUMBER(SEARCH('INSTITUTIONAL VENDOR'!$C$31,G116)),MAX($F$2:F115)+1,0)</f>
        <v>0</v>
      </c>
      <c r="G116" t="s">
        <v>984</v>
      </c>
      <c r="H116" t="str">
        <f>IFERROR(VLOOKUP(ROWS($H$2:H115),F:G,2,0),"")</f>
        <v/>
      </c>
      <c r="J116">
        <f>IF(ISNUMBER(SEARCH('INSTITUTIONAL VENDOR'!$C$6,K116)),MAX($J$2:J115)+1,0)</f>
        <v>0</v>
      </c>
      <c r="K116" s="46" t="s">
        <v>985</v>
      </c>
      <c r="L116" s="106" t="str">
        <f>IFERROR(VLOOKUP(ROWS($L$2:L115),J:K,2,0),"")</f>
        <v/>
      </c>
      <c r="M116" t="s">
        <v>549</v>
      </c>
      <c r="Y116" t="s">
        <v>986</v>
      </c>
      <c r="AG116" s="2" t="s">
        <v>957</v>
      </c>
      <c r="AO116">
        <f>IF(ISNUMBER(SEARCH('INSTITUTIONAL VENDOR'!$C$35,AP116)),MAX($AO$7:AO115)+1,0)</f>
        <v>0</v>
      </c>
      <c r="AP116" t="s">
        <v>957</v>
      </c>
      <c r="AQ116" t="str">
        <f>IFERROR(VLOOKUP(ROWS(AQ$7:$AQ115),AO:AP,2,0),"")</f>
        <v/>
      </c>
      <c r="AR116" t="s">
        <v>987</v>
      </c>
      <c r="AS116" t="s">
        <v>983</v>
      </c>
      <c r="AT116" t="s">
        <v>185</v>
      </c>
    </row>
    <row r="117" spans="1:46" x14ac:dyDescent="0.25">
      <c r="A117" s="48"/>
      <c r="B117" s="48"/>
      <c r="C117">
        <f>IF(ISNUMBER(SEARCH('INSTITUTIONAL VENDOR'!$E$12,D117)),MAX($C$1:C116)+1,0)</f>
        <v>0</v>
      </c>
      <c r="D117" t="s">
        <v>987</v>
      </c>
      <c r="E117" t="str">
        <f>IFERROR(VLOOKUP(ROWS($E$1:E116),C:D,2,0),"")</f>
        <v/>
      </c>
      <c r="F117">
        <f>IF(ISNUMBER(SEARCH('INSTITUTIONAL VENDOR'!$C$31,G117)),MAX($F$2:F116)+1,0)</f>
        <v>0</v>
      </c>
      <c r="G117" t="s">
        <v>988</v>
      </c>
      <c r="H117" t="str">
        <f>IFERROR(VLOOKUP(ROWS($H$2:H116),F:G,2,0),"")</f>
        <v/>
      </c>
      <c r="J117">
        <f>IF(ISNUMBER(SEARCH('INSTITUTIONAL VENDOR'!$C$6,K117)),MAX($J$2:J116)+1,0)</f>
        <v>0</v>
      </c>
      <c r="K117" s="46" t="s">
        <v>989</v>
      </c>
      <c r="L117" s="106" t="str">
        <f>IFERROR(VLOOKUP(ROWS($L$2:L116),J:K,2,0),"")</f>
        <v/>
      </c>
      <c r="M117" t="s">
        <v>557</v>
      </c>
      <c r="Y117" t="s">
        <v>990</v>
      </c>
      <c r="AG117" s="2" t="s">
        <v>963</v>
      </c>
      <c r="AO117">
        <f>IF(ISNUMBER(SEARCH('INSTITUTIONAL VENDOR'!$C$35,AP117)),MAX($AO$7:AO116)+1,0)</f>
        <v>0</v>
      </c>
      <c r="AP117" t="s">
        <v>963</v>
      </c>
      <c r="AQ117" t="str">
        <f>IFERROR(VLOOKUP(ROWS(AQ$7:$AQ116),AO:AP,2,0),"")</f>
        <v/>
      </c>
      <c r="AR117" t="s">
        <v>991</v>
      </c>
      <c r="AS117" t="s">
        <v>987</v>
      </c>
      <c r="AT117" t="s">
        <v>185</v>
      </c>
    </row>
    <row r="118" spans="1:46" x14ac:dyDescent="0.25">
      <c r="A118" s="48"/>
      <c r="B118" s="48"/>
      <c r="C118">
        <f>IF(ISNUMBER(SEARCH('INSTITUTIONAL VENDOR'!$E$12,D118)),MAX($C$1:C117)+1,0)</f>
        <v>0</v>
      </c>
      <c r="D118" t="s">
        <v>991</v>
      </c>
      <c r="E118" t="str">
        <f>IFERROR(VLOOKUP(ROWS($E$1:E117),C:D,2,0),"")</f>
        <v/>
      </c>
      <c r="F118">
        <f>IF(ISNUMBER(SEARCH('INSTITUTIONAL VENDOR'!$C$31,G118)),MAX($F$2:F117)+1,0)</f>
        <v>0</v>
      </c>
      <c r="G118" t="s">
        <v>992</v>
      </c>
      <c r="H118" t="str">
        <f>IFERROR(VLOOKUP(ROWS($H$2:H117),F:G,2,0),"")</f>
        <v/>
      </c>
      <c r="J118">
        <f>IF(ISNUMBER(SEARCH('INSTITUTIONAL VENDOR'!$C$6,K118)),MAX($J$2:J117)+1,0)</f>
        <v>0</v>
      </c>
      <c r="K118" s="46" t="s">
        <v>993</v>
      </c>
      <c r="L118" s="106" t="str">
        <f>IFERROR(VLOOKUP(ROWS($L$2:L117),J:K,2,0),"")</f>
        <v/>
      </c>
      <c r="M118" t="s">
        <v>566</v>
      </c>
      <c r="Y118" t="s">
        <v>994</v>
      </c>
      <c r="AG118" s="2" t="s">
        <v>967</v>
      </c>
      <c r="AO118">
        <f>IF(ISNUMBER(SEARCH('INSTITUTIONAL VENDOR'!$C$35,AP118)),MAX($AO$7:AO117)+1,0)</f>
        <v>0</v>
      </c>
      <c r="AP118" t="s">
        <v>967</v>
      </c>
      <c r="AQ118" t="str">
        <f>IFERROR(VLOOKUP(ROWS(AQ$7:$AQ117),AO:AP,2,0),"")</f>
        <v/>
      </c>
      <c r="AR118" t="s">
        <v>995</v>
      </c>
      <c r="AS118" t="s">
        <v>991</v>
      </c>
      <c r="AT118" t="s">
        <v>185</v>
      </c>
    </row>
    <row r="119" spans="1:46" x14ac:dyDescent="0.25">
      <c r="A119" s="48"/>
      <c r="B119" s="48"/>
      <c r="C119">
        <f>IF(ISNUMBER(SEARCH('INSTITUTIONAL VENDOR'!$E$12,D119)),MAX($C$1:C118)+1,0)</f>
        <v>0</v>
      </c>
      <c r="D119" t="s">
        <v>995</v>
      </c>
      <c r="E119" t="str">
        <f>IFERROR(VLOOKUP(ROWS($E$1:E118),C:D,2,0),"")</f>
        <v/>
      </c>
      <c r="F119">
        <f>IF(ISNUMBER(SEARCH('INSTITUTIONAL VENDOR'!$C$31,G119)),MAX($F$2:F118)+1,0)</f>
        <v>0</v>
      </c>
      <c r="G119" t="s">
        <v>996</v>
      </c>
      <c r="H119" t="str">
        <f>IFERROR(VLOOKUP(ROWS($H$2:H118),F:G,2,0),"")</f>
        <v/>
      </c>
      <c r="J119">
        <f>IF(ISNUMBER(SEARCH('INSTITUTIONAL VENDOR'!$C$6,K119)),MAX($J$2:J118)+1,0)</f>
        <v>0</v>
      </c>
      <c r="K119" s="46" t="s">
        <v>997</v>
      </c>
      <c r="L119" s="106" t="str">
        <f>IFERROR(VLOOKUP(ROWS($L$2:L118),J:K,2,0),"")</f>
        <v/>
      </c>
      <c r="M119" t="s">
        <v>574</v>
      </c>
      <c r="Y119" t="s">
        <v>998</v>
      </c>
      <c r="AG119" s="2" t="s">
        <v>971</v>
      </c>
      <c r="AO119">
        <f>IF(ISNUMBER(SEARCH('INSTITUTIONAL VENDOR'!$C$35,AP119)),MAX($AO$7:AO118)+1,0)</f>
        <v>0</v>
      </c>
      <c r="AP119" t="s">
        <v>971</v>
      </c>
      <c r="AQ119" t="str">
        <f>IFERROR(VLOOKUP(ROWS(AQ$7:$AQ118),AO:AP,2,0),"")</f>
        <v/>
      </c>
      <c r="AR119" t="s">
        <v>999</v>
      </c>
      <c r="AS119" t="s">
        <v>995</v>
      </c>
      <c r="AT119" t="s">
        <v>185</v>
      </c>
    </row>
    <row r="120" spans="1:46" x14ac:dyDescent="0.25">
      <c r="A120" s="48"/>
      <c r="B120" s="48"/>
      <c r="C120">
        <f>IF(ISNUMBER(SEARCH('INSTITUTIONAL VENDOR'!$E$12,D120)),MAX($C$1:C119)+1,0)</f>
        <v>0</v>
      </c>
      <c r="D120" t="s">
        <v>999</v>
      </c>
      <c r="E120" t="str">
        <f>IFERROR(VLOOKUP(ROWS($E$1:E119),C:D,2,0),"")</f>
        <v/>
      </c>
      <c r="F120">
        <f>IF(ISNUMBER(SEARCH('INSTITUTIONAL VENDOR'!$C$31,G120)),MAX($F$2:F119)+1,0)</f>
        <v>0</v>
      </c>
      <c r="G120" t="s">
        <v>1000</v>
      </c>
      <c r="H120" t="str">
        <f>IFERROR(VLOOKUP(ROWS($H$2:H119),F:G,2,0),"")</f>
        <v/>
      </c>
      <c r="J120">
        <f>IF(ISNUMBER(SEARCH('INSTITUTIONAL VENDOR'!$C$6,K120)),MAX($J$2:J119)+1,0)</f>
        <v>0</v>
      </c>
      <c r="K120" s="46" t="s">
        <v>1001</v>
      </c>
      <c r="L120" s="106" t="str">
        <f>IFERROR(VLOOKUP(ROWS($L$2:L119),J:K,2,0),"")</f>
        <v/>
      </c>
      <c r="M120" t="s">
        <v>583</v>
      </c>
      <c r="Y120" t="s">
        <v>1002</v>
      </c>
      <c r="AG120" s="2" t="s">
        <v>975</v>
      </c>
      <c r="AO120">
        <f>IF(ISNUMBER(SEARCH('INSTITUTIONAL VENDOR'!$C$35,AP120)),MAX($AO$7:AO119)+1,0)</f>
        <v>0</v>
      </c>
      <c r="AP120" t="s">
        <v>975</v>
      </c>
      <c r="AQ120" t="str">
        <f>IFERROR(VLOOKUP(ROWS(AQ$7:$AQ119),AO:AP,2,0),"")</f>
        <v/>
      </c>
      <c r="AR120" t="s">
        <v>1003</v>
      </c>
      <c r="AS120" t="s">
        <v>999</v>
      </c>
      <c r="AT120" t="s">
        <v>185</v>
      </c>
    </row>
    <row r="121" spans="1:46" x14ac:dyDescent="0.25">
      <c r="A121" s="48"/>
      <c r="B121" s="48"/>
      <c r="C121">
        <f>IF(ISNUMBER(SEARCH('INSTITUTIONAL VENDOR'!$E$12,D121)),MAX($C$1:C120)+1,0)</f>
        <v>0</v>
      </c>
      <c r="D121" t="s">
        <v>1003</v>
      </c>
      <c r="E121" t="str">
        <f>IFERROR(VLOOKUP(ROWS($E$1:E120),C:D,2,0),"")</f>
        <v/>
      </c>
      <c r="F121">
        <f>IF(ISNUMBER(SEARCH('INSTITUTIONAL VENDOR'!$C$31,G121)),MAX($F$2:F120)+1,0)</f>
        <v>0</v>
      </c>
      <c r="G121" t="s">
        <v>1004</v>
      </c>
      <c r="H121" t="str">
        <f>IFERROR(VLOOKUP(ROWS($H$2:H120),F:G,2,0),"")</f>
        <v/>
      </c>
      <c r="J121">
        <f>IF(ISNUMBER(SEARCH('INSTITUTIONAL VENDOR'!$C$6,K121)),MAX($J$2:J120)+1,0)</f>
        <v>0</v>
      </c>
      <c r="K121" s="46" t="s">
        <v>1005</v>
      </c>
      <c r="L121" s="106" t="str">
        <f>IFERROR(VLOOKUP(ROWS($L$2:L120),J:K,2,0),"")</f>
        <v/>
      </c>
      <c r="M121" t="s">
        <v>592</v>
      </c>
      <c r="Y121" t="s">
        <v>1006</v>
      </c>
      <c r="AG121" s="2" t="s">
        <v>979</v>
      </c>
      <c r="AO121">
        <f>IF(ISNUMBER(SEARCH('INSTITUTIONAL VENDOR'!$C$35,AP121)),MAX($AO$7:AO120)+1,0)</f>
        <v>0</v>
      </c>
      <c r="AP121" t="s">
        <v>979</v>
      </c>
      <c r="AQ121" t="str">
        <f>IFERROR(VLOOKUP(ROWS(AQ$7:$AQ120),AO:AP,2,0),"")</f>
        <v/>
      </c>
      <c r="AR121" t="s">
        <v>1007</v>
      </c>
      <c r="AS121" t="s">
        <v>1003</v>
      </c>
      <c r="AT121" t="s">
        <v>185</v>
      </c>
    </row>
    <row r="122" spans="1:46" x14ac:dyDescent="0.25">
      <c r="A122" s="48"/>
      <c r="B122" s="48"/>
      <c r="C122">
        <f>IF(ISNUMBER(SEARCH('INSTITUTIONAL VENDOR'!$E$12,D122)),MAX($C$1:C121)+1,0)</f>
        <v>0</v>
      </c>
      <c r="D122" t="s">
        <v>1007</v>
      </c>
      <c r="E122" t="str">
        <f>IFERROR(VLOOKUP(ROWS($E$1:E121),C:D,2,0),"")</f>
        <v/>
      </c>
      <c r="F122">
        <f>IF(ISNUMBER(SEARCH('INSTITUTIONAL VENDOR'!$C$31,G122)),MAX($F$2:F121)+1,0)</f>
        <v>0</v>
      </c>
      <c r="G122" t="s">
        <v>1008</v>
      </c>
      <c r="H122" t="str">
        <f>IFERROR(VLOOKUP(ROWS($H$2:H121),F:G,2,0),"")</f>
        <v/>
      </c>
      <c r="J122">
        <f>IF(ISNUMBER(SEARCH('INSTITUTIONAL VENDOR'!$C$6,K122)),MAX($J$2:J121)+1,0)</f>
        <v>0</v>
      </c>
      <c r="K122" s="46" t="s">
        <v>1009</v>
      </c>
      <c r="L122" s="106" t="str">
        <f>IFERROR(VLOOKUP(ROWS($L$2:L121),J:K,2,0),"")</f>
        <v/>
      </c>
      <c r="M122" t="s">
        <v>601</v>
      </c>
      <c r="Y122" t="s">
        <v>1010</v>
      </c>
      <c r="AG122" s="2" t="s">
        <v>983</v>
      </c>
      <c r="AO122">
        <f>IF(ISNUMBER(SEARCH('INSTITUTIONAL VENDOR'!$C$35,AP122)),MAX($AO$7:AO121)+1,0)</f>
        <v>0</v>
      </c>
      <c r="AP122" t="s">
        <v>983</v>
      </c>
      <c r="AQ122" t="str">
        <f>IFERROR(VLOOKUP(ROWS(AQ$7:$AQ121),AO:AP,2,0),"")</f>
        <v/>
      </c>
      <c r="AR122" t="s">
        <v>1011</v>
      </c>
      <c r="AS122" t="s">
        <v>1007</v>
      </c>
      <c r="AT122" t="s">
        <v>185</v>
      </c>
    </row>
    <row r="123" spans="1:46" x14ac:dyDescent="0.25">
      <c r="A123" s="48"/>
      <c r="B123" s="48"/>
      <c r="C123">
        <f>IF(ISNUMBER(SEARCH('INSTITUTIONAL VENDOR'!$E$12,D123)),MAX($C$1:C122)+1,0)</f>
        <v>0</v>
      </c>
      <c r="D123" t="s">
        <v>1011</v>
      </c>
      <c r="E123" t="str">
        <f>IFERROR(VLOOKUP(ROWS($E$1:E122),C:D,2,0),"")</f>
        <v/>
      </c>
      <c r="F123">
        <f>IF(ISNUMBER(SEARCH('INSTITUTIONAL VENDOR'!$C$31,G123)),MAX($F$2:F122)+1,0)</f>
        <v>0</v>
      </c>
      <c r="G123" t="s">
        <v>1012</v>
      </c>
      <c r="H123" t="str">
        <f>IFERROR(VLOOKUP(ROWS($H$2:H122),F:G,2,0),"")</f>
        <v/>
      </c>
      <c r="J123">
        <f>IF(ISNUMBER(SEARCH('INSTITUTIONAL VENDOR'!$C$6,K123)),MAX($J$2:J122)+1,0)</f>
        <v>0</v>
      </c>
      <c r="K123" s="46" t="s">
        <v>1013</v>
      </c>
      <c r="L123" s="106" t="str">
        <f>IFERROR(VLOOKUP(ROWS($L$2:L122),J:K,2,0),"")</f>
        <v/>
      </c>
      <c r="M123" t="s">
        <v>611</v>
      </c>
      <c r="Y123" t="s">
        <v>1014</v>
      </c>
      <c r="AG123" s="2" t="s">
        <v>1015</v>
      </c>
      <c r="AO123">
        <f>IF(ISNUMBER(SEARCH('INSTITUTIONAL VENDOR'!$C$35,AP123)),MAX($AO$7:AO122)+1,0)</f>
        <v>0</v>
      </c>
      <c r="AP123" t="s">
        <v>987</v>
      </c>
      <c r="AQ123" t="str">
        <f>IFERROR(VLOOKUP(ROWS(AQ$7:$AQ122),AO:AP,2,0),"")</f>
        <v/>
      </c>
      <c r="AR123" t="s">
        <v>1016</v>
      </c>
      <c r="AS123" t="s">
        <v>1011</v>
      </c>
      <c r="AT123" t="s">
        <v>185</v>
      </c>
    </row>
    <row r="124" spans="1:46" x14ac:dyDescent="0.25">
      <c r="A124" s="48"/>
      <c r="B124" s="48"/>
      <c r="C124">
        <f>IF(ISNUMBER(SEARCH('INSTITUTIONAL VENDOR'!$E$12,D124)),MAX($C$1:C123)+1,0)</f>
        <v>0</v>
      </c>
      <c r="D124" t="s">
        <v>1016</v>
      </c>
      <c r="E124" t="str">
        <f>IFERROR(VLOOKUP(ROWS($E$1:E123),C:D,2,0),"")</f>
        <v/>
      </c>
      <c r="F124">
        <f>IF(ISNUMBER(SEARCH('INSTITUTIONAL VENDOR'!$C$31,G124)),MAX($F$2:F123)+1,0)</f>
        <v>0</v>
      </c>
      <c r="G124" t="s">
        <v>1017</v>
      </c>
      <c r="H124" t="str">
        <f>IFERROR(VLOOKUP(ROWS($H$2:H123),F:G,2,0),"")</f>
        <v/>
      </c>
      <c r="J124">
        <f>IF(ISNUMBER(SEARCH('INSTITUTIONAL VENDOR'!$C$6,K124)),MAX($J$2:J123)+1,0)</f>
        <v>0</v>
      </c>
      <c r="K124" s="46" t="s">
        <v>1018</v>
      </c>
      <c r="L124" s="106" t="str">
        <f>IFERROR(VLOOKUP(ROWS($L$2:L123),J:K,2,0),"")</f>
        <v/>
      </c>
      <c r="M124" t="s">
        <v>557</v>
      </c>
      <c r="Y124" t="s">
        <v>1019</v>
      </c>
      <c r="AG124" s="2" t="s">
        <v>991</v>
      </c>
      <c r="AO124">
        <f>IF(ISNUMBER(SEARCH('INSTITUTIONAL VENDOR'!$C$35,AP124)),MAX($AO$7:AO123)+1,0)</f>
        <v>0</v>
      </c>
      <c r="AP124" t="s">
        <v>991</v>
      </c>
      <c r="AQ124" t="str">
        <f>IFERROR(VLOOKUP(ROWS(AQ$7:$AQ123),AO:AP,2,0),"")</f>
        <v/>
      </c>
      <c r="AR124" t="s">
        <v>1020</v>
      </c>
      <c r="AS124" t="s">
        <v>1016</v>
      </c>
      <c r="AT124" t="s">
        <v>185</v>
      </c>
    </row>
    <row r="125" spans="1:46" x14ac:dyDescent="0.25">
      <c r="A125" s="48"/>
      <c r="B125" s="48"/>
      <c r="C125">
        <f>IF(ISNUMBER(SEARCH('INSTITUTIONAL VENDOR'!$E$12,D125)),MAX($C$1:C124)+1,0)</f>
        <v>0</v>
      </c>
      <c r="D125" t="s">
        <v>1020</v>
      </c>
      <c r="E125" t="str">
        <f>IFERROR(VLOOKUP(ROWS($E$1:E124),C:D,2,0),"")</f>
        <v/>
      </c>
      <c r="F125">
        <f>IF(ISNUMBER(SEARCH('INSTITUTIONAL VENDOR'!$C$31,G125)),MAX($F$2:F124)+1,0)</f>
        <v>0</v>
      </c>
      <c r="G125" t="s">
        <v>1021</v>
      </c>
      <c r="H125" t="str">
        <f>IFERROR(VLOOKUP(ROWS($H$2:H124),F:G,2,0),"")</f>
        <v/>
      </c>
      <c r="J125">
        <f>IF(ISNUMBER(SEARCH('INSTITUTIONAL VENDOR'!$C$6,K125)),MAX($J$2:J124)+1,0)</f>
        <v>0</v>
      </c>
      <c r="K125" s="46" t="s">
        <v>1022</v>
      </c>
      <c r="L125" s="106" t="str">
        <f>IFERROR(VLOOKUP(ROWS($L$2:L124),J:K,2,0),"")</f>
        <v/>
      </c>
      <c r="M125" t="s">
        <v>630</v>
      </c>
      <c r="Y125" t="s">
        <v>1023</v>
      </c>
      <c r="AG125" s="2" t="s">
        <v>995</v>
      </c>
      <c r="AO125">
        <f>IF(ISNUMBER(SEARCH('INSTITUTIONAL VENDOR'!$C$35,AP125)),MAX($AO$7:AO124)+1,0)</f>
        <v>0</v>
      </c>
      <c r="AP125" t="s">
        <v>995</v>
      </c>
      <c r="AQ125" t="str">
        <f>IFERROR(VLOOKUP(ROWS(AQ$7:$AQ124),AO:AP,2,0),"")</f>
        <v/>
      </c>
      <c r="AR125" t="s">
        <v>1024</v>
      </c>
      <c r="AS125" t="s">
        <v>1020</v>
      </c>
      <c r="AT125" t="s">
        <v>166</v>
      </c>
    </row>
    <row r="126" spans="1:46" x14ac:dyDescent="0.25">
      <c r="A126" s="48"/>
      <c r="B126" s="48"/>
      <c r="C126">
        <f>IF(ISNUMBER(SEARCH('INSTITUTIONAL VENDOR'!$E$12,D126)),MAX($C$1:C125)+1,0)</f>
        <v>0</v>
      </c>
      <c r="D126" t="s">
        <v>1024</v>
      </c>
      <c r="E126" t="str">
        <f>IFERROR(VLOOKUP(ROWS($E$1:E125),C:D,2,0),"")</f>
        <v/>
      </c>
      <c r="F126">
        <f>IF(ISNUMBER(SEARCH('INSTITUTIONAL VENDOR'!$C$31,G126)),MAX($F$2:F125)+1,0)</f>
        <v>0</v>
      </c>
      <c r="G126" t="s">
        <v>1025</v>
      </c>
      <c r="H126" t="str">
        <f>IFERROR(VLOOKUP(ROWS($H$2:H125),F:G,2,0),"")</f>
        <v/>
      </c>
      <c r="J126">
        <f>IF(ISNUMBER(SEARCH('INSTITUTIONAL VENDOR'!$C$6,K126)),MAX($J$2:J125)+1,0)</f>
        <v>0</v>
      </c>
      <c r="K126" s="46" t="s">
        <v>1026</v>
      </c>
      <c r="L126" s="106" t="str">
        <f>IFERROR(VLOOKUP(ROWS($L$2:L125),J:K,2,0),"")</f>
        <v/>
      </c>
      <c r="M126" t="s">
        <v>1027</v>
      </c>
      <c r="Y126" t="s">
        <v>1028</v>
      </c>
      <c r="AG126" s="2" t="s">
        <v>999</v>
      </c>
      <c r="AO126">
        <f>IF(ISNUMBER(SEARCH('INSTITUTIONAL VENDOR'!$C$35,AP126)),MAX($AO$7:AO125)+1,0)</f>
        <v>0</v>
      </c>
      <c r="AP126" t="s">
        <v>999</v>
      </c>
      <c r="AQ126" t="str">
        <f>IFERROR(VLOOKUP(ROWS(AQ$7:$AQ125),AO:AP,2,0),"")</f>
        <v/>
      </c>
      <c r="AR126" t="s">
        <v>1029</v>
      </c>
      <c r="AS126" t="s">
        <v>1024</v>
      </c>
      <c r="AT126" t="s">
        <v>166</v>
      </c>
    </row>
    <row r="127" spans="1:46" x14ac:dyDescent="0.25">
      <c r="A127" s="48"/>
      <c r="B127" s="48"/>
      <c r="C127">
        <f>IF(ISNUMBER(SEARCH('INSTITUTIONAL VENDOR'!$E$12,D127)),MAX($C$1:C126)+1,0)</f>
        <v>0</v>
      </c>
      <c r="D127" t="s">
        <v>1029</v>
      </c>
      <c r="E127" t="str">
        <f>IFERROR(VLOOKUP(ROWS($E$1:E126),C:D,2,0),"")</f>
        <v/>
      </c>
      <c r="F127">
        <f>IF(ISNUMBER(SEARCH('INSTITUTIONAL VENDOR'!$C$31,G127)),MAX($F$2:F126)+1,0)</f>
        <v>0</v>
      </c>
      <c r="G127" t="s">
        <v>1030</v>
      </c>
      <c r="H127" t="str">
        <f>IFERROR(VLOOKUP(ROWS($H$2:H126),F:G,2,0),"")</f>
        <v/>
      </c>
      <c r="J127">
        <f>IF(ISNUMBER(SEARCH('INSTITUTIONAL VENDOR'!$C$6,K127)),MAX($J$2:J126)+1,0)</f>
        <v>0</v>
      </c>
      <c r="K127" s="46" t="s">
        <v>1031</v>
      </c>
      <c r="L127" s="106" t="str">
        <f>IFERROR(VLOOKUP(ROWS($L$2:L126),J:K,2,0),"")</f>
        <v/>
      </c>
      <c r="M127" t="s">
        <v>1032</v>
      </c>
      <c r="Y127" t="s">
        <v>1033</v>
      </c>
      <c r="AG127" s="2" t="s">
        <v>1003</v>
      </c>
      <c r="AO127">
        <f>IF(ISNUMBER(SEARCH('INSTITUTIONAL VENDOR'!$C$35,AP127)),MAX($AO$7:AO126)+1,0)</f>
        <v>0</v>
      </c>
      <c r="AP127" t="s">
        <v>1003</v>
      </c>
      <c r="AQ127" t="str">
        <f>IFERROR(VLOOKUP(ROWS(AQ$7:$AQ126),AO:AP,2,0),"")</f>
        <v/>
      </c>
      <c r="AR127" t="s">
        <v>1034</v>
      </c>
      <c r="AS127" t="s">
        <v>1029</v>
      </c>
      <c r="AT127" t="s">
        <v>166</v>
      </c>
    </row>
    <row r="128" spans="1:46" x14ac:dyDescent="0.25">
      <c r="A128" s="48"/>
      <c r="B128" s="48"/>
      <c r="C128">
        <f>IF(ISNUMBER(SEARCH('INSTITUTIONAL VENDOR'!$E$12,D128)),MAX($C$1:C127)+1,0)</f>
        <v>0</v>
      </c>
      <c r="D128" t="s">
        <v>1034</v>
      </c>
      <c r="E128" t="str">
        <f>IFERROR(VLOOKUP(ROWS($E$1:E127),C:D,2,0),"")</f>
        <v/>
      </c>
      <c r="F128">
        <f>IF(ISNUMBER(SEARCH('INSTITUTIONAL VENDOR'!$C$31,G128)),MAX($F$2:F127)+1,0)</f>
        <v>0</v>
      </c>
      <c r="G128" t="s">
        <v>1035</v>
      </c>
      <c r="H128" t="str">
        <f>IFERROR(VLOOKUP(ROWS($H$2:H127),F:G,2,0),"")</f>
        <v/>
      </c>
      <c r="J128">
        <f>IF(ISNUMBER(SEARCH('INSTITUTIONAL VENDOR'!$C$6,K128)),MAX($J$2:J127)+1,0)</f>
        <v>0</v>
      </c>
      <c r="K128" s="46" t="s">
        <v>1036</v>
      </c>
      <c r="L128" s="106" t="str">
        <f>IFERROR(VLOOKUP(ROWS($L$2:L127),J:K,2,0),"")</f>
        <v/>
      </c>
      <c r="M128" t="s">
        <v>1037</v>
      </c>
      <c r="Y128" t="s">
        <v>1038</v>
      </c>
      <c r="AG128" s="2" t="s">
        <v>1007</v>
      </c>
      <c r="AO128">
        <f>IF(ISNUMBER(SEARCH('INSTITUTIONAL VENDOR'!$C$35,AP128)),MAX($AO$7:AO127)+1,0)</f>
        <v>0</v>
      </c>
      <c r="AP128" t="s">
        <v>1007</v>
      </c>
      <c r="AQ128" t="str">
        <f>IFERROR(VLOOKUP(ROWS(AQ$7:$AQ127),AO:AP,2,0),"")</f>
        <v/>
      </c>
      <c r="AR128" t="s">
        <v>1039</v>
      </c>
      <c r="AS128" t="s">
        <v>1034</v>
      </c>
      <c r="AT128" t="s">
        <v>185</v>
      </c>
    </row>
    <row r="129" spans="1:46" x14ac:dyDescent="0.25">
      <c r="A129" s="48"/>
      <c r="B129" s="48"/>
      <c r="C129">
        <f>IF(ISNUMBER(SEARCH('INSTITUTIONAL VENDOR'!$E$12,D129)),MAX($C$1:C128)+1,0)</f>
        <v>0</v>
      </c>
      <c r="D129" t="s">
        <v>1039</v>
      </c>
      <c r="E129" t="str">
        <f>IFERROR(VLOOKUP(ROWS($E$1:E128),C:D,2,0),"")</f>
        <v/>
      </c>
      <c r="F129">
        <f>IF(ISNUMBER(SEARCH('INSTITUTIONAL VENDOR'!$C$31,G129)),MAX($F$2:F128)+1,0)</f>
        <v>0</v>
      </c>
      <c r="G129" t="s">
        <v>1040</v>
      </c>
      <c r="H129" t="str">
        <f>IFERROR(VLOOKUP(ROWS($H$2:H128),F:G,2,0),"")</f>
        <v/>
      </c>
      <c r="J129">
        <f>IF(ISNUMBER(SEARCH('INSTITUTIONAL VENDOR'!$C$6,K129)),MAX($J$2:J128)+1,0)</f>
        <v>0</v>
      </c>
      <c r="K129" s="54" t="s">
        <v>1041</v>
      </c>
      <c r="L129" s="106" t="str">
        <f>IFERROR(VLOOKUP(ROWS($L$2:L128),J:K,2,0),"")</f>
        <v/>
      </c>
      <c r="M129" t="s">
        <v>557</v>
      </c>
      <c r="Y129" t="s">
        <v>1042</v>
      </c>
      <c r="AG129" s="2" t="s">
        <v>1011</v>
      </c>
      <c r="AO129">
        <f>IF(ISNUMBER(SEARCH('INSTITUTIONAL VENDOR'!$C$35,AP129)),MAX($AO$7:AO128)+1,0)</f>
        <v>0</v>
      </c>
      <c r="AP129" t="s">
        <v>1011</v>
      </c>
      <c r="AQ129" t="str">
        <f>IFERROR(VLOOKUP(ROWS(AQ$7:$AQ128),AO:AP,2,0),"")</f>
        <v/>
      </c>
      <c r="AR129" t="s">
        <v>1043</v>
      </c>
      <c r="AS129" t="s">
        <v>1044</v>
      </c>
      <c r="AT129" t="s">
        <v>185</v>
      </c>
    </row>
    <row r="130" spans="1:46" x14ac:dyDescent="0.25">
      <c r="A130" s="48"/>
      <c r="B130" s="48"/>
      <c r="C130">
        <f>IF(ISNUMBER(SEARCH('INSTITUTIONAL VENDOR'!$E$12,D130)),MAX($C$1:C129)+1,0)</f>
        <v>0</v>
      </c>
      <c r="D130" t="s">
        <v>1043</v>
      </c>
      <c r="E130" t="str">
        <f>IFERROR(VLOOKUP(ROWS($E$1:E129),C:D,2,0),"")</f>
        <v/>
      </c>
      <c r="F130">
        <f>IF(ISNUMBER(SEARCH('INSTITUTIONAL VENDOR'!$C$31,G130)),MAX($F$2:F129)+1,0)</f>
        <v>0</v>
      </c>
      <c r="G130" t="s">
        <v>1045</v>
      </c>
      <c r="H130" t="str">
        <f>IFERROR(VLOOKUP(ROWS($H$2:H129),F:G,2,0),"")</f>
        <v/>
      </c>
      <c r="J130">
        <f>IF(ISNUMBER(SEARCH('INSTITUTIONAL VENDOR'!$C$6,K130)),MAX($J$2:J129)+1,0)</f>
        <v>0</v>
      </c>
      <c r="K130" s="46" t="s">
        <v>1046</v>
      </c>
      <c r="L130" s="106" t="str">
        <f>IFERROR(VLOOKUP(ROWS($L$2:L129),J:K,2,0),"")</f>
        <v/>
      </c>
      <c r="M130" t="s">
        <v>1047</v>
      </c>
      <c r="Y130" t="s">
        <v>1048</v>
      </c>
      <c r="AG130" s="2" t="s">
        <v>1016</v>
      </c>
      <c r="AO130">
        <f>IF(ISNUMBER(SEARCH('INSTITUTIONAL VENDOR'!$C$35,AP130)),MAX($AO$7:AO129)+1,0)</f>
        <v>0</v>
      </c>
      <c r="AP130" t="s">
        <v>1016</v>
      </c>
      <c r="AQ130" t="str">
        <f>IFERROR(VLOOKUP(ROWS(AQ$7:$AQ129),AO:AP,2,0),"")</f>
        <v/>
      </c>
      <c r="AR130" t="s">
        <v>1049</v>
      </c>
      <c r="AS130" t="s">
        <v>1043</v>
      </c>
      <c r="AT130" t="s">
        <v>185</v>
      </c>
    </row>
    <row r="131" spans="1:46" x14ac:dyDescent="0.25">
      <c r="A131" s="48"/>
      <c r="B131" s="48"/>
      <c r="C131">
        <f>IF(ISNUMBER(SEARCH('INSTITUTIONAL VENDOR'!$E$12,D131)),MAX($C$1:C130)+1,0)</f>
        <v>0</v>
      </c>
      <c r="D131" t="s">
        <v>1049</v>
      </c>
      <c r="E131" t="str">
        <f>IFERROR(VLOOKUP(ROWS($E$1:E130),C:D,2,0),"")</f>
        <v/>
      </c>
      <c r="F131">
        <f>IF(ISNUMBER(SEARCH('INSTITUTIONAL VENDOR'!$C$31,G131)),MAX($F$2:F130)+1,0)</f>
        <v>0</v>
      </c>
      <c r="G131" t="s">
        <v>1050</v>
      </c>
      <c r="H131" t="str">
        <f>IFERROR(VLOOKUP(ROWS($H$2:H130),F:G,2,0),"")</f>
        <v/>
      </c>
      <c r="J131">
        <f>IF(ISNUMBER(SEARCH('INSTITUTIONAL VENDOR'!$C$6,K131)),MAX($J$2:J130)+1,0)</f>
        <v>0</v>
      </c>
      <c r="K131" s="46" t="s">
        <v>1051</v>
      </c>
      <c r="L131" s="106" t="str">
        <f>IFERROR(VLOOKUP(ROWS($L$2:L130),J:K,2,0),"")</f>
        <v/>
      </c>
      <c r="M131" t="s">
        <v>557</v>
      </c>
      <c r="Y131" t="s">
        <v>1052</v>
      </c>
      <c r="AG131" s="2" t="s">
        <v>1020</v>
      </c>
      <c r="AO131">
        <f>IF(ISNUMBER(SEARCH('INSTITUTIONAL VENDOR'!$C$35,AP131)),MAX($AO$7:AO130)+1,0)</f>
        <v>0</v>
      </c>
      <c r="AP131" t="s">
        <v>1020</v>
      </c>
      <c r="AQ131" t="str">
        <f>IFERROR(VLOOKUP(ROWS(AQ$7:$AQ130),AO:AP,2,0),"")</f>
        <v/>
      </c>
      <c r="AR131" t="s">
        <v>1053</v>
      </c>
      <c r="AS131" t="s">
        <v>1049</v>
      </c>
      <c r="AT131" t="s">
        <v>166</v>
      </c>
    </row>
    <row r="132" spans="1:46" x14ac:dyDescent="0.25">
      <c r="A132" s="48"/>
      <c r="B132" s="48"/>
      <c r="C132">
        <f>IF(ISNUMBER(SEARCH('INSTITUTIONAL VENDOR'!$E$12,D132)),MAX($C$1:C131)+1,0)</f>
        <v>0</v>
      </c>
      <c r="D132" t="s">
        <v>1053</v>
      </c>
      <c r="E132" t="str">
        <f>IFERROR(VLOOKUP(ROWS($E$1:E131),C:D,2,0),"")</f>
        <v/>
      </c>
      <c r="F132">
        <f>IF(ISNUMBER(SEARCH('INSTITUTIONAL VENDOR'!$C$31,G132)),MAX($F$2:F131)+1,0)</f>
        <v>0</v>
      </c>
      <c r="G132" t="s">
        <v>1054</v>
      </c>
      <c r="H132" t="str">
        <f>IFERROR(VLOOKUP(ROWS($H$2:H131),F:G,2,0),"")</f>
        <v/>
      </c>
      <c r="J132">
        <f>IF(ISNUMBER(SEARCH('INSTITUTIONAL VENDOR'!$C$6,K132)),MAX($J$2:J131)+1,0)</f>
        <v>0</v>
      </c>
      <c r="K132" s="46" t="s">
        <v>1055</v>
      </c>
      <c r="L132" s="106" t="str">
        <f>IFERROR(VLOOKUP(ROWS($L$2:L131),J:K,2,0),"")</f>
        <v/>
      </c>
      <c r="M132" t="s">
        <v>638</v>
      </c>
      <c r="Y132" t="s">
        <v>1056</v>
      </c>
      <c r="AG132" s="2" t="s">
        <v>1057</v>
      </c>
      <c r="AO132">
        <f>IF(ISNUMBER(SEARCH('INSTITUTIONAL VENDOR'!$C$35,AP132)),MAX($AO$7:AO131)+1,0)</f>
        <v>0</v>
      </c>
      <c r="AP132" t="s">
        <v>1024</v>
      </c>
      <c r="AQ132" t="str">
        <f>IFERROR(VLOOKUP(ROWS(AQ$7:$AQ131),AO:AP,2,0),"")</f>
        <v/>
      </c>
      <c r="AR132" t="s">
        <v>1058</v>
      </c>
      <c r="AS132" t="s">
        <v>1053</v>
      </c>
      <c r="AT132" t="s">
        <v>185</v>
      </c>
    </row>
    <row r="133" spans="1:46" x14ac:dyDescent="0.25">
      <c r="A133" s="48"/>
      <c r="B133" s="48"/>
      <c r="C133">
        <f>IF(ISNUMBER(SEARCH('INSTITUTIONAL VENDOR'!$E$12,D133)),MAX($C$1:C132)+1,0)</f>
        <v>0</v>
      </c>
      <c r="D133" t="s">
        <v>1058</v>
      </c>
      <c r="E133" t="str">
        <f>IFERROR(VLOOKUP(ROWS($E$1:E132),C:D,2,0),"")</f>
        <v/>
      </c>
      <c r="F133">
        <f>IF(ISNUMBER(SEARCH('INSTITUTIONAL VENDOR'!$C$31,G133)),MAX($F$2:F132)+1,0)</f>
        <v>0</v>
      </c>
      <c r="G133" t="s">
        <v>1059</v>
      </c>
      <c r="H133" t="str">
        <f>IFERROR(VLOOKUP(ROWS($H$2:H132),F:G,2,0),"")</f>
        <v/>
      </c>
      <c r="J133">
        <f>IF(ISNUMBER(SEARCH('INSTITUTIONAL VENDOR'!$C$6,K133)),MAX($J$2:J132)+1,0)</f>
        <v>0</v>
      </c>
      <c r="K133" s="46" t="s">
        <v>1060</v>
      </c>
      <c r="L133" s="106" t="str">
        <f>IFERROR(VLOOKUP(ROWS($L$2:L132),J:K,2,0),"")</f>
        <v/>
      </c>
      <c r="M133" t="s">
        <v>557</v>
      </c>
      <c r="Y133" t="s">
        <v>1061</v>
      </c>
      <c r="AG133" s="2" t="s">
        <v>1029</v>
      </c>
      <c r="AO133">
        <f>IF(ISNUMBER(SEARCH('INSTITUTIONAL VENDOR'!$C$35,AP133)),MAX($AO$7:AO132)+1,0)</f>
        <v>0</v>
      </c>
      <c r="AP133" t="s">
        <v>1029</v>
      </c>
      <c r="AQ133" t="str">
        <f>IFERROR(VLOOKUP(ROWS(AQ$7:$AQ132),AO:AP,2,0),"")</f>
        <v/>
      </c>
      <c r="AR133" t="s">
        <v>1062</v>
      </c>
      <c r="AS133" t="s">
        <v>1058</v>
      </c>
      <c r="AT133" t="s">
        <v>185</v>
      </c>
    </row>
    <row r="134" spans="1:46" x14ac:dyDescent="0.25">
      <c r="A134" s="48"/>
      <c r="B134" s="48"/>
      <c r="C134">
        <f>IF(ISNUMBER(SEARCH('INSTITUTIONAL VENDOR'!$E$12,D134)),MAX($C$1:C133)+1,0)</f>
        <v>0</v>
      </c>
      <c r="D134" t="s">
        <v>1062</v>
      </c>
      <c r="E134" t="str">
        <f>IFERROR(VLOOKUP(ROWS($E$1:E133),C:D,2,0),"")</f>
        <v/>
      </c>
      <c r="F134">
        <f>IF(ISNUMBER(SEARCH('INSTITUTIONAL VENDOR'!$C$31,G134)),MAX($F$2:F133)+1,0)</f>
        <v>0</v>
      </c>
      <c r="G134" t="s">
        <v>1063</v>
      </c>
      <c r="H134" t="str">
        <f>IFERROR(VLOOKUP(ROWS($H$2:H133),F:G,2,0),"")</f>
        <v/>
      </c>
      <c r="J134">
        <f>IF(ISNUMBER(SEARCH('INSTITUTIONAL VENDOR'!$C$6,K134)),MAX($J$2:J133)+1,0)</f>
        <v>0</v>
      </c>
      <c r="K134" s="46" t="s">
        <v>1064</v>
      </c>
      <c r="L134" s="106" t="str">
        <f>IFERROR(VLOOKUP(ROWS($L$2:L133),J:K,2,0),"")</f>
        <v/>
      </c>
      <c r="M134" t="s">
        <v>654</v>
      </c>
      <c r="Y134" t="s">
        <v>1065</v>
      </c>
      <c r="AG134" s="2" t="s">
        <v>1034</v>
      </c>
      <c r="AO134">
        <f>IF(ISNUMBER(SEARCH('INSTITUTIONAL VENDOR'!$C$35,AP134)),MAX($AO$7:AO133)+1,0)</f>
        <v>0</v>
      </c>
      <c r="AP134" t="s">
        <v>1034</v>
      </c>
      <c r="AQ134" t="str">
        <f>IFERROR(VLOOKUP(ROWS(AQ$7:$AQ133),AO:AP,2,0),"")</f>
        <v/>
      </c>
      <c r="AR134" t="s">
        <v>1066</v>
      </c>
      <c r="AS134" t="s">
        <v>1062</v>
      </c>
      <c r="AT134" t="s">
        <v>185</v>
      </c>
    </row>
    <row r="135" spans="1:46" x14ac:dyDescent="0.25">
      <c r="A135" s="48"/>
      <c r="B135" s="48"/>
      <c r="C135">
        <f>IF(ISNUMBER(SEARCH('INSTITUTIONAL VENDOR'!$E$12,D135)),MAX($C$1:C134)+1,0)</f>
        <v>0</v>
      </c>
      <c r="D135" t="s">
        <v>1066</v>
      </c>
      <c r="E135" t="str">
        <f>IFERROR(VLOOKUP(ROWS($E$1:E134),C:D,2,0),"")</f>
        <v/>
      </c>
      <c r="F135">
        <f>IF(ISNUMBER(SEARCH('INSTITUTIONAL VENDOR'!$C$31,G135)),MAX($F$2:F134)+1,0)</f>
        <v>0</v>
      </c>
      <c r="G135" t="s">
        <v>1067</v>
      </c>
      <c r="H135" t="str">
        <f>IFERROR(VLOOKUP(ROWS($H$2:H134),F:G,2,0),"")</f>
        <v/>
      </c>
      <c r="J135">
        <f>IF(ISNUMBER(SEARCH('INSTITUTIONAL VENDOR'!$C$6,K135)),MAX($J$2:J134)+1,0)</f>
        <v>0</v>
      </c>
      <c r="K135" s="46" t="s">
        <v>1068</v>
      </c>
      <c r="L135" s="106" t="str">
        <f>IFERROR(VLOOKUP(ROWS($L$2:L134),J:K,2,0),"")</f>
        <v/>
      </c>
      <c r="M135" t="s">
        <v>663</v>
      </c>
      <c r="Y135" t="s">
        <v>1069</v>
      </c>
      <c r="AG135" s="2" t="s">
        <v>1044</v>
      </c>
      <c r="AO135">
        <f>IF(ISNUMBER(SEARCH('INSTITUTIONAL VENDOR'!$C$35,AP135)),MAX($AO$7:AO134)+1,0)</f>
        <v>0</v>
      </c>
      <c r="AP135" t="s">
        <v>1039</v>
      </c>
      <c r="AQ135" t="str">
        <f>IFERROR(VLOOKUP(ROWS(AQ$7:$AQ134),AO:AP,2,0),"")</f>
        <v/>
      </c>
      <c r="AR135" t="s">
        <v>1070</v>
      </c>
      <c r="AS135" t="s">
        <v>1066</v>
      </c>
      <c r="AT135" t="s">
        <v>185</v>
      </c>
    </row>
    <row r="136" spans="1:46" x14ac:dyDescent="0.25">
      <c r="A136" s="48"/>
      <c r="B136" s="48"/>
      <c r="C136">
        <f>IF(ISNUMBER(SEARCH('INSTITUTIONAL VENDOR'!$E$12,D136)),MAX($C$1:C135)+1,0)</f>
        <v>0</v>
      </c>
      <c r="D136" t="s">
        <v>1070</v>
      </c>
      <c r="E136" t="str">
        <f>IFERROR(VLOOKUP(ROWS($E$1:E135),C:D,2,0),"")</f>
        <v/>
      </c>
      <c r="F136">
        <f>IF(ISNUMBER(SEARCH('INSTITUTIONAL VENDOR'!$C$31,G136)),MAX($F$2:F135)+1,0)</f>
        <v>0</v>
      </c>
      <c r="G136" t="s">
        <v>1071</v>
      </c>
      <c r="H136" t="str">
        <f>IFERROR(VLOOKUP(ROWS($H$2:H135),F:G,2,0),"")</f>
        <v/>
      </c>
      <c r="J136">
        <f>IF(ISNUMBER(SEARCH('INSTITUTIONAL VENDOR'!$C$6,K136)),MAX($J$2:J135)+1,0)</f>
        <v>0</v>
      </c>
      <c r="K136" s="46" t="s">
        <v>1072</v>
      </c>
      <c r="L136" s="106" t="str">
        <f>IFERROR(VLOOKUP(ROWS($L$2:L135),J:K,2,0),"")</f>
        <v/>
      </c>
      <c r="M136" t="s">
        <v>672</v>
      </c>
      <c r="Y136" t="s">
        <v>1073</v>
      </c>
      <c r="AG136" s="2" t="s">
        <v>1043</v>
      </c>
      <c r="AO136">
        <f>IF(ISNUMBER(SEARCH('INSTITUTIONAL VENDOR'!$C$35,AP136)),MAX($AO$7:AO135)+1,0)</f>
        <v>0</v>
      </c>
      <c r="AP136" t="s">
        <v>1043</v>
      </c>
      <c r="AQ136" t="str">
        <f>IFERROR(VLOOKUP(ROWS(AQ$7:$AQ135),AO:AP,2,0),"")</f>
        <v/>
      </c>
      <c r="AR136" t="s">
        <v>1074</v>
      </c>
      <c r="AS136" t="s">
        <v>1070</v>
      </c>
      <c r="AT136" t="s">
        <v>185</v>
      </c>
    </row>
    <row r="137" spans="1:46" x14ac:dyDescent="0.25">
      <c r="A137" s="48"/>
      <c r="B137" s="48"/>
      <c r="C137">
        <f>IF(ISNUMBER(SEARCH('INSTITUTIONAL VENDOR'!$E$12,D137)),MAX($C$1:C136)+1,0)</f>
        <v>0</v>
      </c>
      <c r="D137" t="s">
        <v>1074</v>
      </c>
      <c r="E137" t="str">
        <f>IFERROR(VLOOKUP(ROWS($E$1:E136),C:D,2,0),"")</f>
        <v/>
      </c>
      <c r="F137">
        <f>IF(ISNUMBER(SEARCH('INSTITUTIONAL VENDOR'!$C$31,G137)),MAX($F$2:F136)+1,0)</f>
        <v>0</v>
      </c>
      <c r="G137" t="s">
        <v>1075</v>
      </c>
      <c r="H137" t="str">
        <f>IFERROR(VLOOKUP(ROWS($H$2:H136),F:G,2,0),"")</f>
        <v/>
      </c>
      <c r="J137">
        <f>IF(ISNUMBER(SEARCH('INSTITUTIONAL VENDOR'!$C$6,K137)),MAX($J$2:J136)+1,0)</f>
        <v>0</v>
      </c>
      <c r="K137" s="46" t="s">
        <v>1076</v>
      </c>
      <c r="L137" s="106" t="str">
        <f>IFERROR(VLOOKUP(ROWS($L$2:L136),J:K,2,0),"")</f>
        <v/>
      </c>
      <c r="M137" t="s">
        <v>681</v>
      </c>
      <c r="Y137" t="s">
        <v>1077</v>
      </c>
      <c r="AG137" s="2" t="s">
        <v>1049</v>
      </c>
      <c r="AO137">
        <f>IF(ISNUMBER(SEARCH('INSTITUTIONAL VENDOR'!$C$35,AP137)),MAX($AO$7:AO136)+1,0)</f>
        <v>0</v>
      </c>
      <c r="AP137" t="s">
        <v>1049</v>
      </c>
      <c r="AQ137" t="str">
        <f>IFERROR(VLOOKUP(ROWS(AQ$7:$AQ136),AO:AP,2,0),"")</f>
        <v/>
      </c>
      <c r="AR137" t="s">
        <v>1078</v>
      </c>
      <c r="AS137" t="s">
        <v>1074</v>
      </c>
      <c r="AT137" t="s">
        <v>185</v>
      </c>
    </row>
    <row r="138" spans="1:46" x14ac:dyDescent="0.25">
      <c r="A138" s="48"/>
      <c r="B138" s="48"/>
      <c r="C138">
        <f>IF(ISNUMBER(SEARCH('INSTITUTIONAL VENDOR'!$E$12,D138)),MAX($C$1:C137)+1,0)</f>
        <v>0</v>
      </c>
      <c r="D138" t="s">
        <v>1078</v>
      </c>
      <c r="E138" t="str">
        <f>IFERROR(VLOOKUP(ROWS($E$1:E137),C:D,2,0),"")</f>
        <v/>
      </c>
      <c r="F138">
        <f>IF(ISNUMBER(SEARCH('INSTITUTIONAL VENDOR'!$C$31,G138)),MAX($F$2:F137)+1,0)</f>
        <v>0</v>
      </c>
      <c r="G138" t="s">
        <v>1079</v>
      </c>
      <c r="H138" t="str">
        <f>IFERROR(VLOOKUP(ROWS($H$2:H137),F:G,2,0),"")</f>
        <v/>
      </c>
      <c r="J138">
        <f>IF(ISNUMBER(SEARCH('INSTITUTIONAL VENDOR'!$C$6,K138)),MAX($J$2:J137)+1,0)</f>
        <v>0</v>
      </c>
      <c r="K138" s="46" t="s">
        <v>1080</v>
      </c>
      <c r="L138" s="106" t="str">
        <f>IFERROR(VLOOKUP(ROWS($L$2:L137),J:K,2,0),"")</f>
        <v/>
      </c>
      <c r="M138" t="s">
        <v>557</v>
      </c>
      <c r="Y138" t="s">
        <v>1081</v>
      </c>
      <c r="AG138" s="2" t="s">
        <v>1082</v>
      </c>
      <c r="AO138">
        <f>IF(ISNUMBER(SEARCH('INSTITUTIONAL VENDOR'!$C$35,AP138)),MAX($AO$7:AO137)+1,0)</f>
        <v>0</v>
      </c>
      <c r="AP138" t="s">
        <v>1053</v>
      </c>
      <c r="AQ138" t="str">
        <f>IFERROR(VLOOKUP(ROWS(AQ$7:$AQ137),AO:AP,2,0),"")</f>
        <v/>
      </c>
      <c r="AR138" t="s">
        <v>1083</v>
      </c>
      <c r="AS138" t="s">
        <v>1078</v>
      </c>
      <c r="AT138" t="s">
        <v>185</v>
      </c>
    </row>
    <row r="139" spans="1:46" x14ac:dyDescent="0.25">
      <c r="C139">
        <f>IF(ISNUMBER(SEARCH('INSTITUTIONAL VENDOR'!$E$12,D139)),MAX($C$1:C138)+1,0)</f>
        <v>0</v>
      </c>
      <c r="D139" t="s">
        <v>1083</v>
      </c>
      <c r="E139" t="str">
        <f>IFERROR(VLOOKUP(ROWS($E$1:E138),C:D,2,0),"")</f>
        <v/>
      </c>
      <c r="F139">
        <f>IF(ISNUMBER(SEARCH('INSTITUTIONAL VENDOR'!$C$31,G139)),MAX($F$2:F138)+1,0)</f>
        <v>0</v>
      </c>
      <c r="G139" t="s">
        <v>1084</v>
      </c>
      <c r="H139" t="str">
        <f>IFERROR(VLOOKUP(ROWS($H$2:H138),F:G,2,0),"")</f>
        <v/>
      </c>
      <c r="J139">
        <f>IF(ISNUMBER(SEARCH('INSTITUTIONAL VENDOR'!$C$6,K139)),MAX($J$2:J138)+1,0)</f>
        <v>0</v>
      </c>
      <c r="K139" s="46" t="s">
        <v>1085</v>
      </c>
      <c r="L139" s="106" t="str">
        <f>IFERROR(VLOOKUP(ROWS($L$2:L138),J:K,2,0),"")</f>
        <v/>
      </c>
      <c r="M139" t="s">
        <v>1086</v>
      </c>
      <c r="Y139" t="s">
        <v>1087</v>
      </c>
      <c r="AG139" s="2" t="s">
        <v>1058</v>
      </c>
      <c r="AO139">
        <f>IF(ISNUMBER(SEARCH('INSTITUTIONAL VENDOR'!$C$35,AP139)),MAX($AO$7:AO138)+1,0)</f>
        <v>0</v>
      </c>
      <c r="AP139" t="s">
        <v>1058</v>
      </c>
      <c r="AQ139" t="str">
        <f>IFERROR(VLOOKUP(ROWS(AQ$7:$AQ138),AO:AP,2,0),"")</f>
        <v/>
      </c>
      <c r="AR139" t="s">
        <v>1088</v>
      </c>
      <c r="AS139" t="s">
        <v>1083</v>
      </c>
      <c r="AT139" t="s">
        <v>185</v>
      </c>
    </row>
    <row r="140" spans="1:46" x14ac:dyDescent="0.25">
      <c r="C140">
        <f>IF(ISNUMBER(SEARCH('INSTITUTIONAL VENDOR'!$E$12,D140)),MAX($C$1:C139)+1,0)</f>
        <v>0</v>
      </c>
      <c r="D140" t="s">
        <v>1088</v>
      </c>
      <c r="E140" t="str">
        <f>IFERROR(VLOOKUP(ROWS($E$1:E139),C:D,2,0),"")</f>
        <v/>
      </c>
      <c r="F140">
        <f>IF(ISNUMBER(SEARCH('INSTITUTIONAL VENDOR'!$C$31,G140)),MAX($F$2:F139)+1,0)</f>
        <v>0</v>
      </c>
      <c r="G140" t="s">
        <v>1089</v>
      </c>
      <c r="H140" t="str">
        <f>IFERROR(VLOOKUP(ROWS($H$2:H139),F:G,2,0),"")</f>
        <v/>
      </c>
      <c r="J140">
        <f>IF(ISNUMBER(SEARCH('INSTITUTIONAL VENDOR'!$C$6,K140)),MAX($J$2:J139)+1,0)</f>
        <v>0</v>
      </c>
      <c r="K140" s="46" t="s">
        <v>1090</v>
      </c>
      <c r="L140" s="106" t="str">
        <f>IFERROR(VLOOKUP(ROWS($L$2:L139),J:K,2,0),"")</f>
        <v/>
      </c>
      <c r="M140" t="s">
        <v>1032</v>
      </c>
      <c r="Y140" t="s">
        <v>1091</v>
      </c>
      <c r="AG140" s="2" t="s">
        <v>1062</v>
      </c>
      <c r="AO140">
        <f>IF(ISNUMBER(SEARCH('INSTITUTIONAL VENDOR'!$C$35,AP140)),MAX($AO$7:AO139)+1,0)</f>
        <v>0</v>
      </c>
      <c r="AP140" t="s">
        <v>1062</v>
      </c>
      <c r="AQ140" t="str">
        <f>IFERROR(VLOOKUP(ROWS(AQ$7:$AQ139),AO:AP,2,0),"")</f>
        <v/>
      </c>
      <c r="AR140" t="s">
        <v>1092</v>
      </c>
      <c r="AS140" t="s">
        <v>1088</v>
      </c>
      <c r="AT140" t="s">
        <v>185</v>
      </c>
    </row>
    <row r="141" spans="1:46" x14ac:dyDescent="0.25">
      <c r="C141">
        <f>IF(ISNUMBER(SEARCH('INSTITUTIONAL VENDOR'!$E$12,D141)),MAX($C$1:C140)+1,0)</f>
        <v>0</v>
      </c>
      <c r="D141" t="s">
        <v>1092</v>
      </c>
      <c r="E141" t="str">
        <f>IFERROR(VLOOKUP(ROWS($E$1:E140),C:D,2,0),"")</f>
        <v/>
      </c>
      <c r="F141">
        <f>IF(ISNUMBER(SEARCH('INSTITUTIONAL VENDOR'!$C$31,G141)),MAX($F$2:F140)+1,0)</f>
        <v>0</v>
      </c>
      <c r="G141" t="s">
        <v>1093</v>
      </c>
      <c r="H141" t="str">
        <f>IFERROR(VLOOKUP(ROWS($H$2:H140),F:G,2,0),"")</f>
        <v/>
      </c>
      <c r="J141">
        <f>IF(ISNUMBER(SEARCH('INSTITUTIONAL VENDOR'!$C$6,K141)),MAX($J$2:J140)+1,0)</f>
        <v>0</v>
      </c>
      <c r="K141" s="46" t="s">
        <v>1094</v>
      </c>
      <c r="L141" s="106" t="str">
        <f>IFERROR(VLOOKUP(ROWS($L$2:L140),J:K,2,0),"")</f>
        <v/>
      </c>
      <c r="M141" t="s">
        <v>1037</v>
      </c>
      <c r="Y141" t="s">
        <v>1095</v>
      </c>
      <c r="AG141" s="2" t="s">
        <v>1066</v>
      </c>
      <c r="AO141">
        <f>IF(ISNUMBER(SEARCH('INSTITUTIONAL VENDOR'!$C$35,AP141)),MAX($AO$7:AO140)+1,0)</f>
        <v>0</v>
      </c>
      <c r="AP141" t="s">
        <v>1066</v>
      </c>
      <c r="AQ141" t="str">
        <f>IFERROR(VLOOKUP(ROWS(AQ$7:$AQ140),AO:AP,2,0),"")</f>
        <v/>
      </c>
      <c r="AR141" t="s">
        <v>1096</v>
      </c>
      <c r="AS141" t="s">
        <v>1092</v>
      </c>
      <c r="AT141" t="s">
        <v>185</v>
      </c>
    </row>
    <row r="142" spans="1:46" x14ac:dyDescent="0.25">
      <c r="C142">
        <f>IF(ISNUMBER(SEARCH('INSTITUTIONAL VENDOR'!$E$12,D142)),MAX($C$1:C141)+1,0)</f>
        <v>0</v>
      </c>
      <c r="D142" t="s">
        <v>1096</v>
      </c>
      <c r="E142" t="str">
        <f>IFERROR(VLOOKUP(ROWS($E$1:E141),C:D,2,0),"")</f>
        <v/>
      </c>
      <c r="F142">
        <f>IF(ISNUMBER(SEARCH('INSTITUTIONAL VENDOR'!$C$31,G142)),MAX($F$2:F141)+1,0)</f>
        <v>0</v>
      </c>
      <c r="G142" t="s">
        <v>1097</v>
      </c>
      <c r="H142" t="str">
        <f>IFERROR(VLOOKUP(ROWS($H$2:H141),F:G,2,0),"")</f>
        <v/>
      </c>
      <c r="J142">
        <f>IF(ISNUMBER(SEARCH('INSTITUTIONAL VENDOR'!$C$6,K142)),MAX($J$2:J141)+1,0)</f>
        <v>0</v>
      </c>
      <c r="K142" s="46" t="s">
        <v>1098</v>
      </c>
      <c r="L142" s="106" t="str">
        <f>IFERROR(VLOOKUP(ROWS($L$2:L141),J:K,2,0),"")</f>
        <v/>
      </c>
      <c r="M142" t="s">
        <v>557</v>
      </c>
      <c r="Y142" t="s">
        <v>1099</v>
      </c>
      <c r="AG142" s="2" t="s">
        <v>1100</v>
      </c>
      <c r="AO142">
        <f>IF(ISNUMBER(SEARCH('INSTITUTIONAL VENDOR'!$C$35,AP142)),MAX($AO$7:AO141)+1,0)</f>
        <v>0</v>
      </c>
      <c r="AP142" t="s">
        <v>1070</v>
      </c>
      <c r="AQ142" t="str">
        <f>IFERROR(VLOOKUP(ROWS(AQ$7:$AQ141),AO:AP,2,0),"")</f>
        <v/>
      </c>
      <c r="AR142" t="s">
        <v>1101</v>
      </c>
      <c r="AS142" t="s">
        <v>1096</v>
      </c>
      <c r="AT142" t="s">
        <v>185</v>
      </c>
    </row>
    <row r="143" spans="1:46" x14ac:dyDescent="0.25">
      <c r="C143">
        <f>IF(ISNUMBER(SEARCH('INSTITUTIONAL VENDOR'!$E$12,D143)),MAX($C$1:C142)+1,0)</f>
        <v>0</v>
      </c>
      <c r="D143" t="s">
        <v>1101</v>
      </c>
      <c r="E143" t="str">
        <f>IFERROR(VLOOKUP(ROWS($E$1:E142),C:D,2,0),"")</f>
        <v/>
      </c>
      <c r="F143">
        <f>IF(ISNUMBER(SEARCH('INSTITUTIONAL VENDOR'!$C$31,G143)),MAX($F$2:F142)+1,0)</f>
        <v>0</v>
      </c>
      <c r="G143" t="s">
        <v>1102</v>
      </c>
      <c r="H143" t="str">
        <f>IFERROR(VLOOKUP(ROWS($H$2:H142),F:G,2,0),"")</f>
        <v/>
      </c>
      <c r="J143">
        <f>IF(ISNUMBER(SEARCH('INSTITUTIONAL VENDOR'!$C$6,K143)),MAX($J$2:J142)+1,0)</f>
        <v>0</v>
      </c>
      <c r="K143" s="46" t="s">
        <v>1103</v>
      </c>
      <c r="L143" s="106" t="str">
        <f>IFERROR(VLOOKUP(ROWS($L$2:L142),J:K,2,0),"")</f>
        <v/>
      </c>
      <c r="M143" t="s">
        <v>698</v>
      </c>
      <c r="Y143" t="s">
        <v>1104</v>
      </c>
      <c r="AG143" s="2" t="s">
        <v>1074</v>
      </c>
      <c r="AO143">
        <f>IF(ISNUMBER(SEARCH('INSTITUTIONAL VENDOR'!$C$35,AP143)),MAX($AO$7:AO142)+1,0)</f>
        <v>0</v>
      </c>
      <c r="AP143" t="s">
        <v>1074</v>
      </c>
      <c r="AQ143" t="str">
        <f>IFERROR(VLOOKUP(ROWS(AQ$7:$AQ142),AO:AP,2,0),"")</f>
        <v/>
      </c>
      <c r="AR143" t="s">
        <v>1105</v>
      </c>
      <c r="AS143" t="s">
        <v>1101</v>
      </c>
      <c r="AT143" t="s">
        <v>185</v>
      </c>
    </row>
    <row r="144" spans="1:46" x14ac:dyDescent="0.25">
      <c r="C144">
        <f>IF(ISNUMBER(SEARCH('INSTITUTIONAL VENDOR'!$E$12,D144)),MAX($C$1:C143)+1,0)</f>
        <v>0</v>
      </c>
      <c r="D144" t="s">
        <v>1105</v>
      </c>
      <c r="E144" t="str">
        <f>IFERROR(VLOOKUP(ROWS($E$1:E143),C:D,2,0),"")</f>
        <v/>
      </c>
      <c r="F144">
        <f>IF(ISNUMBER(SEARCH('INSTITUTIONAL VENDOR'!$C$31,G144)),MAX($F$2:F143)+1,0)</f>
        <v>0</v>
      </c>
      <c r="G144" t="s">
        <v>1106</v>
      </c>
      <c r="H144" t="str">
        <f>IFERROR(VLOOKUP(ROWS($H$2:H143),F:G,2,0),"")</f>
        <v/>
      </c>
      <c r="J144">
        <f>IF(ISNUMBER(SEARCH('INSTITUTIONAL VENDOR'!$C$6,K144)),MAX($J$2:J143)+1,0)</f>
        <v>0</v>
      </c>
      <c r="K144" s="46" t="s">
        <v>1107</v>
      </c>
      <c r="L144" s="106" t="str">
        <f>IFERROR(VLOOKUP(ROWS($L$2:L143),J:K,2,0),"")</f>
        <v/>
      </c>
      <c r="M144" t="s">
        <v>557</v>
      </c>
      <c r="Y144" t="s">
        <v>1108</v>
      </c>
      <c r="AG144" s="2" t="s">
        <v>1078</v>
      </c>
      <c r="AO144">
        <f>IF(ISNUMBER(SEARCH('INSTITUTIONAL VENDOR'!$C$35,AP144)),MAX($AO$7:AO143)+1,0)</f>
        <v>0</v>
      </c>
      <c r="AP144" t="s">
        <v>1078</v>
      </c>
      <c r="AQ144" t="str">
        <f>IFERROR(VLOOKUP(ROWS(AQ$7:$AQ143),AO:AP,2,0),"")</f>
        <v/>
      </c>
      <c r="AR144" t="s">
        <v>1109</v>
      </c>
      <c r="AS144" t="s">
        <v>1105</v>
      </c>
      <c r="AT144" t="s">
        <v>166</v>
      </c>
    </row>
    <row r="145" spans="3:46" x14ac:dyDescent="0.25">
      <c r="C145">
        <f>IF(ISNUMBER(SEARCH('INSTITUTIONAL VENDOR'!$E$12,D145)),MAX($C$1:C144)+1,0)</f>
        <v>0</v>
      </c>
      <c r="D145" t="s">
        <v>1109</v>
      </c>
      <c r="E145" t="str">
        <f>IFERROR(VLOOKUP(ROWS($E$1:E144),C:D,2,0),"")</f>
        <v/>
      </c>
      <c r="F145">
        <f>IF(ISNUMBER(SEARCH('INSTITUTIONAL VENDOR'!$C$31,G145)),MAX($F$2:F144)+1,0)</f>
        <v>0</v>
      </c>
      <c r="G145" t="s">
        <v>1110</v>
      </c>
      <c r="H145" t="str">
        <f>IFERROR(VLOOKUP(ROWS($H$2:H144),F:G,2,0),"")</f>
        <v/>
      </c>
      <c r="J145">
        <f>IF(ISNUMBER(SEARCH('INSTITUTIONAL VENDOR'!$C$6,K145)),MAX($J$2:J144)+1,0)</f>
        <v>0</v>
      </c>
      <c r="K145" s="46" t="s">
        <v>1111</v>
      </c>
      <c r="L145" s="106" t="str">
        <f>IFERROR(VLOOKUP(ROWS($L$2:L144),J:K,2,0),"")</f>
        <v/>
      </c>
      <c r="M145" t="s">
        <v>711</v>
      </c>
      <c r="Y145" t="s">
        <v>1112</v>
      </c>
      <c r="AG145" s="2" t="s">
        <v>1083</v>
      </c>
      <c r="AO145">
        <f>IF(ISNUMBER(SEARCH('INSTITUTIONAL VENDOR'!$C$35,AP145)),MAX($AO$7:AO144)+1,0)</f>
        <v>0</v>
      </c>
      <c r="AP145" t="s">
        <v>1083</v>
      </c>
      <c r="AQ145" t="str">
        <f>IFERROR(VLOOKUP(ROWS(AQ$7:$AQ144),AO:AP,2,0),"")</f>
        <v/>
      </c>
      <c r="AR145" t="s">
        <v>1113</v>
      </c>
      <c r="AS145" t="s">
        <v>1109</v>
      </c>
      <c r="AT145" t="s">
        <v>185</v>
      </c>
    </row>
    <row r="146" spans="3:46" x14ac:dyDescent="0.25">
      <c r="C146">
        <f>IF(ISNUMBER(SEARCH('INSTITUTIONAL VENDOR'!$E$12,D146)),MAX($C$1:C145)+1,0)</f>
        <v>0</v>
      </c>
      <c r="D146" t="s">
        <v>1113</v>
      </c>
      <c r="E146" t="str">
        <f>IFERROR(VLOOKUP(ROWS($E$1:E145),C:D,2,0),"")</f>
        <v/>
      </c>
      <c r="F146">
        <f>IF(ISNUMBER(SEARCH('INSTITUTIONAL VENDOR'!$C$31,G146)),MAX($F$2:F145)+1,0)</f>
        <v>0</v>
      </c>
      <c r="G146" t="s">
        <v>1114</v>
      </c>
      <c r="H146" t="str">
        <f>IFERROR(VLOOKUP(ROWS($H$2:H145),F:G,2,0),"")</f>
        <v/>
      </c>
      <c r="J146">
        <f>IF(ISNUMBER(SEARCH('INSTITUTIONAL VENDOR'!$C$6,K146)),MAX($J$2:J145)+1,0)</f>
        <v>0</v>
      </c>
      <c r="K146" s="46" t="s">
        <v>1115</v>
      </c>
      <c r="L146" s="106" t="str">
        <f>IFERROR(VLOOKUP(ROWS($L$2:L145),J:K,2,0),"")</f>
        <v/>
      </c>
      <c r="M146" t="s">
        <v>557</v>
      </c>
      <c r="Y146" t="s">
        <v>1116</v>
      </c>
      <c r="AG146" s="2" t="s">
        <v>1088</v>
      </c>
      <c r="AO146">
        <f>IF(ISNUMBER(SEARCH('INSTITUTIONAL VENDOR'!$C$35,AP146)),MAX($AO$7:AO145)+1,0)</f>
        <v>0</v>
      </c>
      <c r="AP146" t="s">
        <v>1088</v>
      </c>
      <c r="AQ146" t="str">
        <f>IFERROR(VLOOKUP(ROWS(AQ$7:$AQ145),AO:AP,2,0),"")</f>
        <v/>
      </c>
      <c r="AR146" t="s">
        <v>1117</v>
      </c>
      <c r="AS146" t="s">
        <v>1113</v>
      </c>
      <c r="AT146" t="s">
        <v>166</v>
      </c>
    </row>
    <row r="147" spans="3:46" x14ac:dyDescent="0.25">
      <c r="C147">
        <f>IF(ISNUMBER(SEARCH('INSTITUTIONAL VENDOR'!$E$12,D147)),MAX($C$1:C146)+1,0)</f>
        <v>0</v>
      </c>
      <c r="D147" t="s">
        <v>1117</v>
      </c>
      <c r="E147" t="str">
        <f>IFERROR(VLOOKUP(ROWS($E$1:E146),C:D,2,0),"")</f>
        <v/>
      </c>
      <c r="F147">
        <f>IF(ISNUMBER(SEARCH('INSTITUTIONAL VENDOR'!$C$31,G147)),MAX($F$2:F146)+1,0)</f>
        <v>0</v>
      </c>
      <c r="G147" t="s">
        <v>1118</v>
      </c>
      <c r="H147" t="str">
        <f>IFERROR(VLOOKUP(ROWS($H$2:H146),F:G,2,0),"")</f>
        <v/>
      </c>
      <c r="J147">
        <f>IF(ISNUMBER(SEARCH('INSTITUTIONAL VENDOR'!$C$6,K147)),MAX($J$2:J146)+1,0)</f>
        <v>0</v>
      </c>
      <c r="K147" s="46" t="s">
        <v>1119</v>
      </c>
      <c r="L147" s="106" t="str">
        <f>IFERROR(VLOOKUP(ROWS($L$2:L146),J:K,2,0),"")</f>
        <v/>
      </c>
      <c r="M147" t="s">
        <v>726</v>
      </c>
      <c r="Y147" t="s">
        <v>1120</v>
      </c>
      <c r="AG147" s="2" t="s">
        <v>1092</v>
      </c>
      <c r="AO147">
        <f>IF(ISNUMBER(SEARCH('INSTITUTIONAL VENDOR'!$C$35,AP147)),MAX($AO$7:AO146)+1,0)</f>
        <v>0</v>
      </c>
      <c r="AP147" t="s">
        <v>1092</v>
      </c>
      <c r="AQ147" t="str">
        <f>IFERROR(VLOOKUP(ROWS(AQ$7:$AQ146),AO:AP,2,0),"")</f>
        <v/>
      </c>
      <c r="AR147" t="s">
        <v>1121</v>
      </c>
      <c r="AS147" t="s">
        <v>1117</v>
      </c>
      <c r="AT147" t="s">
        <v>185</v>
      </c>
    </row>
    <row r="148" spans="3:46" x14ac:dyDescent="0.25">
      <c r="C148">
        <f>IF(ISNUMBER(SEARCH('INSTITUTIONAL VENDOR'!$E$12,D148)),MAX($C$1:C147)+1,0)</f>
        <v>0</v>
      </c>
      <c r="D148" t="s">
        <v>1121</v>
      </c>
      <c r="E148" t="str">
        <f>IFERROR(VLOOKUP(ROWS($E$1:E147),C:D,2,0),"")</f>
        <v/>
      </c>
      <c r="F148">
        <f>IF(ISNUMBER(SEARCH('INSTITUTIONAL VENDOR'!$C$31,G148)),MAX($F$2:F147)+1,0)</f>
        <v>0</v>
      </c>
      <c r="G148" t="s">
        <v>1122</v>
      </c>
      <c r="H148" t="str">
        <f>IFERROR(VLOOKUP(ROWS($H$2:H147),F:G,2,0),"")</f>
        <v/>
      </c>
      <c r="J148">
        <f>IF(ISNUMBER(SEARCH('INSTITUTIONAL VENDOR'!$C$6,K148)),MAX($J$2:J147)+1,0)</f>
        <v>0</v>
      </c>
      <c r="K148" s="46" t="s">
        <v>1123</v>
      </c>
      <c r="L148" s="106" t="str">
        <f>IFERROR(VLOOKUP(ROWS($L$2:L147),J:K,2,0),"")</f>
        <v/>
      </c>
      <c r="M148" t="s">
        <v>557</v>
      </c>
      <c r="Y148" t="s">
        <v>1124</v>
      </c>
      <c r="AG148" s="2" t="s">
        <v>1125</v>
      </c>
      <c r="AO148">
        <f>IF(ISNUMBER(SEARCH('INSTITUTIONAL VENDOR'!$C$35,AP148)),MAX($AO$7:AO147)+1,0)</f>
        <v>0</v>
      </c>
      <c r="AP148" t="s">
        <v>1096</v>
      </c>
      <c r="AQ148" t="str">
        <f>IFERROR(VLOOKUP(ROWS(AQ$7:$AQ147),AO:AP,2,0),"")</f>
        <v/>
      </c>
      <c r="AR148" t="s">
        <v>1126</v>
      </c>
      <c r="AS148" t="s">
        <v>1121</v>
      </c>
      <c r="AT148" t="s">
        <v>185</v>
      </c>
    </row>
    <row r="149" spans="3:46" x14ac:dyDescent="0.25">
      <c r="C149">
        <f>IF(ISNUMBER(SEARCH('INSTITUTIONAL VENDOR'!$E$12,D149)),MAX($C$1:C148)+1,0)</f>
        <v>0</v>
      </c>
      <c r="D149" t="s">
        <v>1126</v>
      </c>
      <c r="E149" t="str">
        <f>IFERROR(VLOOKUP(ROWS($E$1:E148),C:D,2,0),"")</f>
        <v/>
      </c>
      <c r="F149">
        <f>IF(ISNUMBER(SEARCH('INSTITUTIONAL VENDOR'!$C$31,G149)),MAX($F$2:F148)+1,0)</f>
        <v>0</v>
      </c>
      <c r="G149" t="s">
        <v>1127</v>
      </c>
      <c r="H149" t="str">
        <f>IFERROR(VLOOKUP(ROWS($H$2:H148),F:G,2,0),"")</f>
        <v/>
      </c>
      <c r="J149">
        <f>IF(ISNUMBER(SEARCH('INSTITUTIONAL VENDOR'!$C$6,K149)),MAX($J$2:J148)+1,0)</f>
        <v>0</v>
      </c>
      <c r="K149" s="46" t="s">
        <v>1128</v>
      </c>
      <c r="L149" s="106" t="str">
        <f>IFERROR(VLOOKUP(ROWS($L$2:L148),J:K,2,0),"")</f>
        <v/>
      </c>
      <c r="M149" t="s">
        <v>741</v>
      </c>
      <c r="Y149" t="s">
        <v>1129</v>
      </c>
      <c r="AG149" s="2" t="s">
        <v>1101</v>
      </c>
      <c r="AO149">
        <f>IF(ISNUMBER(SEARCH('INSTITUTIONAL VENDOR'!$C$35,AP149)),MAX($AO$7:AO148)+1,0)</f>
        <v>0</v>
      </c>
      <c r="AP149" t="s">
        <v>1101</v>
      </c>
      <c r="AQ149" t="str">
        <f>IFERROR(VLOOKUP(ROWS(AQ$7:$AQ148),AO:AP,2,0),"")</f>
        <v/>
      </c>
      <c r="AR149" t="s">
        <v>1130</v>
      </c>
      <c r="AS149" t="s">
        <v>1126</v>
      </c>
      <c r="AT149" t="s">
        <v>185</v>
      </c>
    </row>
    <row r="150" spans="3:46" x14ac:dyDescent="0.25">
      <c r="C150">
        <f>IF(ISNUMBER(SEARCH('INSTITUTIONAL VENDOR'!$E$12,D150)),MAX($C$1:C149)+1,0)</f>
        <v>0</v>
      </c>
      <c r="D150" t="s">
        <v>1130</v>
      </c>
      <c r="E150" t="str">
        <f>IFERROR(VLOOKUP(ROWS($E$1:E149),C:D,2,0),"")</f>
        <v/>
      </c>
      <c r="F150">
        <f>IF(ISNUMBER(SEARCH('INSTITUTIONAL VENDOR'!$C$31,G150)),MAX($F$2:F149)+1,0)</f>
        <v>0</v>
      </c>
      <c r="G150" t="s">
        <v>1131</v>
      </c>
      <c r="H150" t="str">
        <f>IFERROR(VLOOKUP(ROWS($H$2:H149),F:G,2,0),"")</f>
        <v/>
      </c>
      <c r="J150">
        <f>IF(ISNUMBER(SEARCH('INSTITUTIONAL VENDOR'!$C$6,K150)),MAX($J$2:J149)+1,0)</f>
        <v>0</v>
      </c>
      <c r="K150" s="46" t="s">
        <v>1132</v>
      </c>
      <c r="L150" s="106" t="str">
        <f>IFERROR(VLOOKUP(ROWS($L$2:L149),J:K,2,0),"")</f>
        <v/>
      </c>
      <c r="M150" t="s">
        <v>557</v>
      </c>
      <c r="Y150" t="s">
        <v>1133</v>
      </c>
      <c r="AG150" s="2" t="s">
        <v>1105</v>
      </c>
      <c r="AO150">
        <f>IF(ISNUMBER(SEARCH('INSTITUTIONAL VENDOR'!$C$35,AP150)),MAX($AO$7:AO149)+1,0)</f>
        <v>0</v>
      </c>
      <c r="AP150" t="s">
        <v>1105</v>
      </c>
      <c r="AQ150" t="str">
        <f>IFERROR(VLOOKUP(ROWS(AQ$7:$AQ149),AO:AP,2,0),"")</f>
        <v/>
      </c>
      <c r="AR150" t="s">
        <v>1134</v>
      </c>
      <c r="AS150" t="s">
        <v>1130</v>
      </c>
      <c r="AT150" t="s">
        <v>185</v>
      </c>
    </row>
    <row r="151" spans="3:46" x14ac:dyDescent="0.25">
      <c r="C151">
        <f>IF(ISNUMBER(SEARCH('INSTITUTIONAL VENDOR'!$E$12,D151)),MAX($C$1:C150)+1,0)</f>
        <v>0</v>
      </c>
      <c r="D151" t="s">
        <v>1134</v>
      </c>
      <c r="E151" t="str">
        <f>IFERROR(VLOOKUP(ROWS($E$1:E150),C:D,2,0),"")</f>
        <v/>
      </c>
      <c r="F151">
        <f>IF(ISNUMBER(SEARCH('INSTITUTIONAL VENDOR'!$C$31,G151)),MAX($F$2:F150)+1,0)</f>
        <v>0</v>
      </c>
      <c r="G151" t="s">
        <v>1135</v>
      </c>
      <c r="H151" t="str">
        <f>IFERROR(VLOOKUP(ROWS($H$2:H150),F:G,2,0),"")</f>
        <v/>
      </c>
      <c r="J151">
        <f>IF(ISNUMBER(SEARCH('INSTITUTIONAL VENDOR'!$C$6,K151)),MAX($J$2:J150)+1,0)</f>
        <v>0</v>
      </c>
      <c r="K151" s="46" t="s">
        <v>1136</v>
      </c>
      <c r="L151" s="106" t="str">
        <f>IFERROR(VLOOKUP(ROWS($L$2:L150),J:K,2,0),"")</f>
        <v/>
      </c>
      <c r="M151" t="s">
        <v>755</v>
      </c>
      <c r="Y151" t="s">
        <v>1137</v>
      </c>
      <c r="AG151" s="2" t="s">
        <v>1138</v>
      </c>
      <c r="AO151">
        <f>IF(ISNUMBER(SEARCH('INSTITUTIONAL VENDOR'!$C$35,AP151)),MAX($AO$7:AO150)+1,0)</f>
        <v>0</v>
      </c>
      <c r="AP151" t="s">
        <v>1109</v>
      </c>
      <c r="AQ151" t="str">
        <f>IFERROR(VLOOKUP(ROWS(AQ$7:$AQ150),AO:AP,2,0),"")</f>
        <v/>
      </c>
      <c r="AR151" t="s">
        <v>1139</v>
      </c>
      <c r="AS151" t="s">
        <v>1134</v>
      </c>
      <c r="AT151" t="s">
        <v>185</v>
      </c>
    </row>
    <row r="152" spans="3:46" x14ac:dyDescent="0.25">
      <c r="C152">
        <f>IF(ISNUMBER(SEARCH('INSTITUTIONAL VENDOR'!$E$12,D152)),MAX($C$1:C151)+1,0)</f>
        <v>0</v>
      </c>
      <c r="D152" t="s">
        <v>1140</v>
      </c>
      <c r="E152" t="str">
        <f>IFERROR(VLOOKUP(ROWS($E$1:E151),C:D,2,0),"")</f>
        <v/>
      </c>
      <c r="F152">
        <f>IF(ISNUMBER(SEARCH('INSTITUTIONAL VENDOR'!$C$31,G152)),MAX($F$2:F151)+1,0)</f>
        <v>0</v>
      </c>
      <c r="G152" t="s">
        <v>1141</v>
      </c>
      <c r="H152" t="str">
        <f>IFERROR(VLOOKUP(ROWS($H$2:H151),F:G,2,0),"")</f>
        <v/>
      </c>
      <c r="J152">
        <f>IF(ISNUMBER(SEARCH('INSTITUTIONAL VENDOR'!$C$6,K152)),MAX($J$2:J151)+1,0)</f>
        <v>0</v>
      </c>
      <c r="K152" s="46" t="s">
        <v>1142</v>
      </c>
      <c r="L152" s="106" t="str">
        <f>IFERROR(VLOOKUP(ROWS($L$2:L151),J:K,2,0),"")</f>
        <v/>
      </c>
      <c r="M152" t="s">
        <v>557</v>
      </c>
      <c r="Y152" t="s">
        <v>1143</v>
      </c>
      <c r="AG152" s="2" t="s">
        <v>1144</v>
      </c>
      <c r="AO152">
        <f>IF(ISNUMBER(SEARCH('INSTITUTIONAL VENDOR'!$C$35,AP152)),MAX($AO$7:AO151)+1,0)</f>
        <v>0</v>
      </c>
      <c r="AP152" t="s">
        <v>1113</v>
      </c>
      <c r="AQ152" t="str">
        <f>IFERROR(VLOOKUP(ROWS(AQ$7:$AQ151),AO:AP,2,0),"")</f>
        <v/>
      </c>
      <c r="AR152" t="s">
        <v>1145</v>
      </c>
      <c r="AS152" t="s">
        <v>1140</v>
      </c>
      <c r="AT152" t="s">
        <v>185</v>
      </c>
    </row>
    <row r="153" spans="3:46" x14ac:dyDescent="0.25">
      <c r="C153">
        <f>IF(ISNUMBER(SEARCH('INSTITUTIONAL VENDOR'!$E$12,D153)),MAX($C$1:C152)+1,0)</f>
        <v>0</v>
      </c>
      <c r="D153" t="s">
        <v>1139</v>
      </c>
      <c r="E153" t="str">
        <f>IFERROR(VLOOKUP(ROWS($E$1:E152),C:D,2,0),"")</f>
        <v/>
      </c>
      <c r="F153">
        <f>IF(ISNUMBER(SEARCH('INSTITUTIONAL VENDOR'!$C$31,G153)),MAX($F$2:F152)+1,0)</f>
        <v>0</v>
      </c>
      <c r="G153" t="s">
        <v>1146</v>
      </c>
      <c r="H153" t="str">
        <f>IFERROR(VLOOKUP(ROWS($H$2:H152),F:G,2,0),"")</f>
        <v/>
      </c>
      <c r="J153">
        <f>IF(ISNUMBER(SEARCH('INSTITUTIONAL VENDOR'!$C$6,K153)),MAX($J$2:J152)+1,0)</f>
        <v>0</v>
      </c>
      <c r="K153" s="46" t="s">
        <v>1147</v>
      </c>
      <c r="L153" s="106" t="str">
        <f>IFERROR(VLOOKUP(ROWS($L$2:L152),J:K,2,0),"")</f>
        <v/>
      </c>
      <c r="M153" t="s">
        <v>767</v>
      </c>
      <c r="Y153" t="s">
        <v>1148</v>
      </c>
      <c r="AG153" s="2" t="s">
        <v>1149</v>
      </c>
      <c r="AO153">
        <f>IF(ISNUMBER(SEARCH('INSTITUTIONAL VENDOR'!$C$35,AP153)),MAX($AO$7:AO152)+1,0)</f>
        <v>0</v>
      </c>
      <c r="AP153" t="s">
        <v>1117</v>
      </c>
      <c r="AQ153" t="str">
        <f>IFERROR(VLOOKUP(ROWS(AQ$7:$AQ152),AO:AP,2,0),"")</f>
        <v/>
      </c>
      <c r="AR153" t="s">
        <v>1150</v>
      </c>
      <c r="AS153" t="s">
        <v>1139</v>
      </c>
      <c r="AT153" t="s">
        <v>185</v>
      </c>
    </row>
    <row r="154" spans="3:46" x14ac:dyDescent="0.25">
      <c r="C154">
        <f>IF(ISNUMBER(SEARCH('INSTITUTIONAL VENDOR'!$E$12,D154)),MAX($C$1:C153)+1,0)</f>
        <v>0</v>
      </c>
      <c r="D154" t="s">
        <v>1145</v>
      </c>
      <c r="E154" t="str">
        <f>IFERROR(VLOOKUP(ROWS($E$1:E153),C:D,2,0),"")</f>
        <v/>
      </c>
      <c r="F154">
        <f>IF(ISNUMBER(SEARCH('INSTITUTIONAL VENDOR'!$C$31,G154)),MAX($F$2:F153)+1,0)</f>
        <v>0</v>
      </c>
      <c r="G154" t="s">
        <v>1151</v>
      </c>
      <c r="H154" t="str">
        <f>IFERROR(VLOOKUP(ROWS($H$2:H153),F:G,2,0),"")</f>
        <v/>
      </c>
      <c r="J154">
        <f>IF(ISNUMBER(SEARCH('INSTITUTIONAL VENDOR'!$C$6,K154)),MAX($J$2:J153)+1,0)</f>
        <v>0</v>
      </c>
      <c r="K154" s="46" t="s">
        <v>1152</v>
      </c>
      <c r="L154" s="106" t="str">
        <f>IFERROR(VLOOKUP(ROWS($L$2:L153),J:K,2,0),"")</f>
        <v/>
      </c>
      <c r="M154" t="s">
        <v>557</v>
      </c>
      <c r="Y154" t="s">
        <v>1153</v>
      </c>
      <c r="AG154" s="2" t="s">
        <v>1121</v>
      </c>
      <c r="AO154">
        <f>IF(ISNUMBER(SEARCH('INSTITUTIONAL VENDOR'!$C$35,AP154)),MAX($AO$7:AO153)+1,0)</f>
        <v>0</v>
      </c>
      <c r="AP154" t="s">
        <v>1121</v>
      </c>
      <c r="AQ154" t="str">
        <f>IFERROR(VLOOKUP(ROWS(AQ$7:$AQ153),AO:AP,2,0),"")</f>
        <v/>
      </c>
      <c r="AR154" t="s">
        <v>1154</v>
      </c>
      <c r="AS154" t="s">
        <v>1145</v>
      </c>
      <c r="AT154" t="s">
        <v>166</v>
      </c>
    </row>
    <row r="155" spans="3:46" x14ac:dyDescent="0.25">
      <c r="C155">
        <f>IF(ISNUMBER(SEARCH('INSTITUTIONAL VENDOR'!$E$12,D155)),MAX($C$1:C154)+1,0)</f>
        <v>0</v>
      </c>
      <c r="D155" t="s">
        <v>1150</v>
      </c>
      <c r="E155" t="str">
        <f>IFERROR(VLOOKUP(ROWS($E$1:E154),C:D,2,0),"")</f>
        <v/>
      </c>
      <c r="F155">
        <f>IF(ISNUMBER(SEARCH('INSTITUTIONAL VENDOR'!$C$31,G155)),MAX($F$2:F154)+1,0)</f>
        <v>0</v>
      </c>
      <c r="G155" t="s">
        <v>1155</v>
      </c>
      <c r="H155" t="str">
        <f>IFERROR(VLOOKUP(ROWS($H$2:H154),F:G,2,0),"")</f>
        <v/>
      </c>
      <c r="J155">
        <f>IF(ISNUMBER(SEARCH('INSTITUTIONAL VENDOR'!$C$6,K155)),MAX($J$2:J154)+1,0)</f>
        <v>0</v>
      </c>
      <c r="K155" s="46" t="s">
        <v>1156</v>
      </c>
      <c r="L155" s="106" t="str">
        <f>IFERROR(VLOOKUP(ROWS($L$2:L154),J:K,2,0),"")</f>
        <v/>
      </c>
      <c r="M155" t="s">
        <v>778</v>
      </c>
      <c r="Y155" t="s">
        <v>1157</v>
      </c>
      <c r="AG155" s="2" t="s">
        <v>1126</v>
      </c>
      <c r="AO155">
        <f>IF(ISNUMBER(SEARCH('INSTITUTIONAL VENDOR'!$C$35,AP155)),MAX($AO$7:AO154)+1,0)</f>
        <v>0</v>
      </c>
      <c r="AP155" t="s">
        <v>1126</v>
      </c>
      <c r="AQ155" t="str">
        <f>IFERROR(VLOOKUP(ROWS(AQ$7:$AQ154),AO:AP,2,0),"")</f>
        <v/>
      </c>
      <c r="AR155" t="s">
        <v>1158</v>
      </c>
      <c r="AS155" t="s">
        <v>1150</v>
      </c>
      <c r="AT155" t="s">
        <v>185</v>
      </c>
    </row>
    <row r="156" spans="3:46" x14ac:dyDescent="0.25">
      <c r="C156">
        <f>IF(ISNUMBER(SEARCH('INSTITUTIONAL VENDOR'!$E$12,D156)),MAX($C$1:C155)+1,0)</f>
        <v>0</v>
      </c>
      <c r="D156" t="s">
        <v>1154</v>
      </c>
      <c r="E156" t="str">
        <f>IFERROR(VLOOKUP(ROWS($E$1:E155),C:D,2,0),"")</f>
        <v/>
      </c>
      <c r="F156">
        <f>IF(ISNUMBER(SEARCH('INSTITUTIONAL VENDOR'!$C$31,G156)),MAX($F$2:F155)+1,0)</f>
        <v>0</v>
      </c>
      <c r="G156" t="s">
        <v>1159</v>
      </c>
      <c r="H156" t="str">
        <f>IFERROR(VLOOKUP(ROWS($H$2:H155),F:G,2,0),"")</f>
        <v/>
      </c>
      <c r="J156">
        <f>IF(ISNUMBER(SEARCH('INSTITUTIONAL VENDOR'!$C$6,K156)),MAX($J$2:J155)+1,0)</f>
        <v>0</v>
      </c>
      <c r="K156" s="46" t="s">
        <v>1160</v>
      </c>
      <c r="L156" s="106" t="str">
        <f>IFERROR(VLOOKUP(ROWS($L$2:L155),J:K,2,0),"")</f>
        <v/>
      </c>
      <c r="M156" t="s">
        <v>557</v>
      </c>
      <c r="Y156" t="s">
        <v>1161</v>
      </c>
      <c r="AG156" s="2" t="s">
        <v>1130</v>
      </c>
      <c r="AO156">
        <f>IF(ISNUMBER(SEARCH('INSTITUTIONAL VENDOR'!$C$35,AP156)),MAX($AO$7:AO155)+1,0)</f>
        <v>0</v>
      </c>
      <c r="AP156" t="s">
        <v>1130</v>
      </c>
      <c r="AQ156" t="str">
        <f>IFERROR(VLOOKUP(ROWS(AQ$7:$AQ155),AO:AP,2,0),"")</f>
        <v/>
      </c>
      <c r="AR156" t="s">
        <v>1162</v>
      </c>
      <c r="AS156" t="s">
        <v>1154</v>
      </c>
      <c r="AT156" t="s">
        <v>185</v>
      </c>
    </row>
    <row r="157" spans="3:46" x14ac:dyDescent="0.25">
      <c r="C157">
        <f>IF(ISNUMBER(SEARCH('INSTITUTIONAL VENDOR'!$E$12,D157)),MAX($C$1:C156)+1,0)</f>
        <v>0</v>
      </c>
      <c r="D157" t="s">
        <v>1158</v>
      </c>
      <c r="E157" t="str">
        <f>IFERROR(VLOOKUP(ROWS($E$1:E156),C:D,2,0),"")</f>
        <v/>
      </c>
      <c r="F157">
        <f>IF(ISNUMBER(SEARCH('INSTITUTIONAL VENDOR'!$C$31,G157)),MAX($F$2:F156)+1,0)</f>
        <v>0</v>
      </c>
      <c r="G157" t="s">
        <v>1163</v>
      </c>
      <c r="H157" t="str">
        <f>IFERROR(VLOOKUP(ROWS($H$2:H156),F:G,2,0),"")</f>
        <v/>
      </c>
      <c r="J157">
        <f>IF(ISNUMBER(SEARCH('INSTITUTIONAL VENDOR'!$C$6,K157)),MAX($J$2:J156)+1,0)</f>
        <v>0</v>
      </c>
      <c r="K157" s="46" t="s">
        <v>1164</v>
      </c>
      <c r="L157" s="106" t="str">
        <f>IFERROR(VLOOKUP(ROWS($L$2:L156),J:K,2,0),"")</f>
        <v/>
      </c>
      <c r="M157" t="s">
        <v>790</v>
      </c>
      <c r="Y157" t="s">
        <v>1165</v>
      </c>
      <c r="AG157" s="2" t="s">
        <v>1166</v>
      </c>
      <c r="AO157">
        <f>IF(ISNUMBER(SEARCH('INSTITUTIONAL VENDOR'!$C$35,AP157)),MAX($AO$7:AO156)+1,0)</f>
        <v>0</v>
      </c>
      <c r="AP157" t="s">
        <v>1134</v>
      </c>
      <c r="AQ157" t="str">
        <f>IFERROR(VLOOKUP(ROWS(AQ$7:$AQ156),AO:AP,2,0),"")</f>
        <v/>
      </c>
      <c r="AR157" t="s">
        <v>1167</v>
      </c>
      <c r="AS157" t="s">
        <v>1158</v>
      </c>
      <c r="AT157" t="s">
        <v>185</v>
      </c>
    </row>
    <row r="158" spans="3:46" x14ac:dyDescent="0.25">
      <c r="C158">
        <f>IF(ISNUMBER(SEARCH('INSTITUTIONAL VENDOR'!$E$12,D158)),MAX($C$1:C157)+1,0)</f>
        <v>0</v>
      </c>
      <c r="D158" t="s">
        <v>1162</v>
      </c>
      <c r="E158" t="str">
        <f>IFERROR(VLOOKUP(ROWS($E$1:E157),C:D,2,0),"")</f>
        <v/>
      </c>
      <c r="F158">
        <f>IF(ISNUMBER(SEARCH('INSTITUTIONAL VENDOR'!$C$31,G158)),MAX($F$2:F157)+1,0)</f>
        <v>0</v>
      </c>
      <c r="G158" t="s">
        <v>1168</v>
      </c>
      <c r="H158" t="str">
        <f>IFERROR(VLOOKUP(ROWS($H$2:H157),F:G,2,0),"")</f>
        <v/>
      </c>
      <c r="J158">
        <f>IF(ISNUMBER(SEARCH('INSTITUTIONAL VENDOR'!$C$6,K158)),MAX($J$2:J157)+1,0)</f>
        <v>0</v>
      </c>
      <c r="K158" s="46" t="s">
        <v>1169</v>
      </c>
      <c r="L158" s="106" t="str">
        <f>IFERROR(VLOOKUP(ROWS($L$2:L157),J:K,2,0),"")</f>
        <v/>
      </c>
      <c r="M158" t="s">
        <v>557</v>
      </c>
      <c r="Y158" t="s">
        <v>1170</v>
      </c>
      <c r="AG158" s="2" t="s">
        <v>1171</v>
      </c>
      <c r="AO158">
        <f>IF(ISNUMBER(SEARCH('INSTITUTIONAL VENDOR'!$C$35,AP158)),MAX($AO$7:AO157)+1,0)</f>
        <v>0</v>
      </c>
      <c r="AP158" t="s">
        <v>1140</v>
      </c>
      <c r="AQ158" t="str">
        <f>IFERROR(VLOOKUP(ROWS(AQ$7:$AQ157),AO:AP,2,0),"")</f>
        <v/>
      </c>
      <c r="AR158" t="s">
        <v>1172</v>
      </c>
      <c r="AS158" t="s">
        <v>1162</v>
      </c>
      <c r="AT158" t="s">
        <v>166</v>
      </c>
    </row>
    <row r="159" spans="3:46" x14ac:dyDescent="0.25">
      <c r="C159">
        <f>IF(ISNUMBER(SEARCH('INSTITUTIONAL VENDOR'!$E$12,D159)),MAX($C$1:C158)+1,0)</f>
        <v>0</v>
      </c>
      <c r="D159" t="s">
        <v>1167</v>
      </c>
      <c r="E159" t="str">
        <f>IFERROR(VLOOKUP(ROWS($E$1:E158),C:D,2,0),"")</f>
        <v/>
      </c>
      <c r="J159">
        <f>IF(ISNUMBER(SEARCH('INSTITUTIONAL VENDOR'!$C$6,K159)),MAX($J$2:J158)+1,0)</f>
        <v>0</v>
      </c>
      <c r="K159" s="46" t="s">
        <v>1173</v>
      </c>
      <c r="L159" s="106" t="str">
        <f>IFERROR(VLOOKUP(ROWS($L$2:L158),J:K,2,0),"")</f>
        <v/>
      </c>
      <c r="M159" t="s">
        <v>801</v>
      </c>
      <c r="Y159" t="s">
        <v>1174</v>
      </c>
      <c r="AG159" s="2" t="s">
        <v>1139</v>
      </c>
      <c r="AO159">
        <f>IF(ISNUMBER(SEARCH('INSTITUTIONAL VENDOR'!$C$35,AP159)),MAX($AO$7:AO158)+1,0)</f>
        <v>0</v>
      </c>
      <c r="AP159" t="s">
        <v>1139</v>
      </c>
      <c r="AQ159" t="str">
        <f>IFERROR(VLOOKUP(ROWS(AQ$7:$AQ158),AO:AP,2,0),"")</f>
        <v/>
      </c>
      <c r="AR159" t="s">
        <v>1175</v>
      </c>
      <c r="AS159" t="s">
        <v>1167</v>
      </c>
      <c r="AT159" t="s">
        <v>166</v>
      </c>
    </row>
    <row r="160" spans="3:46" x14ac:dyDescent="0.25">
      <c r="C160">
        <f>IF(ISNUMBER(SEARCH('INSTITUTIONAL VENDOR'!$E$12,D160)),MAX($C$1:C159)+1,0)</f>
        <v>0</v>
      </c>
      <c r="D160" t="s">
        <v>1172</v>
      </c>
      <c r="E160" t="str">
        <f>IFERROR(VLOOKUP(ROWS($E$1:E159),C:D,2,0),"")</f>
        <v/>
      </c>
      <c r="J160">
        <f>IF(ISNUMBER(SEARCH('INSTITUTIONAL VENDOR'!$C$6,K160)),MAX($J$2:J159)+1,0)</f>
        <v>0</v>
      </c>
      <c r="K160" s="46" t="s">
        <v>1176</v>
      </c>
      <c r="L160" s="106"/>
      <c r="M160" t="s">
        <v>557</v>
      </c>
      <c r="Y160" t="s">
        <v>1177</v>
      </c>
      <c r="AG160" s="2" t="s">
        <v>1145</v>
      </c>
      <c r="AO160">
        <f>IF(ISNUMBER(SEARCH('INSTITUTIONAL VENDOR'!$C$35,AP160)),MAX($AO$7:AO159)+1,0)</f>
        <v>0</v>
      </c>
      <c r="AP160" t="s">
        <v>1178</v>
      </c>
      <c r="AQ160" t="str">
        <f>IFERROR(VLOOKUP(ROWS(AQ$7:$AQ159),AO:AP,2,0),"")</f>
        <v/>
      </c>
      <c r="AR160" t="s">
        <v>1179</v>
      </c>
      <c r="AS160" t="s">
        <v>1172</v>
      </c>
      <c r="AT160" t="s">
        <v>166</v>
      </c>
    </row>
    <row r="161" spans="3:46" x14ac:dyDescent="0.25">
      <c r="C161">
        <f>IF(ISNUMBER(SEARCH('INSTITUTIONAL VENDOR'!$E$12,D161)),MAX($C$1:C160)+1,0)</f>
        <v>0</v>
      </c>
      <c r="D161" t="s">
        <v>1175</v>
      </c>
      <c r="E161" t="str">
        <f>IFERROR(VLOOKUP(ROWS($E$1:E160),C:D,2,0),"")</f>
        <v/>
      </c>
      <c r="L161" s="106"/>
      <c r="M161" t="s">
        <v>813</v>
      </c>
      <c r="Y161" t="s">
        <v>1180</v>
      </c>
      <c r="AG161" s="2" t="s">
        <v>1150</v>
      </c>
      <c r="AO161">
        <f>IF(ISNUMBER(SEARCH('INSTITUTIONAL VENDOR'!$C$35,AP161)),MAX($AO$7:AO160)+1,0)</f>
        <v>0</v>
      </c>
      <c r="AP161" t="s">
        <v>1145</v>
      </c>
      <c r="AQ161" t="str">
        <f>IFERROR(VLOOKUP(ROWS(AQ$7:$AQ160),AO:AP,2,0),"")</f>
        <v/>
      </c>
      <c r="AR161" t="s">
        <v>1181</v>
      </c>
      <c r="AS161" t="s">
        <v>1175</v>
      </c>
      <c r="AT161" t="s">
        <v>185</v>
      </c>
    </row>
    <row r="162" spans="3:46" x14ac:dyDescent="0.25">
      <c r="C162">
        <f>IF(ISNUMBER(SEARCH('INSTITUTIONAL VENDOR'!$E$12,D162)),MAX($C$1:C161)+1,0)</f>
        <v>0</v>
      </c>
      <c r="D162" t="s">
        <v>1179</v>
      </c>
      <c r="E162" t="str">
        <f>IFERROR(VLOOKUP(ROWS($E$1:E161),C:D,2,0),"")</f>
        <v/>
      </c>
      <c r="L162" s="106"/>
      <c r="M162" t="s">
        <v>557</v>
      </c>
      <c r="Y162" t="s">
        <v>1182</v>
      </c>
      <c r="AG162" s="2" t="s">
        <v>1183</v>
      </c>
      <c r="AO162">
        <f>IF(ISNUMBER(SEARCH('INSTITUTIONAL VENDOR'!$C$35,AP162)),MAX($AO$7:AO161)+1,0)</f>
        <v>0</v>
      </c>
      <c r="AP162" t="s">
        <v>1150</v>
      </c>
      <c r="AQ162" t="str">
        <f>IFERROR(VLOOKUP(ROWS(AQ$7:$AQ161),AO:AP,2,0),"")</f>
        <v/>
      </c>
      <c r="AR162" t="s">
        <v>1184</v>
      </c>
      <c r="AS162" t="s">
        <v>1179</v>
      </c>
      <c r="AT162" t="s">
        <v>166</v>
      </c>
    </row>
    <row r="163" spans="3:46" x14ac:dyDescent="0.25">
      <c r="C163">
        <f>IF(ISNUMBER(SEARCH('INSTITUTIONAL VENDOR'!$E$12,D163)),MAX($C$1:C162)+1,0)</f>
        <v>0</v>
      </c>
      <c r="D163" t="s">
        <v>1181</v>
      </c>
      <c r="E163" t="str">
        <f>IFERROR(VLOOKUP(ROWS($E$1:E162),C:D,2,0),"")</f>
        <v/>
      </c>
      <c r="L163" s="106"/>
      <c r="M163" t="s">
        <v>824</v>
      </c>
      <c r="Y163" t="s">
        <v>1185</v>
      </c>
      <c r="AG163" s="2" t="s">
        <v>1186</v>
      </c>
      <c r="AO163">
        <f>IF(ISNUMBER(SEARCH('INSTITUTIONAL VENDOR'!$C$35,AP163)),MAX($AO$7:AO162)+1,0)</f>
        <v>0</v>
      </c>
      <c r="AP163" t="s">
        <v>1154</v>
      </c>
      <c r="AQ163" t="str">
        <f>IFERROR(VLOOKUP(ROWS(AQ$7:$AQ162),AO:AP,2,0),"")</f>
        <v/>
      </c>
      <c r="AR163" t="s">
        <v>1187</v>
      </c>
      <c r="AS163" t="s">
        <v>1181</v>
      </c>
      <c r="AT163" t="s">
        <v>166</v>
      </c>
    </row>
    <row r="164" spans="3:46" x14ac:dyDescent="0.25">
      <c r="C164">
        <f>IF(ISNUMBER(SEARCH('INSTITUTIONAL VENDOR'!$E$12,D164)),MAX($C$1:C163)+1,0)</f>
        <v>0</v>
      </c>
      <c r="D164" t="s">
        <v>1184</v>
      </c>
      <c r="E164" t="str">
        <f>IFERROR(VLOOKUP(ROWS($E$1:E163),C:D,2,0),"")</f>
        <v/>
      </c>
      <c r="L164" s="106"/>
      <c r="M164" t="s">
        <v>557</v>
      </c>
      <c r="Y164" t="s">
        <v>1188</v>
      </c>
      <c r="AG164" s="2" t="s">
        <v>1162</v>
      </c>
      <c r="AO164">
        <f>IF(ISNUMBER(SEARCH('INSTITUTIONAL VENDOR'!$C$35,AP164)),MAX($AO$7:AO163)+1,0)</f>
        <v>0</v>
      </c>
      <c r="AP164" t="s">
        <v>1158</v>
      </c>
      <c r="AQ164" t="str">
        <f>IFERROR(VLOOKUP(ROWS(AQ$7:$AQ163),AO:AP,2,0),"")</f>
        <v/>
      </c>
      <c r="AR164" t="s">
        <v>1189</v>
      </c>
      <c r="AS164" t="s">
        <v>1184</v>
      </c>
      <c r="AT164" t="s">
        <v>166</v>
      </c>
    </row>
    <row r="165" spans="3:46" x14ac:dyDescent="0.25">
      <c r="C165">
        <f>IF(ISNUMBER(SEARCH('INSTITUTIONAL VENDOR'!$E$12,D165)),MAX($C$1:C164)+1,0)</f>
        <v>0</v>
      </c>
      <c r="D165" t="s">
        <v>1187</v>
      </c>
      <c r="E165" t="str">
        <f>IFERROR(VLOOKUP(ROWS($E$1:E164),C:D,2,0),"")</f>
        <v/>
      </c>
      <c r="L165" s="106"/>
      <c r="Y165" t="s">
        <v>1190</v>
      </c>
      <c r="AG165" s="2" t="s">
        <v>1191</v>
      </c>
      <c r="AO165">
        <f>IF(ISNUMBER(SEARCH('INSTITUTIONAL VENDOR'!$C$35,AP165)),MAX($AO$7:AO164)+1,0)</f>
        <v>0</v>
      </c>
      <c r="AP165" t="s">
        <v>1162</v>
      </c>
      <c r="AQ165" t="str">
        <f>IFERROR(VLOOKUP(ROWS(AQ$7:$AQ164),AO:AP,2,0),"")</f>
        <v/>
      </c>
      <c r="AR165" t="s">
        <v>1192</v>
      </c>
      <c r="AS165" t="s">
        <v>1187</v>
      </c>
      <c r="AT165" t="s">
        <v>166</v>
      </c>
    </row>
    <row r="166" spans="3:46" x14ac:dyDescent="0.25">
      <c r="C166">
        <f>IF(ISNUMBER(SEARCH('INSTITUTIONAL VENDOR'!$E$12,D166)),MAX($C$1:C165)+1,0)</f>
        <v>0</v>
      </c>
      <c r="D166" t="s">
        <v>1189</v>
      </c>
      <c r="E166" t="str">
        <f>IFERROR(VLOOKUP(ROWS($E$1:E165),C:D,2,0),"")</f>
        <v/>
      </c>
      <c r="L166" s="106"/>
      <c r="Y166" t="s">
        <v>1193</v>
      </c>
      <c r="AG166" s="2" t="s">
        <v>1172</v>
      </c>
      <c r="AO166">
        <f>IF(ISNUMBER(SEARCH('INSTITUTIONAL VENDOR'!$C$35,AP166)),MAX($AO$7:AO165)+1,0)</f>
        <v>0</v>
      </c>
      <c r="AP166" t="s">
        <v>1167</v>
      </c>
      <c r="AQ166" t="str">
        <f>IFERROR(VLOOKUP(ROWS(AQ$7:$AQ165),AO:AP,2,0),"")</f>
        <v/>
      </c>
      <c r="AR166" t="s">
        <v>1194</v>
      </c>
      <c r="AS166" t="s">
        <v>1189</v>
      </c>
      <c r="AT166" t="s">
        <v>185</v>
      </c>
    </row>
    <row r="167" spans="3:46" x14ac:dyDescent="0.25">
      <c r="C167">
        <f>IF(ISNUMBER(SEARCH('INSTITUTIONAL VENDOR'!$E$12,D167)),MAX($C$1:C166)+1,0)</f>
        <v>0</v>
      </c>
      <c r="D167" t="s">
        <v>1192</v>
      </c>
      <c r="E167" t="str">
        <f>IFERROR(VLOOKUP(ROWS($E$1:E166),C:D,2,0),"")</f>
        <v/>
      </c>
      <c r="L167" s="106"/>
      <c r="Y167" t="s">
        <v>1195</v>
      </c>
      <c r="AG167" s="2" t="s">
        <v>1196</v>
      </c>
      <c r="AO167">
        <f>IF(ISNUMBER(SEARCH('INSTITUTIONAL VENDOR'!$C$35,AP167)),MAX($AO$7:AO166)+1,0)</f>
        <v>0</v>
      </c>
      <c r="AP167" t="s">
        <v>1172</v>
      </c>
      <c r="AQ167" t="str">
        <f>IFERROR(VLOOKUP(ROWS(AQ$7:$AQ166),AO:AP,2,0),"")</f>
        <v/>
      </c>
      <c r="AR167" t="s">
        <v>1197</v>
      </c>
      <c r="AS167" t="s">
        <v>1192</v>
      </c>
      <c r="AT167" t="s">
        <v>185</v>
      </c>
    </row>
    <row r="168" spans="3:46" x14ac:dyDescent="0.25">
      <c r="C168">
        <f>IF(ISNUMBER(SEARCH('INSTITUTIONAL VENDOR'!$E$12,D168)),MAX($C$1:C167)+1,0)</f>
        <v>0</v>
      </c>
      <c r="D168" t="s">
        <v>1194</v>
      </c>
      <c r="E168" t="str">
        <f>IFERROR(VLOOKUP(ROWS($E$1:E167),C:D,2,0),"")</f>
        <v/>
      </c>
      <c r="L168" s="106"/>
      <c r="Y168" t="s">
        <v>1198</v>
      </c>
      <c r="AG168" s="2" t="s">
        <v>1179</v>
      </c>
      <c r="AO168">
        <f>IF(ISNUMBER(SEARCH('INSTITUTIONAL VENDOR'!$C$35,AP168)),MAX($AO$7:AO167)+1,0)</f>
        <v>0</v>
      </c>
      <c r="AP168" t="s">
        <v>1175</v>
      </c>
      <c r="AQ168" t="str">
        <f>IFERROR(VLOOKUP(ROWS(AQ$7:$AQ167),AO:AP,2,0),"")</f>
        <v/>
      </c>
      <c r="AR168" t="s">
        <v>1199</v>
      </c>
      <c r="AS168" t="s">
        <v>1194</v>
      </c>
      <c r="AT168" t="s">
        <v>185</v>
      </c>
    </row>
    <row r="169" spans="3:46" x14ac:dyDescent="0.25">
      <c r="C169">
        <f>IF(ISNUMBER(SEARCH('INSTITUTIONAL VENDOR'!$E$12,D169)),MAX($C$1:C168)+1,0)</f>
        <v>0</v>
      </c>
      <c r="D169" t="s">
        <v>1197</v>
      </c>
      <c r="E169" t="str">
        <f>IFERROR(VLOOKUP(ROWS($E$1:E168),C:D,2,0),"")</f>
        <v/>
      </c>
      <c r="L169" s="106"/>
      <c r="Y169" t="s">
        <v>1200</v>
      </c>
      <c r="AG169" s="2" t="s">
        <v>1201</v>
      </c>
      <c r="AO169">
        <f>IF(ISNUMBER(SEARCH('INSTITUTIONAL VENDOR'!$C$35,AP169)),MAX($AO$7:AO168)+1,0)</f>
        <v>0</v>
      </c>
      <c r="AP169" t="s">
        <v>1179</v>
      </c>
      <c r="AQ169" t="str">
        <f>IFERROR(VLOOKUP(ROWS(AQ$7:$AQ168),AO:AP,2,0),"")</f>
        <v/>
      </c>
      <c r="AR169" t="s">
        <v>1202</v>
      </c>
      <c r="AS169" t="s">
        <v>1197</v>
      </c>
      <c r="AT169" t="s">
        <v>185</v>
      </c>
    </row>
    <row r="170" spans="3:46" x14ac:dyDescent="0.25">
      <c r="C170">
        <f>IF(ISNUMBER(SEARCH('INSTITUTIONAL VENDOR'!$E$12,D170)),MAX($C$1:C169)+1,0)</f>
        <v>0</v>
      </c>
      <c r="D170" t="s">
        <v>1199</v>
      </c>
      <c r="E170" t="str">
        <f>IFERROR(VLOOKUP(ROWS($E$1:E169),C:D,2,0),"")</f>
        <v/>
      </c>
      <c r="L170" s="106"/>
      <c r="Y170" t="s">
        <v>1203</v>
      </c>
      <c r="AG170" s="2" t="s">
        <v>1184</v>
      </c>
      <c r="AO170">
        <f>IF(ISNUMBER(SEARCH('INSTITUTIONAL VENDOR'!$C$35,AP170)),MAX($AO$7:AO169)+1,0)</f>
        <v>0</v>
      </c>
      <c r="AP170" t="s">
        <v>1181</v>
      </c>
      <c r="AQ170" t="str">
        <f>IFERROR(VLOOKUP(ROWS(AQ$7:$AQ169),AO:AP,2,0),"")</f>
        <v/>
      </c>
      <c r="AR170" t="s">
        <v>1204</v>
      </c>
      <c r="AS170" t="s">
        <v>1199</v>
      </c>
      <c r="AT170" t="s">
        <v>185</v>
      </c>
    </row>
    <row r="171" spans="3:46" x14ac:dyDescent="0.25">
      <c r="C171">
        <f>IF(ISNUMBER(SEARCH('INSTITUTIONAL VENDOR'!$E$12,D171)),MAX($C$1:C170)+1,0)</f>
        <v>0</v>
      </c>
      <c r="D171" t="s">
        <v>1202</v>
      </c>
      <c r="E171" t="str">
        <f>IFERROR(VLOOKUP(ROWS($E$1:E170),C:D,2,0),"")</f>
        <v/>
      </c>
      <c r="L171" s="106"/>
      <c r="Y171" t="s">
        <v>1205</v>
      </c>
      <c r="AG171" s="2" t="s">
        <v>1187</v>
      </c>
      <c r="AO171">
        <f>IF(ISNUMBER(SEARCH('INSTITUTIONAL VENDOR'!$C$35,AP171)),MAX($AO$7:AO170)+1,0)</f>
        <v>0</v>
      </c>
      <c r="AP171" t="s">
        <v>1184</v>
      </c>
      <c r="AQ171" t="str">
        <f>IFERROR(VLOOKUP(ROWS(AQ$7:$AQ170),AO:AP,2,0),"")</f>
        <v/>
      </c>
      <c r="AR171" t="s">
        <v>1206</v>
      </c>
      <c r="AS171" t="s">
        <v>1202</v>
      </c>
      <c r="AT171" t="s">
        <v>185</v>
      </c>
    </row>
    <row r="172" spans="3:46" x14ac:dyDescent="0.25">
      <c r="C172">
        <f>IF(ISNUMBER(SEARCH('INSTITUTIONAL VENDOR'!$E$12,D172)),MAX($C$1:C171)+1,0)</f>
        <v>0</v>
      </c>
      <c r="D172" t="s">
        <v>1204</v>
      </c>
      <c r="E172" t="str">
        <f>IFERROR(VLOOKUP(ROWS($E$1:E171),C:D,2,0),"")</f>
        <v/>
      </c>
      <c r="L172" s="106"/>
      <c r="Y172" t="s">
        <v>1207</v>
      </c>
      <c r="AG172" s="2" t="s">
        <v>1189</v>
      </c>
      <c r="AO172">
        <f>IF(ISNUMBER(SEARCH('INSTITUTIONAL VENDOR'!$C$35,AP172)),MAX($AO$7:AO171)+1,0)</f>
        <v>0</v>
      </c>
      <c r="AP172" t="s">
        <v>1187</v>
      </c>
      <c r="AQ172" t="str">
        <f>IFERROR(VLOOKUP(ROWS(AQ$7:$AQ171),AO:AP,2,0),"")</f>
        <v/>
      </c>
      <c r="AR172" t="s">
        <v>1208</v>
      </c>
      <c r="AS172" t="s">
        <v>1204</v>
      </c>
      <c r="AT172" t="s">
        <v>185</v>
      </c>
    </row>
    <row r="173" spans="3:46" x14ac:dyDescent="0.25">
      <c r="C173">
        <f>IF(ISNUMBER(SEARCH('INSTITUTIONAL VENDOR'!$E$12,D173)),MAX($C$1:C172)+1,0)</f>
        <v>0</v>
      </c>
      <c r="D173" t="s">
        <v>1206</v>
      </c>
      <c r="E173" t="str">
        <f>IFERROR(VLOOKUP(ROWS($E$1:E172),C:D,2,0),"")</f>
        <v/>
      </c>
      <c r="L173" s="106"/>
      <c r="Y173" t="s">
        <v>1209</v>
      </c>
      <c r="AG173" s="2" t="s">
        <v>1210</v>
      </c>
      <c r="AO173">
        <f>IF(ISNUMBER(SEARCH('INSTITUTIONAL VENDOR'!$C$35,AP173)),MAX($AO$7:AO172)+1,0)</f>
        <v>0</v>
      </c>
      <c r="AP173" t="s">
        <v>1189</v>
      </c>
      <c r="AQ173" t="str">
        <f>IFERROR(VLOOKUP(ROWS(AQ$7:$AQ172),AO:AP,2,0),"")</f>
        <v/>
      </c>
      <c r="AR173" t="s">
        <v>1211</v>
      </c>
      <c r="AS173" t="s">
        <v>1206</v>
      </c>
      <c r="AT173" t="s">
        <v>185</v>
      </c>
    </row>
    <row r="174" spans="3:46" x14ac:dyDescent="0.25">
      <c r="C174">
        <f>IF(ISNUMBER(SEARCH('INSTITUTIONAL VENDOR'!$E$12,D174)),MAX($C$1:C173)+1,0)</f>
        <v>0</v>
      </c>
      <c r="D174" t="s">
        <v>1208</v>
      </c>
      <c r="E174" t="str">
        <f>IFERROR(VLOOKUP(ROWS($E$1:E173),C:D,2,0),"")</f>
        <v/>
      </c>
      <c r="L174" s="106"/>
      <c r="Y174" t="s">
        <v>1212</v>
      </c>
      <c r="AG174" s="2" t="s">
        <v>1213</v>
      </c>
      <c r="AO174">
        <f>IF(ISNUMBER(SEARCH('INSTITUTIONAL VENDOR'!$C$35,AP174)),MAX($AO$7:AO173)+1,0)</f>
        <v>0</v>
      </c>
      <c r="AP174" t="s">
        <v>1192</v>
      </c>
      <c r="AQ174" t="str">
        <f>IFERROR(VLOOKUP(ROWS(AQ$7:$AQ173),AO:AP,2,0),"")</f>
        <v/>
      </c>
      <c r="AR174" t="s">
        <v>1214</v>
      </c>
      <c r="AS174" t="s">
        <v>1208</v>
      </c>
      <c r="AT174" t="s">
        <v>166</v>
      </c>
    </row>
    <row r="175" spans="3:46" x14ac:dyDescent="0.25">
      <c r="C175">
        <f>IF(ISNUMBER(SEARCH('INSTITUTIONAL VENDOR'!$E$12,D175)),MAX($C$1:C174)+1,0)</f>
        <v>0</v>
      </c>
      <c r="D175" t="s">
        <v>1211</v>
      </c>
      <c r="E175" t="str">
        <f>IFERROR(VLOOKUP(ROWS($E$1:E174),C:D,2,0),"")</f>
        <v/>
      </c>
      <c r="L175" s="106"/>
      <c r="Y175" t="s">
        <v>1215</v>
      </c>
      <c r="AG175" s="2" t="s">
        <v>1197</v>
      </c>
      <c r="AO175">
        <f>IF(ISNUMBER(SEARCH('INSTITUTIONAL VENDOR'!$C$35,AP175)),MAX($AO$7:AO174)+1,0)</f>
        <v>0</v>
      </c>
      <c r="AP175" t="s">
        <v>1194</v>
      </c>
      <c r="AQ175" t="str">
        <f>IFERROR(VLOOKUP(ROWS(AQ$7:$AQ174),AO:AP,2,0),"")</f>
        <v/>
      </c>
      <c r="AR175" t="s">
        <v>1216</v>
      </c>
      <c r="AS175" t="s">
        <v>1211</v>
      </c>
      <c r="AT175" t="s">
        <v>185</v>
      </c>
    </row>
    <row r="176" spans="3:46" x14ac:dyDescent="0.25">
      <c r="C176">
        <f>IF(ISNUMBER(SEARCH('INSTITUTIONAL VENDOR'!$E$12,D176)),MAX($C$1:C175)+1,0)</f>
        <v>0</v>
      </c>
      <c r="D176" t="s">
        <v>1214</v>
      </c>
      <c r="E176" t="str">
        <f>IFERROR(VLOOKUP(ROWS($E$1:E175),C:D,2,0),"")</f>
        <v/>
      </c>
      <c r="L176" s="106"/>
      <c r="Y176" t="s">
        <v>1217</v>
      </c>
      <c r="AG176" s="2" t="s">
        <v>1199</v>
      </c>
      <c r="AO176">
        <f>IF(ISNUMBER(SEARCH('INSTITUTIONAL VENDOR'!$C$35,AP176)),MAX($AO$7:AO175)+1,0)</f>
        <v>0</v>
      </c>
      <c r="AP176" t="s">
        <v>1197</v>
      </c>
      <c r="AQ176" t="str">
        <f>IFERROR(VLOOKUP(ROWS(AQ$7:$AQ175),AO:AP,2,0),"")</f>
        <v/>
      </c>
      <c r="AR176" t="s">
        <v>1218</v>
      </c>
      <c r="AS176" t="s">
        <v>1214</v>
      </c>
      <c r="AT176" t="s">
        <v>185</v>
      </c>
    </row>
    <row r="177" spans="3:46" x14ac:dyDescent="0.25">
      <c r="C177">
        <f>IF(ISNUMBER(SEARCH('INSTITUTIONAL VENDOR'!$E$12,D177)),MAX($C$1:C176)+1,0)</f>
        <v>0</v>
      </c>
      <c r="D177" t="s">
        <v>1216</v>
      </c>
      <c r="E177" t="str">
        <f>IFERROR(VLOOKUP(ROWS($E$1:E176),C:D,2,0),"")</f>
        <v/>
      </c>
      <c r="L177" s="106"/>
      <c r="Y177" t="s">
        <v>1219</v>
      </c>
      <c r="AG177" s="2" t="s">
        <v>1202</v>
      </c>
      <c r="AO177">
        <f>IF(ISNUMBER(SEARCH('INSTITUTIONAL VENDOR'!$C$35,AP177)),MAX($AO$7:AO176)+1,0)</f>
        <v>0</v>
      </c>
      <c r="AP177" t="s">
        <v>1199</v>
      </c>
      <c r="AQ177" t="str">
        <f>IFERROR(VLOOKUP(ROWS(AQ$7:$AQ176),AO:AP,2,0),"")</f>
        <v/>
      </c>
      <c r="AR177" t="s">
        <v>1220</v>
      </c>
      <c r="AS177" t="s">
        <v>1216</v>
      </c>
      <c r="AT177" t="s">
        <v>185</v>
      </c>
    </row>
    <row r="178" spans="3:46" x14ac:dyDescent="0.25">
      <c r="C178">
        <f>IF(ISNUMBER(SEARCH('INSTITUTIONAL VENDOR'!$E$12,D178)),MAX($C$1:C177)+1,0)</f>
        <v>0</v>
      </c>
      <c r="D178" t="s">
        <v>1218</v>
      </c>
      <c r="E178" t="str">
        <f>IFERROR(VLOOKUP(ROWS($E$1:E177),C:D,2,0),"")</f>
        <v/>
      </c>
      <c r="L178" s="106"/>
      <c r="Y178" t="s">
        <v>1221</v>
      </c>
      <c r="AG178" s="2" t="s">
        <v>1204</v>
      </c>
      <c r="AO178">
        <f>IF(ISNUMBER(SEARCH('INSTITUTIONAL VENDOR'!$C$35,AP178)),MAX($AO$7:AO177)+1,0)</f>
        <v>0</v>
      </c>
      <c r="AP178" t="s">
        <v>1202</v>
      </c>
      <c r="AQ178" t="str">
        <f>IFERROR(VLOOKUP(ROWS(AQ$7:$AQ177),AO:AP,2,0),"")</f>
        <v/>
      </c>
      <c r="AR178" t="s">
        <v>1222</v>
      </c>
      <c r="AS178" t="s">
        <v>1218</v>
      </c>
      <c r="AT178" t="s">
        <v>185</v>
      </c>
    </row>
    <row r="179" spans="3:46" x14ac:dyDescent="0.25">
      <c r="C179">
        <f>IF(ISNUMBER(SEARCH('INSTITUTIONAL VENDOR'!$E$12,D179)),MAX($C$1:C178)+1,0)</f>
        <v>0</v>
      </c>
      <c r="D179" t="s">
        <v>1220</v>
      </c>
      <c r="E179" t="str">
        <f>IFERROR(VLOOKUP(ROWS($E$1:E178),C:D,2,0),"")</f>
        <v/>
      </c>
      <c r="L179" s="106"/>
      <c r="Y179" t="s">
        <v>1223</v>
      </c>
      <c r="AG179" s="2" t="s">
        <v>1206</v>
      </c>
      <c r="AO179">
        <f>IF(ISNUMBER(SEARCH('INSTITUTIONAL VENDOR'!$C$35,AP179)),MAX($AO$7:AO178)+1,0)</f>
        <v>0</v>
      </c>
      <c r="AP179" t="s">
        <v>1204</v>
      </c>
      <c r="AQ179" t="str">
        <f>IFERROR(VLOOKUP(ROWS(AQ$7:$AQ178),AO:AP,2,0),"")</f>
        <v/>
      </c>
      <c r="AR179" t="s">
        <v>1224</v>
      </c>
      <c r="AS179" t="s">
        <v>1220</v>
      </c>
      <c r="AT179" t="s">
        <v>185</v>
      </c>
    </row>
    <row r="180" spans="3:46" x14ac:dyDescent="0.25">
      <c r="C180">
        <f>IF(ISNUMBER(SEARCH('INSTITUTIONAL VENDOR'!$E$12,D180)),MAX($C$1:C179)+1,0)</f>
        <v>0</v>
      </c>
      <c r="D180" t="s">
        <v>1222</v>
      </c>
      <c r="E180" t="str">
        <f>IFERROR(VLOOKUP(ROWS($E$1:E179),C:D,2,0),"")</f>
        <v/>
      </c>
      <c r="L180" s="106"/>
      <c r="Y180" t="s">
        <v>1225</v>
      </c>
      <c r="AG180" s="2" t="s">
        <v>1208</v>
      </c>
      <c r="AO180">
        <f>IF(ISNUMBER(SEARCH('INSTITUTIONAL VENDOR'!$C$35,AP180)),MAX($AO$7:AO179)+1,0)</f>
        <v>0</v>
      </c>
      <c r="AP180" t="s">
        <v>1206</v>
      </c>
      <c r="AQ180" t="str">
        <f>IFERROR(VLOOKUP(ROWS(AQ$7:$AQ179),AO:AP,2,0),"")</f>
        <v/>
      </c>
      <c r="AR180" t="s">
        <v>1226</v>
      </c>
      <c r="AS180" t="s">
        <v>1222</v>
      </c>
      <c r="AT180" t="s">
        <v>185</v>
      </c>
    </row>
    <row r="181" spans="3:46" x14ac:dyDescent="0.25">
      <c r="C181">
        <f>IF(ISNUMBER(SEARCH('INSTITUTIONAL VENDOR'!$E$12,D181)),MAX($C$1:C180)+1,0)</f>
        <v>0</v>
      </c>
      <c r="D181" t="s">
        <v>1224</v>
      </c>
      <c r="E181" t="str">
        <f>IFERROR(VLOOKUP(ROWS($E$1:E180),C:D,2,0),"")</f>
        <v/>
      </c>
      <c r="L181" s="106"/>
      <c r="Y181" t="s">
        <v>1227</v>
      </c>
      <c r="AG181" s="2" t="s">
        <v>1211</v>
      </c>
      <c r="AO181">
        <f>IF(ISNUMBER(SEARCH('INSTITUTIONAL VENDOR'!$C$35,AP181)),MAX($AO$7:AO180)+1,0)</f>
        <v>0</v>
      </c>
      <c r="AP181" t="s">
        <v>1208</v>
      </c>
      <c r="AQ181" t="str">
        <f>IFERROR(VLOOKUP(ROWS(AQ$7:$AQ180),AO:AP,2,0),"")</f>
        <v/>
      </c>
      <c r="AR181" t="s">
        <v>1228</v>
      </c>
      <c r="AS181" t="s">
        <v>1224</v>
      </c>
      <c r="AT181" t="s">
        <v>185</v>
      </c>
    </row>
    <row r="182" spans="3:46" x14ac:dyDescent="0.25">
      <c r="C182">
        <f>IF(ISNUMBER(SEARCH('INSTITUTIONAL VENDOR'!$E$12,D182)),MAX($C$1:C181)+1,0)</f>
        <v>0</v>
      </c>
      <c r="D182" t="s">
        <v>1226</v>
      </c>
      <c r="E182" t="str">
        <f>IFERROR(VLOOKUP(ROWS($E$1:E181),C:D,2,0),"")</f>
        <v/>
      </c>
      <c r="L182" s="106"/>
      <c r="Y182" t="s">
        <v>1229</v>
      </c>
      <c r="AG182" s="2" t="s">
        <v>1214</v>
      </c>
      <c r="AO182">
        <f>IF(ISNUMBER(SEARCH('INSTITUTIONAL VENDOR'!$C$35,AP182)),MAX($AO$7:AO181)+1,0)</f>
        <v>0</v>
      </c>
      <c r="AP182" t="s">
        <v>1211</v>
      </c>
      <c r="AQ182" t="str">
        <f>IFERROR(VLOOKUP(ROWS(AQ$7:$AQ181),AO:AP,2,0),"")</f>
        <v/>
      </c>
      <c r="AR182" t="s">
        <v>1230</v>
      </c>
      <c r="AS182" t="s">
        <v>1226</v>
      </c>
      <c r="AT182" t="s">
        <v>185</v>
      </c>
    </row>
    <row r="183" spans="3:46" x14ac:dyDescent="0.25">
      <c r="C183">
        <f>IF(ISNUMBER(SEARCH('INSTITUTIONAL VENDOR'!$E$12,D183)),MAX($C$1:C182)+1,0)</f>
        <v>0</v>
      </c>
      <c r="D183" t="s">
        <v>1228</v>
      </c>
      <c r="E183" t="str">
        <f>IFERROR(VLOOKUP(ROWS($E$1:E182),C:D,2,0),"")</f>
        <v/>
      </c>
      <c r="L183" s="106"/>
      <c r="Y183" t="s">
        <v>1231</v>
      </c>
      <c r="AG183" s="2" t="s">
        <v>1216</v>
      </c>
      <c r="AO183">
        <f>IF(ISNUMBER(SEARCH('INSTITUTIONAL VENDOR'!$C$35,AP183)),MAX($AO$7:AO182)+1,0)</f>
        <v>0</v>
      </c>
      <c r="AP183" t="s">
        <v>1214</v>
      </c>
      <c r="AQ183" t="str">
        <f>IFERROR(VLOOKUP(ROWS(AQ$7:$AQ182),AO:AP,2,0),"")</f>
        <v/>
      </c>
      <c r="AR183" t="s">
        <v>1232</v>
      </c>
      <c r="AS183" t="s">
        <v>1228</v>
      </c>
      <c r="AT183" t="s">
        <v>185</v>
      </c>
    </row>
    <row r="184" spans="3:46" x14ac:dyDescent="0.25">
      <c r="C184">
        <f>IF(ISNUMBER(SEARCH('INSTITUTIONAL VENDOR'!$E$12,D184)),MAX($C$1:C183)+1,0)</f>
        <v>0</v>
      </c>
      <c r="D184" t="s">
        <v>1230</v>
      </c>
      <c r="E184" t="str">
        <f>IFERROR(VLOOKUP(ROWS($E$1:E183),C:D,2,0),"")</f>
        <v/>
      </c>
      <c r="L184" s="106"/>
      <c r="Y184" t="s">
        <v>1233</v>
      </c>
      <c r="AG184" s="2" t="s">
        <v>1218</v>
      </c>
      <c r="AO184">
        <f>IF(ISNUMBER(SEARCH('INSTITUTIONAL VENDOR'!$C$35,AP184)),MAX($AO$7:AO183)+1,0)</f>
        <v>0</v>
      </c>
      <c r="AP184" t="s">
        <v>1216</v>
      </c>
      <c r="AQ184" t="str">
        <f>IFERROR(VLOOKUP(ROWS(AQ$7:$AQ183),AO:AP,2,0),"")</f>
        <v/>
      </c>
      <c r="AR184" t="s">
        <v>1234</v>
      </c>
      <c r="AS184" t="s">
        <v>1230</v>
      </c>
      <c r="AT184" t="s">
        <v>185</v>
      </c>
    </row>
    <row r="185" spans="3:46" x14ac:dyDescent="0.25">
      <c r="C185">
        <f>IF(ISNUMBER(SEARCH('INSTITUTIONAL VENDOR'!$E$12,D185)),MAX($C$1:C184)+1,0)</f>
        <v>0</v>
      </c>
      <c r="D185" t="s">
        <v>1232</v>
      </c>
      <c r="E185" t="str">
        <f>IFERROR(VLOOKUP(ROWS($E$1:E184),C:D,2,0),"")</f>
        <v/>
      </c>
      <c r="L185" s="106"/>
      <c r="Y185" t="s">
        <v>1235</v>
      </c>
      <c r="AG185" s="2" t="s">
        <v>1220</v>
      </c>
      <c r="AO185">
        <f>IF(ISNUMBER(SEARCH('INSTITUTIONAL VENDOR'!$C$35,AP185)),MAX($AO$7:AO184)+1,0)</f>
        <v>0</v>
      </c>
      <c r="AP185" t="s">
        <v>1218</v>
      </c>
      <c r="AQ185" t="str">
        <f>IFERROR(VLOOKUP(ROWS(AQ$7:$AQ184),AO:AP,2,0),"")</f>
        <v/>
      </c>
      <c r="AR185" t="s">
        <v>1236</v>
      </c>
      <c r="AS185" t="s">
        <v>1232</v>
      </c>
      <c r="AT185" t="s">
        <v>185</v>
      </c>
    </row>
    <row r="186" spans="3:46" x14ac:dyDescent="0.25">
      <c r="C186">
        <f>IF(ISNUMBER(SEARCH('INSTITUTIONAL VENDOR'!$E$12,D186)),MAX($C$1:C185)+1,0)</f>
        <v>0</v>
      </c>
      <c r="D186" t="s">
        <v>1234</v>
      </c>
      <c r="E186" t="str">
        <f>IFERROR(VLOOKUP(ROWS($E$1:E185),C:D,2,0),"")</f>
        <v/>
      </c>
      <c r="L186" s="106"/>
      <c r="Y186" t="s">
        <v>1237</v>
      </c>
      <c r="AG186" s="2" t="s">
        <v>1222</v>
      </c>
      <c r="AO186">
        <f>IF(ISNUMBER(SEARCH('INSTITUTIONAL VENDOR'!$C$35,AP186)),MAX($AO$7:AO185)+1,0)</f>
        <v>0</v>
      </c>
      <c r="AP186" t="s">
        <v>1220</v>
      </c>
      <c r="AQ186" t="str">
        <f>IFERROR(VLOOKUP(ROWS(AQ$7:$AQ185),AO:AP,2,0),"")</f>
        <v/>
      </c>
      <c r="AR186" t="s">
        <v>1238</v>
      </c>
      <c r="AS186" t="s">
        <v>1234</v>
      </c>
      <c r="AT186" t="s">
        <v>185</v>
      </c>
    </row>
    <row r="187" spans="3:46" x14ac:dyDescent="0.25">
      <c r="C187">
        <f>IF(ISNUMBER(SEARCH('INSTITUTIONAL VENDOR'!$E$12,D187)),MAX($C$1:C186)+1,0)</f>
        <v>0</v>
      </c>
      <c r="D187" t="s">
        <v>1236</v>
      </c>
      <c r="E187" t="str">
        <f>IFERROR(VLOOKUP(ROWS($E$1:E186),C:D,2,0),"")</f>
        <v/>
      </c>
      <c r="L187" s="106"/>
      <c r="Y187" t="s">
        <v>1239</v>
      </c>
      <c r="AG187" s="2" t="s">
        <v>1224</v>
      </c>
      <c r="AO187">
        <f>IF(ISNUMBER(SEARCH('INSTITUTIONAL VENDOR'!$C$35,AP187)),MAX($AO$7:AO186)+1,0)</f>
        <v>0</v>
      </c>
      <c r="AP187" t="s">
        <v>1222</v>
      </c>
      <c r="AQ187" t="str">
        <f>IFERROR(VLOOKUP(ROWS(AQ$7:$AQ186),AO:AP,2,0),"")</f>
        <v/>
      </c>
      <c r="AR187" t="s">
        <v>1240</v>
      </c>
      <c r="AS187" t="s">
        <v>1236</v>
      </c>
      <c r="AT187" t="s">
        <v>185</v>
      </c>
    </row>
    <row r="188" spans="3:46" x14ac:dyDescent="0.25">
      <c r="C188">
        <f>IF(ISNUMBER(SEARCH('INSTITUTIONAL VENDOR'!$E$12,D188)),MAX($C$1:C187)+1,0)</f>
        <v>0</v>
      </c>
      <c r="D188" t="s">
        <v>1238</v>
      </c>
      <c r="E188" t="str">
        <f>IFERROR(VLOOKUP(ROWS($E$1:E187),C:D,2,0),"")</f>
        <v/>
      </c>
      <c r="L188" s="106"/>
      <c r="Y188" t="s">
        <v>1241</v>
      </c>
      <c r="AG188" s="2" t="s">
        <v>1242</v>
      </c>
      <c r="AO188">
        <f>IF(ISNUMBER(SEARCH('INSTITUTIONAL VENDOR'!$C$35,AP188)),MAX($AO$7:AO187)+1,0)</f>
        <v>0</v>
      </c>
      <c r="AP188" t="s">
        <v>1224</v>
      </c>
      <c r="AQ188" t="str">
        <f>IFERROR(VLOOKUP(ROWS(AQ$7:$AQ187),AO:AP,2,0),"")</f>
        <v/>
      </c>
      <c r="AR188" t="s">
        <v>1243</v>
      </c>
      <c r="AS188" t="s">
        <v>1238</v>
      </c>
      <c r="AT188" t="s">
        <v>185</v>
      </c>
    </row>
    <row r="189" spans="3:46" x14ac:dyDescent="0.25">
      <c r="C189">
        <f>IF(ISNUMBER(SEARCH('INSTITUTIONAL VENDOR'!$E$12,D189)),MAX($C$1:C188)+1,0)</f>
        <v>0</v>
      </c>
      <c r="D189" t="s">
        <v>1240</v>
      </c>
      <c r="E189" t="str">
        <f>IFERROR(VLOOKUP(ROWS($E$1:E188),C:D,2,0),"")</f>
        <v/>
      </c>
      <c r="L189" s="106"/>
      <c r="Y189" t="s">
        <v>1244</v>
      </c>
      <c r="AG189" s="2" t="s">
        <v>1228</v>
      </c>
      <c r="AO189">
        <f>IF(ISNUMBER(SEARCH('INSTITUTIONAL VENDOR'!$C$35,AP189)),MAX($AO$7:AO188)+1,0)</f>
        <v>0</v>
      </c>
      <c r="AP189" t="s">
        <v>1226</v>
      </c>
      <c r="AQ189" t="str">
        <f>IFERROR(VLOOKUP(ROWS(AQ$7:$AQ188),AO:AP,2,0),"")</f>
        <v/>
      </c>
      <c r="AR189" t="s">
        <v>1245</v>
      </c>
      <c r="AS189" t="s">
        <v>1240</v>
      </c>
      <c r="AT189" t="s">
        <v>185</v>
      </c>
    </row>
    <row r="190" spans="3:46" x14ac:dyDescent="0.25">
      <c r="C190">
        <f>IF(ISNUMBER(SEARCH('INSTITUTIONAL VENDOR'!$E$12,D190)),MAX($C$1:C189)+1,0)</f>
        <v>0</v>
      </c>
      <c r="D190" t="s">
        <v>1243</v>
      </c>
      <c r="E190" t="str">
        <f>IFERROR(VLOOKUP(ROWS($E$1:E189),C:D,2,0),"")</f>
        <v/>
      </c>
      <c r="L190" s="106"/>
      <c r="Y190" t="s">
        <v>1246</v>
      </c>
      <c r="AG190" s="2" t="s">
        <v>1247</v>
      </c>
      <c r="AO190">
        <f>IF(ISNUMBER(SEARCH('INSTITUTIONAL VENDOR'!$C$35,AP190)),MAX($AO$7:AO189)+1,0)</f>
        <v>0</v>
      </c>
      <c r="AP190" t="s">
        <v>1228</v>
      </c>
      <c r="AQ190" t="str">
        <f>IFERROR(VLOOKUP(ROWS(AQ$7:$AQ189),AO:AP,2,0),"")</f>
        <v/>
      </c>
      <c r="AR190" t="s">
        <v>1248</v>
      </c>
      <c r="AS190" t="s">
        <v>1243</v>
      </c>
      <c r="AT190" t="s">
        <v>185</v>
      </c>
    </row>
    <row r="191" spans="3:46" x14ac:dyDescent="0.25">
      <c r="C191">
        <f>IF(ISNUMBER(SEARCH('INSTITUTIONAL VENDOR'!$E$12,D191)),MAX($C$1:C190)+1,0)</f>
        <v>0</v>
      </c>
      <c r="D191" t="s">
        <v>1245</v>
      </c>
      <c r="E191" t="str">
        <f>IFERROR(VLOOKUP(ROWS($E$1:E190),C:D,2,0),"")</f>
        <v/>
      </c>
      <c r="L191" s="106"/>
      <c r="Y191" t="s">
        <v>1249</v>
      </c>
      <c r="AG191" s="2" t="s">
        <v>1232</v>
      </c>
      <c r="AO191">
        <f>IF(ISNUMBER(SEARCH('INSTITUTIONAL VENDOR'!$C$35,AP191)),MAX($AO$7:AO190)+1,0)</f>
        <v>0</v>
      </c>
      <c r="AP191" t="s">
        <v>1230</v>
      </c>
      <c r="AQ191" t="str">
        <f>IFERROR(VLOOKUP(ROWS(AQ$7:$AQ190),AO:AP,2,0),"")</f>
        <v/>
      </c>
      <c r="AR191" t="s">
        <v>1250</v>
      </c>
      <c r="AS191" t="s">
        <v>1245</v>
      </c>
      <c r="AT191" t="s">
        <v>185</v>
      </c>
    </row>
    <row r="192" spans="3:46" x14ac:dyDescent="0.25">
      <c r="C192">
        <f>IF(ISNUMBER(SEARCH('INSTITUTIONAL VENDOR'!$E$12,D192)),MAX($C$1:C191)+1,0)</f>
        <v>0</v>
      </c>
      <c r="D192" t="s">
        <v>1248</v>
      </c>
      <c r="E192" t="str">
        <f>IFERROR(VLOOKUP(ROWS($E$1:E191),C:D,2,0),"")</f>
        <v/>
      </c>
      <c r="L192" s="106"/>
      <c r="Y192" t="s">
        <v>1251</v>
      </c>
      <c r="AG192" s="2" t="s">
        <v>1252</v>
      </c>
      <c r="AO192">
        <f>IF(ISNUMBER(SEARCH('INSTITUTIONAL VENDOR'!$C$35,AP192)),MAX($AO$7:AO191)+1,0)</f>
        <v>0</v>
      </c>
      <c r="AP192" t="s">
        <v>1232</v>
      </c>
      <c r="AQ192" t="str">
        <f>IFERROR(VLOOKUP(ROWS(AQ$7:$AQ191),AO:AP,2,0),"")</f>
        <v/>
      </c>
      <c r="AR192" t="s">
        <v>1253</v>
      </c>
      <c r="AS192" t="s">
        <v>1248</v>
      </c>
      <c r="AT192" t="s">
        <v>185</v>
      </c>
    </row>
    <row r="193" spans="3:46" x14ac:dyDescent="0.25">
      <c r="C193">
        <f>IF(ISNUMBER(SEARCH('INSTITUTIONAL VENDOR'!$E$12,D193)),MAX($C$1:C192)+1,0)</f>
        <v>0</v>
      </c>
      <c r="D193" t="s">
        <v>1250</v>
      </c>
      <c r="E193" t="str">
        <f>IFERROR(VLOOKUP(ROWS($E$1:E192),C:D,2,0),"")</f>
        <v/>
      </c>
      <c r="L193" s="106"/>
      <c r="Y193" t="s">
        <v>1254</v>
      </c>
      <c r="AG193" s="2" t="s">
        <v>1255</v>
      </c>
      <c r="AO193">
        <f>IF(ISNUMBER(SEARCH('INSTITUTIONAL VENDOR'!$C$35,AP193)),MAX($AO$7:AO192)+1,0)</f>
        <v>0</v>
      </c>
      <c r="AP193" t="s">
        <v>1234</v>
      </c>
      <c r="AQ193" t="str">
        <f>IFERROR(VLOOKUP(ROWS(AQ$7:$AQ192),AO:AP,2,0),"")</f>
        <v/>
      </c>
      <c r="AR193" t="s">
        <v>1256</v>
      </c>
      <c r="AS193" t="s">
        <v>1250</v>
      </c>
      <c r="AT193" t="s">
        <v>185</v>
      </c>
    </row>
    <row r="194" spans="3:46" x14ac:dyDescent="0.25">
      <c r="C194">
        <f>IF(ISNUMBER(SEARCH('INSTITUTIONAL VENDOR'!$E$12,D194)),MAX($C$1:C193)+1,0)</f>
        <v>0</v>
      </c>
      <c r="D194" t="s">
        <v>1253</v>
      </c>
      <c r="E194" t="str">
        <f>IFERROR(VLOOKUP(ROWS($E$1:E193),C:D,2,0),"")</f>
        <v/>
      </c>
      <c r="L194" s="106"/>
      <c r="Y194" t="s">
        <v>1257</v>
      </c>
      <c r="AG194" s="2" t="s">
        <v>1238</v>
      </c>
      <c r="AO194">
        <f>IF(ISNUMBER(SEARCH('INSTITUTIONAL VENDOR'!$C$35,AP194)),MAX($AO$7:AO193)+1,0)</f>
        <v>0</v>
      </c>
      <c r="AP194" t="s">
        <v>1236</v>
      </c>
      <c r="AQ194" t="str">
        <f>IFERROR(VLOOKUP(ROWS(AQ$7:$AQ193),AO:AP,2,0),"")</f>
        <v/>
      </c>
      <c r="AR194" t="s">
        <v>1258</v>
      </c>
      <c r="AS194" t="s">
        <v>1253</v>
      </c>
      <c r="AT194" t="s">
        <v>185</v>
      </c>
    </row>
    <row r="195" spans="3:46" x14ac:dyDescent="0.25">
      <c r="C195">
        <f>IF(ISNUMBER(SEARCH('INSTITUTIONAL VENDOR'!$E$12,D195)),MAX($C$1:C194)+1,0)</f>
        <v>0</v>
      </c>
      <c r="D195" t="s">
        <v>1256</v>
      </c>
      <c r="E195" t="str">
        <f>IFERROR(VLOOKUP(ROWS($E$1:E194),C:D,2,0),"")</f>
        <v/>
      </c>
      <c r="L195" s="106"/>
      <c r="Y195" t="s">
        <v>1259</v>
      </c>
      <c r="AG195" s="2" t="s">
        <v>1240</v>
      </c>
      <c r="AO195">
        <f>IF(ISNUMBER(SEARCH('INSTITUTIONAL VENDOR'!$C$35,AP195)),MAX($AO$7:AO194)+1,0)</f>
        <v>0</v>
      </c>
      <c r="AP195" t="s">
        <v>1238</v>
      </c>
      <c r="AQ195" t="str">
        <f>IFERROR(VLOOKUP(ROWS(AQ$7:$AQ194),AO:AP,2,0),"")</f>
        <v/>
      </c>
      <c r="AR195" t="s">
        <v>1260</v>
      </c>
      <c r="AS195" t="s">
        <v>1256</v>
      </c>
      <c r="AT195" t="s">
        <v>185</v>
      </c>
    </row>
    <row r="196" spans="3:46" x14ac:dyDescent="0.25">
      <c r="C196">
        <f>IF(ISNUMBER(SEARCH('INSTITUTIONAL VENDOR'!$E$12,D196)),MAX($C$1:C195)+1,0)</f>
        <v>0</v>
      </c>
      <c r="D196" t="s">
        <v>1258</v>
      </c>
      <c r="E196" t="str">
        <f>IFERROR(VLOOKUP(ROWS($E$1:E195),C:D,2,0),"")</f>
        <v/>
      </c>
      <c r="L196" s="106"/>
      <c r="Y196" t="s">
        <v>1261</v>
      </c>
      <c r="AG196" s="2" t="s">
        <v>1243</v>
      </c>
      <c r="AO196">
        <f>IF(ISNUMBER(SEARCH('INSTITUTIONAL VENDOR'!$C$35,AP196)),MAX($AO$7:AO195)+1,0)</f>
        <v>0</v>
      </c>
      <c r="AP196" t="s">
        <v>1240</v>
      </c>
      <c r="AQ196" t="str">
        <f>IFERROR(VLOOKUP(ROWS(AQ$7:$AQ195),AO:AP,2,0),"")</f>
        <v/>
      </c>
      <c r="AR196" t="s">
        <v>1262</v>
      </c>
      <c r="AS196" t="s">
        <v>1258</v>
      </c>
      <c r="AT196" t="s">
        <v>185</v>
      </c>
    </row>
    <row r="197" spans="3:46" x14ac:dyDescent="0.25">
      <c r="C197">
        <f>IF(ISNUMBER(SEARCH('INSTITUTIONAL VENDOR'!$E$12,D197)),MAX($C$1:C196)+1,0)</f>
        <v>0</v>
      </c>
      <c r="D197" t="s">
        <v>1260</v>
      </c>
      <c r="E197" t="str">
        <f>IFERROR(VLOOKUP(ROWS($E$1:E196),C:D,2,0),"")</f>
        <v/>
      </c>
      <c r="L197" s="106"/>
      <c r="Y197" t="s">
        <v>1263</v>
      </c>
      <c r="AG197" s="2" t="s">
        <v>1264</v>
      </c>
      <c r="AO197">
        <f>IF(ISNUMBER(SEARCH('INSTITUTIONAL VENDOR'!$C$35,AP197)),MAX($AO$7:AO196)+1,0)</f>
        <v>0</v>
      </c>
      <c r="AP197" t="s">
        <v>1243</v>
      </c>
      <c r="AQ197" t="str">
        <f>IFERROR(VLOOKUP(ROWS(AQ$7:$AQ196),AO:AP,2,0),"")</f>
        <v/>
      </c>
      <c r="AR197" t="s">
        <v>1265</v>
      </c>
      <c r="AS197" t="s">
        <v>1260</v>
      </c>
      <c r="AT197" t="s">
        <v>185</v>
      </c>
    </row>
    <row r="198" spans="3:46" x14ac:dyDescent="0.25">
      <c r="C198">
        <f>IF(ISNUMBER(SEARCH('INSTITUTIONAL VENDOR'!$E$12,D198)),MAX($C$1:C197)+1,0)</f>
        <v>0</v>
      </c>
      <c r="D198" t="s">
        <v>1262</v>
      </c>
      <c r="E198" t="str">
        <f>IFERROR(VLOOKUP(ROWS($E$1:E197),C:D,2,0),"")</f>
        <v/>
      </c>
      <c r="L198" s="106"/>
      <c r="Y198" t="s">
        <v>1266</v>
      </c>
      <c r="AG198" s="2" t="s">
        <v>1267</v>
      </c>
      <c r="AO198">
        <f>IF(ISNUMBER(SEARCH('INSTITUTIONAL VENDOR'!$C$35,AP198)),MAX($AO$7:AO197)+1,0)</f>
        <v>0</v>
      </c>
      <c r="AP198" t="s">
        <v>1245</v>
      </c>
      <c r="AQ198" t="str">
        <f>IFERROR(VLOOKUP(ROWS(AQ$7:$AQ197),AO:AP,2,0),"")</f>
        <v/>
      </c>
      <c r="AR198" t="s">
        <v>1268</v>
      </c>
      <c r="AS198" t="s">
        <v>1262</v>
      </c>
      <c r="AT198" t="s">
        <v>166</v>
      </c>
    </row>
    <row r="199" spans="3:46" x14ac:dyDescent="0.25">
      <c r="C199">
        <f>IF(ISNUMBER(SEARCH('INSTITUTIONAL VENDOR'!$E$12,D199)),MAX($C$1:C198)+1,0)</f>
        <v>0</v>
      </c>
      <c r="D199" t="s">
        <v>1265</v>
      </c>
      <c r="E199" t="str">
        <f>IFERROR(VLOOKUP(ROWS($E$1:E198),C:D,2,0),"")</f>
        <v/>
      </c>
      <c r="L199" s="106"/>
      <c r="Y199" t="s">
        <v>1269</v>
      </c>
      <c r="AG199" s="2" t="s">
        <v>1250</v>
      </c>
      <c r="AO199">
        <f>IF(ISNUMBER(SEARCH('INSTITUTIONAL VENDOR'!$C$35,AP199)),MAX($AO$7:AO198)+1,0)</f>
        <v>0</v>
      </c>
      <c r="AP199" t="s">
        <v>1248</v>
      </c>
      <c r="AQ199" t="str">
        <f>IFERROR(VLOOKUP(ROWS(AQ$7:$AQ198),AO:AP,2,0),"")</f>
        <v/>
      </c>
      <c r="AR199" t="s">
        <v>1270</v>
      </c>
      <c r="AS199" t="s">
        <v>1265</v>
      </c>
      <c r="AT199" t="s">
        <v>185</v>
      </c>
    </row>
    <row r="200" spans="3:46" x14ac:dyDescent="0.25">
      <c r="C200">
        <f>IF(ISNUMBER(SEARCH('INSTITUTIONAL VENDOR'!$E$12,D200)),MAX($C$1:C199)+1,0)</f>
        <v>0</v>
      </c>
      <c r="D200" t="s">
        <v>1268</v>
      </c>
      <c r="E200" t="str">
        <f>IFERROR(VLOOKUP(ROWS($E$1:E199),C:D,2,0),"")</f>
        <v/>
      </c>
      <c r="L200" s="106"/>
      <c r="Y200" t="s">
        <v>1271</v>
      </c>
      <c r="AG200" s="2" t="s">
        <v>1253</v>
      </c>
      <c r="AO200">
        <f>IF(ISNUMBER(SEARCH('INSTITUTIONAL VENDOR'!$C$35,AP200)),MAX($AO$7:AO199)+1,0)</f>
        <v>0</v>
      </c>
      <c r="AP200" t="s">
        <v>1250</v>
      </c>
      <c r="AQ200" t="str">
        <f>IFERROR(VLOOKUP(ROWS(AQ$7:$AQ199),AO:AP,2,0),"")</f>
        <v/>
      </c>
      <c r="AR200" t="s">
        <v>1272</v>
      </c>
      <c r="AS200" t="s">
        <v>1268</v>
      </c>
      <c r="AT200" t="s">
        <v>185</v>
      </c>
    </row>
    <row r="201" spans="3:46" x14ac:dyDescent="0.25">
      <c r="C201">
        <f>IF(ISNUMBER(SEARCH('INSTITUTIONAL VENDOR'!$E$12,D201)),MAX($C$1:C200)+1,0)</f>
        <v>0</v>
      </c>
      <c r="D201" t="s">
        <v>1270</v>
      </c>
      <c r="E201" t="str">
        <f>IFERROR(VLOOKUP(ROWS($E$1:E200),C:D,2,0),"")</f>
        <v/>
      </c>
      <c r="L201" s="106"/>
      <c r="Y201" t="s">
        <v>1273</v>
      </c>
      <c r="AG201" s="2" t="s">
        <v>1274</v>
      </c>
      <c r="AO201">
        <f>IF(ISNUMBER(SEARCH('INSTITUTIONAL VENDOR'!$C$35,AP201)),MAX($AO$7:AO200)+1,0)</f>
        <v>0</v>
      </c>
      <c r="AP201" t="s">
        <v>1253</v>
      </c>
      <c r="AQ201" t="str">
        <f>IFERROR(VLOOKUP(ROWS(AQ$7:$AQ200),AO:AP,2,0),"")</f>
        <v/>
      </c>
      <c r="AR201" t="s">
        <v>1275</v>
      </c>
      <c r="AS201" t="s">
        <v>1270</v>
      </c>
      <c r="AT201" t="s">
        <v>166</v>
      </c>
    </row>
    <row r="202" spans="3:46" x14ac:dyDescent="0.25">
      <c r="C202">
        <f>IF(ISNUMBER(SEARCH('INSTITUTIONAL VENDOR'!$E$12,D202)),MAX($C$1:C201)+1,0)</f>
        <v>0</v>
      </c>
      <c r="D202" t="s">
        <v>1272</v>
      </c>
      <c r="E202" t="str">
        <f>IFERROR(VLOOKUP(ROWS($E$1:E201),C:D,2,0),"")</f>
        <v/>
      </c>
      <c r="L202" s="106"/>
      <c r="Y202" t="s">
        <v>1276</v>
      </c>
      <c r="AG202" s="2" t="s">
        <v>1258</v>
      </c>
      <c r="AO202">
        <f>IF(ISNUMBER(SEARCH('INSTITUTIONAL VENDOR'!$C$35,AP202)),MAX($AO$7:AO201)+1,0)</f>
        <v>0</v>
      </c>
      <c r="AP202" t="s">
        <v>1256</v>
      </c>
      <c r="AQ202" t="str">
        <f>IFERROR(VLOOKUP(ROWS(AQ$7:$AQ201),AO:AP,2,0),"")</f>
        <v/>
      </c>
      <c r="AR202" t="s">
        <v>1277</v>
      </c>
      <c r="AS202" t="s">
        <v>1272</v>
      </c>
      <c r="AT202" t="s">
        <v>166</v>
      </c>
    </row>
    <row r="203" spans="3:46" x14ac:dyDescent="0.25">
      <c r="C203">
        <f>IF(ISNUMBER(SEARCH('INSTITUTIONAL VENDOR'!$E$12,D203)),MAX($C$1:C202)+1,0)</f>
        <v>0</v>
      </c>
      <c r="D203" t="s">
        <v>1275</v>
      </c>
      <c r="E203" t="str">
        <f>IFERROR(VLOOKUP(ROWS($E$1:E202),C:D,2,0),"")</f>
        <v/>
      </c>
      <c r="L203" s="106"/>
      <c r="Y203" t="s">
        <v>1278</v>
      </c>
      <c r="AG203" s="2" t="s">
        <v>1260</v>
      </c>
      <c r="AO203">
        <f>IF(ISNUMBER(SEARCH('INSTITUTIONAL VENDOR'!$C$35,AP203)),MAX($AO$7:AO202)+1,0)</f>
        <v>0</v>
      </c>
      <c r="AP203" t="s">
        <v>1258</v>
      </c>
      <c r="AQ203" t="str">
        <f>IFERROR(VLOOKUP(ROWS(AQ$7:$AQ202),AO:AP,2,0),"")</f>
        <v/>
      </c>
      <c r="AR203" t="s">
        <v>1279</v>
      </c>
      <c r="AS203" t="s">
        <v>1275</v>
      </c>
      <c r="AT203" t="s">
        <v>166</v>
      </c>
    </row>
    <row r="204" spans="3:46" x14ac:dyDescent="0.25">
      <c r="C204">
        <f>IF(ISNUMBER(SEARCH('INSTITUTIONAL VENDOR'!$E$12,D204)),MAX($C$1:C203)+1,0)</f>
        <v>0</v>
      </c>
      <c r="D204" t="s">
        <v>1277</v>
      </c>
      <c r="E204" t="str">
        <f>IFERROR(VLOOKUP(ROWS($E$1:E203),C:D,2,0),"")</f>
        <v/>
      </c>
      <c r="L204" s="106"/>
      <c r="Y204" t="s">
        <v>1280</v>
      </c>
      <c r="AG204" s="2" t="s">
        <v>1262</v>
      </c>
      <c r="AO204">
        <f>IF(ISNUMBER(SEARCH('INSTITUTIONAL VENDOR'!$C$35,AP204)),MAX($AO$7:AO203)+1,0)</f>
        <v>0</v>
      </c>
      <c r="AP204" t="s">
        <v>1260</v>
      </c>
      <c r="AQ204" t="str">
        <f>IFERROR(VLOOKUP(ROWS(AQ$7:$AQ203),AO:AP,2,0),"")</f>
        <v/>
      </c>
      <c r="AR204" t="s">
        <v>1281</v>
      </c>
      <c r="AS204" t="s">
        <v>1277</v>
      </c>
      <c r="AT204" t="s">
        <v>166</v>
      </c>
    </row>
    <row r="205" spans="3:46" x14ac:dyDescent="0.25">
      <c r="C205">
        <f>IF(ISNUMBER(SEARCH('INSTITUTIONAL VENDOR'!$E$12,D205)),MAX($C$1:C204)+1,0)</f>
        <v>0</v>
      </c>
      <c r="D205" t="s">
        <v>1279</v>
      </c>
      <c r="E205" t="str">
        <f>IFERROR(VLOOKUP(ROWS($E$1:E204),C:D,2,0),"")</f>
        <v/>
      </c>
      <c r="L205" s="106"/>
      <c r="Y205" t="s">
        <v>1282</v>
      </c>
      <c r="AG205" s="2" t="s">
        <v>1283</v>
      </c>
      <c r="AO205">
        <f>IF(ISNUMBER(SEARCH('INSTITUTIONAL VENDOR'!$C$35,AP205)),MAX($AO$7:AO204)+1,0)</f>
        <v>0</v>
      </c>
      <c r="AP205" t="s">
        <v>1262</v>
      </c>
      <c r="AQ205" t="str">
        <f>IFERROR(VLOOKUP(ROWS(AQ$7:$AQ204),AO:AP,2,0),"")</f>
        <v/>
      </c>
      <c r="AR205" t="s">
        <v>1284</v>
      </c>
      <c r="AS205" t="s">
        <v>1279</v>
      </c>
      <c r="AT205" t="s">
        <v>166</v>
      </c>
    </row>
    <row r="206" spans="3:46" x14ac:dyDescent="0.25">
      <c r="C206">
        <f>IF(ISNUMBER(SEARCH('INSTITUTIONAL VENDOR'!$E$12,D206)),MAX($C$1:C205)+1,0)</f>
        <v>0</v>
      </c>
      <c r="D206" t="s">
        <v>1281</v>
      </c>
      <c r="E206" t="str">
        <f>IFERROR(VLOOKUP(ROWS($E$1:E205),C:D,2,0),"")</f>
        <v/>
      </c>
      <c r="L206" s="106"/>
      <c r="Y206" t="s">
        <v>1285</v>
      </c>
      <c r="AG206" s="2" t="s">
        <v>1268</v>
      </c>
      <c r="AO206">
        <f>IF(ISNUMBER(SEARCH('INSTITUTIONAL VENDOR'!$C$35,AP206)),MAX($AO$7:AO205)+1,0)</f>
        <v>0</v>
      </c>
      <c r="AP206" t="s">
        <v>1265</v>
      </c>
      <c r="AQ206" t="str">
        <f>IFERROR(VLOOKUP(ROWS(AQ$7:$AQ205),AO:AP,2,0),"")</f>
        <v/>
      </c>
      <c r="AR206" t="s">
        <v>1286</v>
      </c>
      <c r="AS206" t="s">
        <v>1281</v>
      </c>
      <c r="AT206" t="s">
        <v>166</v>
      </c>
    </row>
    <row r="207" spans="3:46" x14ac:dyDescent="0.25">
      <c r="C207">
        <f>IF(ISNUMBER(SEARCH('INSTITUTIONAL VENDOR'!$E$12,D207)),MAX($C$1:C206)+1,0)</f>
        <v>0</v>
      </c>
      <c r="D207" t="s">
        <v>1284</v>
      </c>
      <c r="E207" t="str">
        <f>IFERROR(VLOOKUP(ROWS($E$1:E206),C:D,2,0),"")</f>
        <v/>
      </c>
      <c r="L207" s="106"/>
      <c r="Y207" t="s">
        <v>1287</v>
      </c>
      <c r="AG207" s="2" t="s">
        <v>1270</v>
      </c>
      <c r="AO207">
        <f>IF(ISNUMBER(SEARCH('INSTITUTIONAL VENDOR'!$C$35,AP207)),MAX($AO$7:AO206)+1,0)</f>
        <v>0</v>
      </c>
      <c r="AP207" t="s">
        <v>1268</v>
      </c>
      <c r="AQ207" t="str">
        <f>IFERROR(VLOOKUP(ROWS(AQ$7:$AQ206),AO:AP,2,0),"")</f>
        <v/>
      </c>
      <c r="AR207" t="s">
        <v>1288</v>
      </c>
      <c r="AS207" t="s">
        <v>1284</v>
      </c>
      <c r="AT207" t="s">
        <v>185</v>
      </c>
    </row>
    <row r="208" spans="3:46" x14ac:dyDescent="0.25">
      <c r="C208">
        <f>IF(ISNUMBER(SEARCH('INSTITUTIONAL VENDOR'!$E$12,D208)),MAX($C$1:C207)+1,0)</f>
        <v>0</v>
      </c>
      <c r="D208" t="s">
        <v>1286</v>
      </c>
      <c r="E208" t="str">
        <f>IFERROR(VLOOKUP(ROWS($E$1:E207),C:D,2,0),"")</f>
        <v/>
      </c>
      <c r="L208" s="106"/>
      <c r="Y208" t="s">
        <v>1289</v>
      </c>
      <c r="AG208" s="2" t="s">
        <v>1272</v>
      </c>
      <c r="AO208">
        <f>IF(ISNUMBER(SEARCH('INSTITUTIONAL VENDOR'!$C$35,AP208)),MAX($AO$7:AO207)+1,0)</f>
        <v>0</v>
      </c>
      <c r="AP208" t="s">
        <v>1270</v>
      </c>
      <c r="AQ208" t="str">
        <f>IFERROR(VLOOKUP(ROWS(AQ$7:$AQ207),AO:AP,2,0),"")</f>
        <v/>
      </c>
      <c r="AR208" t="s">
        <v>1290</v>
      </c>
      <c r="AS208" t="s">
        <v>1286</v>
      </c>
      <c r="AT208" t="s">
        <v>166</v>
      </c>
    </row>
    <row r="209" spans="3:46" x14ac:dyDescent="0.25">
      <c r="C209">
        <f>IF(ISNUMBER(SEARCH('INSTITUTIONAL VENDOR'!$E$12,D209)),MAX($C$1:C208)+1,0)</f>
        <v>0</v>
      </c>
      <c r="D209" t="s">
        <v>1288</v>
      </c>
      <c r="E209" t="str">
        <f>IFERROR(VLOOKUP(ROWS($E$1:E208),C:D,2,0),"")</f>
        <v/>
      </c>
      <c r="L209" s="106"/>
      <c r="Y209" t="s">
        <v>1291</v>
      </c>
      <c r="AG209" s="2" t="s">
        <v>1275</v>
      </c>
      <c r="AO209">
        <f>IF(ISNUMBER(SEARCH('INSTITUTIONAL VENDOR'!$C$35,AP209)),MAX($AO$7:AO208)+1,0)</f>
        <v>0</v>
      </c>
      <c r="AP209" t="s">
        <v>1272</v>
      </c>
      <c r="AQ209" t="str">
        <f>IFERROR(VLOOKUP(ROWS(AQ$7:$AQ208),AO:AP,2,0),"")</f>
        <v/>
      </c>
      <c r="AR209" t="s">
        <v>1292</v>
      </c>
      <c r="AS209" t="s">
        <v>1288</v>
      </c>
      <c r="AT209" t="s">
        <v>185</v>
      </c>
    </row>
    <row r="210" spans="3:46" x14ac:dyDescent="0.25">
      <c r="C210">
        <f>IF(ISNUMBER(SEARCH('INSTITUTIONAL VENDOR'!$E$12,D210)),MAX($C$1:C209)+1,0)</f>
        <v>0</v>
      </c>
      <c r="D210" t="s">
        <v>1290</v>
      </c>
      <c r="E210" t="str">
        <f>IFERROR(VLOOKUP(ROWS($E$1:E209),C:D,2,0),"")</f>
        <v/>
      </c>
      <c r="L210" s="106"/>
      <c r="Y210" t="s">
        <v>1293</v>
      </c>
      <c r="AG210" s="2" t="s">
        <v>1277</v>
      </c>
      <c r="AO210">
        <f>IF(ISNUMBER(SEARCH('INSTITUTIONAL VENDOR'!$C$35,AP210)),MAX($AO$7:AO209)+1,0)</f>
        <v>0</v>
      </c>
      <c r="AP210" t="s">
        <v>1275</v>
      </c>
      <c r="AQ210" t="str">
        <f>IFERROR(VLOOKUP(ROWS(AQ$7:$AQ209),AO:AP,2,0),"")</f>
        <v/>
      </c>
      <c r="AR210" t="s">
        <v>1294</v>
      </c>
      <c r="AS210" t="s">
        <v>1290</v>
      </c>
      <c r="AT210" t="s">
        <v>185</v>
      </c>
    </row>
    <row r="211" spans="3:46" x14ac:dyDescent="0.25">
      <c r="C211">
        <f>IF(ISNUMBER(SEARCH('INSTITUTIONAL VENDOR'!$E$12,D211)),MAX($C$1:C210)+1,0)</f>
        <v>0</v>
      </c>
      <c r="D211" t="s">
        <v>1292</v>
      </c>
      <c r="E211" t="str">
        <f>IFERROR(VLOOKUP(ROWS($E$1:E210),C:D,2,0),"")</f>
        <v/>
      </c>
      <c r="L211" s="106"/>
      <c r="Y211" t="s">
        <v>1295</v>
      </c>
      <c r="AG211" s="2" t="s">
        <v>1279</v>
      </c>
      <c r="AO211">
        <f>IF(ISNUMBER(SEARCH('INSTITUTIONAL VENDOR'!$C$35,AP211)),MAX($AO$7:AO210)+1,0)</f>
        <v>0</v>
      </c>
      <c r="AP211" t="s">
        <v>1277</v>
      </c>
      <c r="AQ211" t="str">
        <f>IFERROR(VLOOKUP(ROWS(AQ$7:$AQ210),AO:AP,2,0),"")</f>
        <v/>
      </c>
      <c r="AR211" t="s">
        <v>1296</v>
      </c>
      <c r="AS211" t="s">
        <v>1292</v>
      </c>
      <c r="AT211" t="s">
        <v>185</v>
      </c>
    </row>
    <row r="212" spans="3:46" x14ac:dyDescent="0.25">
      <c r="C212">
        <f>IF(ISNUMBER(SEARCH('INSTITUTIONAL VENDOR'!$E$12,D212)),MAX($C$1:C211)+1,0)</f>
        <v>0</v>
      </c>
      <c r="D212" t="s">
        <v>1294</v>
      </c>
      <c r="E212" t="str">
        <f>IFERROR(VLOOKUP(ROWS($E$1:E211),C:D,2,0),"")</f>
        <v/>
      </c>
      <c r="L212" s="106"/>
      <c r="Y212" t="s">
        <v>1297</v>
      </c>
      <c r="AG212" s="2" t="s">
        <v>1298</v>
      </c>
      <c r="AO212">
        <f>IF(ISNUMBER(SEARCH('INSTITUTIONAL VENDOR'!$C$35,AP212)),MAX($AO$7:AO211)+1,0)</f>
        <v>0</v>
      </c>
      <c r="AP212" t="s">
        <v>1279</v>
      </c>
      <c r="AQ212" t="str">
        <f>IFERROR(VLOOKUP(ROWS(AQ$7:$AQ211),AO:AP,2,0),"")</f>
        <v/>
      </c>
      <c r="AR212" t="s">
        <v>1299</v>
      </c>
      <c r="AS212" t="s">
        <v>1294</v>
      </c>
      <c r="AT212" t="s">
        <v>185</v>
      </c>
    </row>
    <row r="213" spans="3:46" x14ac:dyDescent="0.25">
      <c r="C213">
        <f>IF(ISNUMBER(SEARCH('INSTITUTIONAL VENDOR'!$E$12,D213)),MAX($C$1:C212)+1,0)</f>
        <v>0</v>
      </c>
      <c r="D213" t="s">
        <v>1296</v>
      </c>
      <c r="E213" t="str">
        <f>IFERROR(VLOOKUP(ROWS($E$1:E212),C:D,2,0),"")</f>
        <v/>
      </c>
      <c r="L213" s="106"/>
      <c r="Y213" t="s">
        <v>1300</v>
      </c>
      <c r="AG213" s="2" t="s">
        <v>1284</v>
      </c>
      <c r="AO213">
        <f>IF(ISNUMBER(SEARCH('INSTITUTIONAL VENDOR'!$C$35,AP213)),MAX($AO$7:AO212)+1,0)</f>
        <v>0</v>
      </c>
      <c r="AP213" t="s">
        <v>1281</v>
      </c>
      <c r="AQ213" t="str">
        <f>IFERROR(VLOOKUP(ROWS(AQ$7:$AQ212),AO:AP,2,0),"")</f>
        <v/>
      </c>
      <c r="AR213" t="s">
        <v>1301</v>
      </c>
      <c r="AS213" t="s">
        <v>1296</v>
      </c>
      <c r="AT213" t="s">
        <v>185</v>
      </c>
    </row>
    <row r="214" spans="3:46" x14ac:dyDescent="0.25">
      <c r="C214">
        <f>IF(ISNUMBER(SEARCH('INSTITUTIONAL VENDOR'!$E$12,D214)),MAX($C$1:C213)+1,0)</f>
        <v>0</v>
      </c>
      <c r="D214" t="s">
        <v>1299</v>
      </c>
      <c r="E214" t="str">
        <f>IFERROR(VLOOKUP(ROWS($E$1:E213),C:D,2,0),"")</f>
        <v/>
      </c>
      <c r="L214" s="106"/>
      <c r="Y214" t="s">
        <v>1302</v>
      </c>
      <c r="AG214" s="2" t="s">
        <v>1303</v>
      </c>
      <c r="AO214">
        <f>IF(ISNUMBER(SEARCH('INSTITUTIONAL VENDOR'!$C$35,AP214)),MAX($AO$7:AO213)+1,0)</f>
        <v>0</v>
      </c>
      <c r="AP214" t="s">
        <v>1284</v>
      </c>
      <c r="AQ214" t="str">
        <f>IFERROR(VLOOKUP(ROWS(AQ$7:$AQ213),AO:AP,2,0),"")</f>
        <v/>
      </c>
      <c r="AR214" t="s">
        <v>1304</v>
      </c>
      <c r="AS214" t="s">
        <v>1299</v>
      </c>
      <c r="AT214" t="s">
        <v>185</v>
      </c>
    </row>
    <row r="215" spans="3:46" x14ac:dyDescent="0.25">
      <c r="C215">
        <f>IF(ISNUMBER(SEARCH('INSTITUTIONAL VENDOR'!$E$12,D215)),MAX($C$1:C214)+1,0)</f>
        <v>0</v>
      </c>
      <c r="D215" t="s">
        <v>1301</v>
      </c>
      <c r="E215" t="str">
        <f>IFERROR(VLOOKUP(ROWS($E$1:E214),C:D,2,0),"")</f>
        <v/>
      </c>
      <c r="L215" s="106"/>
      <c r="Y215" t="s">
        <v>1305</v>
      </c>
      <c r="AG215" s="2" t="s">
        <v>1288</v>
      </c>
      <c r="AO215">
        <f>IF(ISNUMBER(SEARCH('INSTITUTIONAL VENDOR'!$C$35,AP215)),MAX($AO$7:AO214)+1,0)</f>
        <v>0</v>
      </c>
      <c r="AP215" t="s">
        <v>1286</v>
      </c>
      <c r="AQ215" t="str">
        <f>IFERROR(VLOOKUP(ROWS(AQ$7:$AQ214),AO:AP,2,0),"")</f>
        <v/>
      </c>
      <c r="AR215" t="s">
        <v>1306</v>
      </c>
      <c r="AS215" t="s">
        <v>1301</v>
      </c>
      <c r="AT215" t="s">
        <v>185</v>
      </c>
    </row>
    <row r="216" spans="3:46" x14ac:dyDescent="0.25">
      <c r="C216">
        <f>IF(ISNUMBER(SEARCH('INSTITUTIONAL VENDOR'!$E$12,D216)),MAX($C$1:C215)+1,0)</f>
        <v>0</v>
      </c>
      <c r="D216" t="s">
        <v>1304</v>
      </c>
      <c r="E216" t="str">
        <f>IFERROR(VLOOKUP(ROWS($E$1:E215),C:D,2,0),"")</f>
        <v/>
      </c>
      <c r="L216" s="106"/>
      <c r="Y216" t="s">
        <v>1307</v>
      </c>
      <c r="AG216" s="2" t="s">
        <v>1290</v>
      </c>
      <c r="AO216">
        <f>IF(ISNUMBER(SEARCH('INSTITUTIONAL VENDOR'!$C$35,AP216)),MAX($AO$7:AO215)+1,0)</f>
        <v>0</v>
      </c>
      <c r="AP216" t="s">
        <v>1288</v>
      </c>
      <c r="AQ216" t="str">
        <f>IFERROR(VLOOKUP(ROWS(AQ$7:$AQ215),AO:AP,2,0),"")</f>
        <v/>
      </c>
      <c r="AR216" t="s">
        <v>1308</v>
      </c>
      <c r="AS216" t="s">
        <v>1304</v>
      </c>
      <c r="AT216" t="s">
        <v>185</v>
      </c>
    </row>
    <row r="217" spans="3:46" x14ac:dyDescent="0.25">
      <c r="C217">
        <f>IF(ISNUMBER(SEARCH('INSTITUTIONAL VENDOR'!$E$12,D217)),MAX($C$1:C216)+1,0)</f>
        <v>0</v>
      </c>
      <c r="D217" t="s">
        <v>1306</v>
      </c>
      <c r="E217" t="str">
        <f>IFERROR(VLOOKUP(ROWS($E$1:E216),C:D,2,0),"")</f>
        <v/>
      </c>
      <c r="L217" s="106"/>
      <c r="Y217" t="s">
        <v>1309</v>
      </c>
      <c r="AG217" s="2" t="s">
        <v>1292</v>
      </c>
      <c r="AO217">
        <f>IF(ISNUMBER(SEARCH('INSTITUTIONAL VENDOR'!$C$35,AP217)),MAX($AO$7:AO216)+1,0)</f>
        <v>0</v>
      </c>
      <c r="AP217" t="s">
        <v>1290</v>
      </c>
      <c r="AQ217" t="str">
        <f>IFERROR(VLOOKUP(ROWS(AQ$7:$AQ216),AO:AP,2,0),"")</f>
        <v/>
      </c>
      <c r="AR217" t="s">
        <v>1310</v>
      </c>
      <c r="AS217" t="s">
        <v>1306</v>
      </c>
      <c r="AT217" t="s">
        <v>185</v>
      </c>
    </row>
    <row r="218" spans="3:46" x14ac:dyDescent="0.25">
      <c r="C218">
        <f>IF(ISNUMBER(SEARCH('INSTITUTIONAL VENDOR'!$E$12,D218)),MAX($C$1:C217)+1,0)</f>
        <v>0</v>
      </c>
      <c r="D218" t="s">
        <v>1308</v>
      </c>
      <c r="E218" t="str">
        <f>IFERROR(VLOOKUP(ROWS($E$1:E217),C:D,2,0),"")</f>
        <v/>
      </c>
      <c r="L218" s="106"/>
      <c r="Y218" t="s">
        <v>1311</v>
      </c>
      <c r="AG218" s="2" t="s">
        <v>1294</v>
      </c>
      <c r="AO218">
        <f>IF(ISNUMBER(SEARCH('INSTITUTIONAL VENDOR'!$C$35,AP218)),MAX($AO$7:AO217)+1,0)</f>
        <v>0</v>
      </c>
      <c r="AP218" t="s">
        <v>1292</v>
      </c>
      <c r="AQ218" t="str">
        <f>IFERROR(VLOOKUP(ROWS(AQ$7:$AQ217),AO:AP,2,0),"")</f>
        <v/>
      </c>
      <c r="AR218" t="s">
        <v>1312</v>
      </c>
      <c r="AS218" t="s">
        <v>1308</v>
      </c>
      <c r="AT218" t="s">
        <v>185</v>
      </c>
    </row>
    <row r="219" spans="3:46" x14ac:dyDescent="0.25">
      <c r="C219">
        <f>IF(ISNUMBER(SEARCH('INSTITUTIONAL VENDOR'!$E$12,D219)),MAX($C$1:C218)+1,0)</f>
        <v>0</v>
      </c>
      <c r="D219" t="s">
        <v>1310</v>
      </c>
      <c r="E219" t="str">
        <f>IFERROR(VLOOKUP(ROWS($E$1:E218),C:D,2,0),"")</f>
        <v/>
      </c>
      <c r="L219" s="106"/>
      <c r="Y219" t="s">
        <v>1313</v>
      </c>
      <c r="AG219" s="2" t="s">
        <v>1314</v>
      </c>
      <c r="AO219">
        <f>IF(ISNUMBER(SEARCH('INSTITUTIONAL VENDOR'!$C$35,AP219)),MAX($AO$7:AO218)+1,0)</f>
        <v>0</v>
      </c>
      <c r="AP219" t="s">
        <v>1294</v>
      </c>
      <c r="AQ219" t="str">
        <f>IFERROR(VLOOKUP(ROWS(AQ$7:$AQ218),AO:AP,2,0),"")</f>
        <v/>
      </c>
      <c r="AR219" t="s">
        <v>1315</v>
      </c>
      <c r="AS219" t="s">
        <v>1310</v>
      </c>
      <c r="AT219" t="s">
        <v>185</v>
      </c>
    </row>
    <row r="220" spans="3:46" x14ac:dyDescent="0.25">
      <c r="C220">
        <f>IF(ISNUMBER(SEARCH('INSTITUTIONAL VENDOR'!$E$12,D220)),MAX($C$1:C219)+1,0)</f>
        <v>0</v>
      </c>
      <c r="D220" t="s">
        <v>1312</v>
      </c>
      <c r="E220" t="str">
        <f>IFERROR(VLOOKUP(ROWS($E$1:E219),C:D,2,0),"")</f>
        <v/>
      </c>
      <c r="L220" s="106"/>
      <c r="Y220" t="s">
        <v>1316</v>
      </c>
      <c r="AG220" s="2" t="s">
        <v>1317</v>
      </c>
      <c r="AO220">
        <f>IF(ISNUMBER(SEARCH('INSTITUTIONAL VENDOR'!$C$35,AP220)),MAX($AO$7:AO219)+1,0)</f>
        <v>0</v>
      </c>
      <c r="AP220" t="s">
        <v>1296</v>
      </c>
      <c r="AQ220" t="str">
        <f>IFERROR(VLOOKUP(ROWS(AQ$7:$AQ219),AO:AP,2,0),"")</f>
        <v/>
      </c>
      <c r="AR220" t="s">
        <v>1318</v>
      </c>
      <c r="AS220" t="s">
        <v>1312</v>
      </c>
      <c r="AT220" t="s">
        <v>185</v>
      </c>
    </row>
    <row r="221" spans="3:46" x14ac:dyDescent="0.25">
      <c r="C221">
        <f>IF(ISNUMBER(SEARCH('INSTITUTIONAL VENDOR'!$E$12,D221)),MAX($C$1:C220)+1,0)</f>
        <v>0</v>
      </c>
      <c r="D221" t="s">
        <v>1315</v>
      </c>
      <c r="E221" t="str">
        <f>IFERROR(VLOOKUP(ROWS($E$1:E220),C:D,2,0),"")</f>
        <v/>
      </c>
      <c r="L221" s="106"/>
      <c r="Y221" t="s">
        <v>1319</v>
      </c>
      <c r="AG221" s="2" t="s">
        <v>1301</v>
      </c>
      <c r="AO221">
        <f>IF(ISNUMBER(SEARCH('INSTITUTIONAL VENDOR'!$C$35,AP221)),MAX($AO$7:AO220)+1,0)</f>
        <v>0</v>
      </c>
      <c r="AP221" t="s">
        <v>1299</v>
      </c>
      <c r="AQ221" t="str">
        <f>IFERROR(VLOOKUP(ROWS(AQ$7:$AQ220),AO:AP,2,0),"")</f>
        <v/>
      </c>
      <c r="AR221" t="s">
        <v>1320</v>
      </c>
      <c r="AS221" t="s">
        <v>1315</v>
      </c>
      <c r="AT221" t="s">
        <v>185</v>
      </c>
    </row>
    <row r="222" spans="3:46" x14ac:dyDescent="0.25">
      <c r="C222">
        <f>IF(ISNUMBER(SEARCH('INSTITUTIONAL VENDOR'!$E$12,D222)),MAX($C$1:C221)+1,0)</f>
        <v>0</v>
      </c>
      <c r="D222" t="s">
        <v>1318</v>
      </c>
      <c r="E222" t="str">
        <f>IFERROR(VLOOKUP(ROWS($E$1:E221),C:D,2,0),"")</f>
        <v/>
      </c>
      <c r="L222" s="106"/>
      <c r="Y222" t="s">
        <v>1321</v>
      </c>
      <c r="AG222" s="2" t="s">
        <v>1322</v>
      </c>
      <c r="AO222">
        <f>IF(ISNUMBER(SEARCH('INSTITUTIONAL VENDOR'!$C$35,AP222)),MAX($AO$7:AO221)+1,0)</f>
        <v>0</v>
      </c>
      <c r="AP222" t="s">
        <v>1301</v>
      </c>
      <c r="AQ222" t="str">
        <f>IFERROR(VLOOKUP(ROWS(AQ$7:$AQ221),AO:AP,2,0),"")</f>
        <v/>
      </c>
      <c r="AR222" t="s">
        <v>1323</v>
      </c>
      <c r="AS222" t="s">
        <v>1318</v>
      </c>
      <c r="AT222" t="s">
        <v>185</v>
      </c>
    </row>
    <row r="223" spans="3:46" x14ac:dyDescent="0.25">
      <c r="C223">
        <f>IF(ISNUMBER(SEARCH('INSTITUTIONAL VENDOR'!$E$12,D223)),MAX($C$1:C222)+1,0)</f>
        <v>0</v>
      </c>
      <c r="D223" t="s">
        <v>1320</v>
      </c>
      <c r="E223" t="str">
        <f>IFERROR(VLOOKUP(ROWS($E$1:E222),C:D,2,0),"")</f>
        <v/>
      </c>
      <c r="L223" s="106"/>
      <c r="Y223" t="s">
        <v>1324</v>
      </c>
      <c r="AG223" s="2" t="s">
        <v>1306</v>
      </c>
      <c r="AO223">
        <f>IF(ISNUMBER(SEARCH('INSTITUTIONAL VENDOR'!$C$35,AP223)),MAX($AO$7:AO222)+1,0)</f>
        <v>0</v>
      </c>
      <c r="AP223" t="s">
        <v>1304</v>
      </c>
      <c r="AQ223" t="str">
        <f>IFERROR(VLOOKUP(ROWS(AQ$7:$AQ222),AO:AP,2,0),"")</f>
        <v/>
      </c>
      <c r="AR223" t="s">
        <v>1325</v>
      </c>
      <c r="AS223" t="s">
        <v>1320</v>
      </c>
      <c r="AT223" t="s">
        <v>185</v>
      </c>
    </row>
    <row r="224" spans="3:46" x14ac:dyDescent="0.25">
      <c r="C224">
        <f>IF(ISNUMBER(SEARCH('INSTITUTIONAL VENDOR'!$E$12,D224)),MAX($C$1:C223)+1,0)</f>
        <v>0</v>
      </c>
      <c r="D224" t="s">
        <v>1323</v>
      </c>
      <c r="E224" t="str">
        <f>IFERROR(VLOOKUP(ROWS($E$1:E223),C:D,2,0),"")</f>
        <v/>
      </c>
      <c r="L224" s="106"/>
      <c r="Y224" t="s">
        <v>1326</v>
      </c>
      <c r="AG224" s="2" t="s">
        <v>1310</v>
      </c>
      <c r="AO224">
        <f>IF(ISNUMBER(SEARCH('INSTITUTIONAL VENDOR'!$C$35,AP224)),MAX($AO$7:AO223)+1,0)</f>
        <v>0</v>
      </c>
      <c r="AP224" t="s">
        <v>1306</v>
      </c>
      <c r="AQ224" t="str">
        <f>IFERROR(VLOOKUP(ROWS(AQ$7:$AQ223),AO:AP,2,0),"")</f>
        <v/>
      </c>
      <c r="AR224" t="s">
        <v>1327</v>
      </c>
      <c r="AS224" t="s">
        <v>1323</v>
      </c>
      <c r="AT224" t="s">
        <v>185</v>
      </c>
    </row>
    <row r="225" spans="3:46" x14ac:dyDescent="0.25">
      <c r="C225">
        <f>IF(ISNUMBER(SEARCH('INSTITUTIONAL VENDOR'!$E$12,D225)),MAX($C$1:C224)+1,0)</f>
        <v>0</v>
      </c>
      <c r="D225" t="s">
        <v>1325</v>
      </c>
      <c r="E225" t="str">
        <f>IFERROR(VLOOKUP(ROWS($E$1:E224),C:D,2,0),"")</f>
        <v/>
      </c>
      <c r="L225" s="106"/>
      <c r="Y225" t="s">
        <v>1328</v>
      </c>
      <c r="AG225" s="2" t="s">
        <v>1329</v>
      </c>
      <c r="AO225">
        <f>IF(ISNUMBER(SEARCH('INSTITUTIONAL VENDOR'!$C$35,AP225)),MAX($AO$7:AO224)+1,0)</f>
        <v>0</v>
      </c>
      <c r="AP225" t="s">
        <v>1308</v>
      </c>
      <c r="AQ225" t="str">
        <f>IFERROR(VLOOKUP(ROWS(AQ$7:$AQ224),AO:AP,2,0),"")</f>
        <v/>
      </c>
      <c r="AR225" t="s">
        <v>1330</v>
      </c>
      <c r="AS225" t="s">
        <v>1325</v>
      </c>
      <c r="AT225" t="s">
        <v>185</v>
      </c>
    </row>
    <row r="226" spans="3:46" x14ac:dyDescent="0.25">
      <c r="C226">
        <f>IF(ISNUMBER(SEARCH('INSTITUTIONAL VENDOR'!$E$12,D226)),MAX($C$1:C225)+1,0)</f>
        <v>0</v>
      </c>
      <c r="D226" t="s">
        <v>1327</v>
      </c>
      <c r="E226" t="str">
        <f>IFERROR(VLOOKUP(ROWS($E$1:E225),C:D,2,0),"")</f>
        <v/>
      </c>
      <c r="L226" s="106"/>
      <c r="Y226" t="s">
        <v>1331</v>
      </c>
      <c r="AG226" s="2" t="s">
        <v>1315</v>
      </c>
      <c r="AO226">
        <f>IF(ISNUMBER(SEARCH('INSTITUTIONAL VENDOR'!$C$35,AP226)),MAX($AO$7:AO225)+1,0)</f>
        <v>0</v>
      </c>
      <c r="AP226" t="s">
        <v>1310</v>
      </c>
      <c r="AQ226" t="str">
        <f>IFERROR(VLOOKUP(ROWS(AQ$7:$AQ225),AO:AP,2,0),"")</f>
        <v/>
      </c>
      <c r="AR226" t="s">
        <v>1332</v>
      </c>
      <c r="AS226" t="s">
        <v>1327</v>
      </c>
      <c r="AT226" t="s">
        <v>185</v>
      </c>
    </row>
    <row r="227" spans="3:46" x14ac:dyDescent="0.25">
      <c r="C227">
        <f>IF(ISNUMBER(SEARCH('INSTITUTIONAL VENDOR'!$E$12,D227)),MAX($C$1:C226)+1,0)</f>
        <v>0</v>
      </c>
      <c r="D227" t="s">
        <v>1330</v>
      </c>
      <c r="E227" t="str">
        <f>IFERROR(VLOOKUP(ROWS($E$1:E226),C:D,2,0),"")</f>
        <v/>
      </c>
      <c r="L227" s="106"/>
      <c r="Y227" t="s">
        <v>1333</v>
      </c>
      <c r="AG227" s="2" t="s">
        <v>1334</v>
      </c>
      <c r="AO227">
        <f>IF(ISNUMBER(SEARCH('INSTITUTIONAL VENDOR'!$C$35,AP227)),MAX($AO$7:AO226)+1,0)</f>
        <v>0</v>
      </c>
      <c r="AP227" t="s">
        <v>1312</v>
      </c>
      <c r="AQ227" t="str">
        <f>IFERROR(VLOOKUP(ROWS(AQ$7:$AQ226),AO:AP,2,0),"")</f>
        <v/>
      </c>
      <c r="AR227" t="s">
        <v>1335</v>
      </c>
      <c r="AS227" t="s">
        <v>1330</v>
      </c>
      <c r="AT227" t="s">
        <v>185</v>
      </c>
    </row>
    <row r="228" spans="3:46" x14ac:dyDescent="0.25">
      <c r="C228">
        <f>IF(ISNUMBER(SEARCH('INSTITUTIONAL VENDOR'!$E$12,D228)),MAX($C$1:C227)+1,0)</f>
        <v>0</v>
      </c>
      <c r="D228" t="s">
        <v>1332</v>
      </c>
      <c r="E228" t="str">
        <f>IFERROR(VLOOKUP(ROWS($E$1:E227),C:D,2,0),"")</f>
        <v/>
      </c>
      <c r="L228" s="106"/>
      <c r="Y228" t="s">
        <v>1336</v>
      </c>
      <c r="AG228" s="2" t="s">
        <v>1318</v>
      </c>
      <c r="AO228">
        <f>IF(ISNUMBER(SEARCH('INSTITUTIONAL VENDOR'!$C$35,AP228)),MAX($AO$7:AO227)+1,0)</f>
        <v>0</v>
      </c>
      <c r="AP228" t="s">
        <v>1315</v>
      </c>
      <c r="AQ228" t="str">
        <f>IFERROR(VLOOKUP(ROWS(AQ$7:$AQ227),AO:AP,2,0),"")</f>
        <v/>
      </c>
      <c r="AR228" t="s">
        <v>1337</v>
      </c>
      <c r="AS228" t="s">
        <v>1332</v>
      </c>
      <c r="AT228" t="s">
        <v>185</v>
      </c>
    </row>
    <row r="229" spans="3:46" x14ac:dyDescent="0.25">
      <c r="C229">
        <f>IF(ISNUMBER(SEARCH('INSTITUTIONAL VENDOR'!$E$12,D229)),MAX($C$1:C228)+1,0)</f>
        <v>0</v>
      </c>
      <c r="D229" t="s">
        <v>1335</v>
      </c>
      <c r="E229" t="str">
        <f>IFERROR(VLOOKUP(ROWS($E$1:E228),C:D,2,0),"")</f>
        <v/>
      </c>
      <c r="L229" s="106"/>
      <c r="Y229" t="s">
        <v>1338</v>
      </c>
      <c r="AG229" s="2" t="s">
        <v>1339</v>
      </c>
      <c r="AO229">
        <f>IF(ISNUMBER(SEARCH('INSTITUTIONAL VENDOR'!$C$35,AP229)),MAX($AO$7:AO228)+1,0)</f>
        <v>0</v>
      </c>
      <c r="AP229" t="s">
        <v>1318</v>
      </c>
      <c r="AQ229" t="str">
        <f>IFERROR(VLOOKUP(ROWS(AQ$7:$AQ228),AO:AP,2,0),"")</f>
        <v/>
      </c>
      <c r="AR229" t="s">
        <v>1340</v>
      </c>
      <c r="AS229" t="s">
        <v>1335</v>
      </c>
      <c r="AT229" t="s">
        <v>185</v>
      </c>
    </row>
    <row r="230" spans="3:46" x14ac:dyDescent="0.25">
      <c r="C230">
        <f>IF(ISNUMBER(SEARCH('INSTITUTIONAL VENDOR'!$E$12,D230)),MAX($C$1:C229)+1,0)</f>
        <v>0</v>
      </c>
      <c r="D230" t="s">
        <v>1337</v>
      </c>
      <c r="E230" t="str">
        <f>IFERROR(VLOOKUP(ROWS($E$1:E229),C:D,2,0),"")</f>
        <v/>
      </c>
      <c r="L230" s="106"/>
      <c r="Y230" t="s">
        <v>1341</v>
      </c>
      <c r="AG230" s="2" t="s">
        <v>1342</v>
      </c>
      <c r="AO230">
        <f>IF(ISNUMBER(SEARCH('INSTITUTIONAL VENDOR'!$C$35,AP230)),MAX($AO$7:AO229)+1,0)</f>
        <v>0</v>
      </c>
      <c r="AP230" t="s">
        <v>1320</v>
      </c>
      <c r="AQ230" t="str">
        <f>IFERROR(VLOOKUP(ROWS(AQ$7:$AQ229),AO:AP,2,0),"")</f>
        <v/>
      </c>
      <c r="AR230" t="s">
        <v>169</v>
      </c>
      <c r="AS230" t="s">
        <v>1337</v>
      </c>
      <c r="AT230" t="s">
        <v>185</v>
      </c>
    </row>
    <row r="231" spans="3:46" x14ac:dyDescent="0.25">
      <c r="C231">
        <f>IF(ISNUMBER(SEARCH('INSTITUTIONAL VENDOR'!$E$12,D231)),MAX($C$1:C230)+1,0)</f>
        <v>0</v>
      </c>
      <c r="D231" t="s">
        <v>1340</v>
      </c>
      <c r="E231" t="str">
        <f>IFERROR(VLOOKUP(ROWS($E$1:E230),C:D,2,0),"")</f>
        <v/>
      </c>
      <c r="L231" s="106"/>
      <c r="Y231" t="s">
        <v>1343</v>
      </c>
      <c r="AG231" s="2" t="s">
        <v>1325</v>
      </c>
      <c r="AO231">
        <f>IF(ISNUMBER(SEARCH('INSTITUTIONAL VENDOR'!$C$35,AP231)),MAX($AO$7:AO230)+1,0)</f>
        <v>0</v>
      </c>
      <c r="AP231" t="s">
        <v>1323</v>
      </c>
      <c r="AQ231" t="str">
        <f>IFERROR(VLOOKUP(ROWS(AQ$7:$AQ230),AO:AP,2,0),"")</f>
        <v/>
      </c>
      <c r="AR231" t="s">
        <v>188</v>
      </c>
      <c r="AS231" t="s">
        <v>1340</v>
      </c>
      <c r="AT231" t="s">
        <v>185</v>
      </c>
    </row>
    <row r="232" spans="3:46" x14ac:dyDescent="0.25">
      <c r="C232">
        <f>IF(ISNUMBER(SEARCH('INSTITUTIONAL VENDOR'!$E$12,D232)),MAX($C$1:C231)+1,0)</f>
        <v>0</v>
      </c>
      <c r="D232" s="53" t="s">
        <v>1344</v>
      </c>
      <c r="E232" t="str">
        <f>IFERROR(VLOOKUP(ROWS($E$1:E231),C:D,2,0),"")</f>
        <v/>
      </c>
      <c r="L232" s="106"/>
      <c r="Y232" t="s">
        <v>1345</v>
      </c>
      <c r="AG232" s="2" t="s">
        <v>1330</v>
      </c>
      <c r="AO232">
        <f>IF(ISNUMBER(SEARCH('INSTITUTIONAL VENDOR'!$C$35,AP232)),MAX($AO$7:AO231)+1,0)</f>
        <v>0</v>
      </c>
      <c r="AP232" t="s">
        <v>1325</v>
      </c>
      <c r="AQ232" t="str">
        <f>IFERROR(VLOOKUP(ROWS(AQ$7:$AQ231),AO:AP,2,0),"")</f>
        <v/>
      </c>
      <c r="AR232" t="s">
        <v>203</v>
      </c>
      <c r="AS232">
        <v>0</v>
      </c>
      <c r="AT232" t="s">
        <v>150</v>
      </c>
    </row>
    <row r="233" spans="3:46" x14ac:dyDescent="0.25">
      <c r="C233">
        <f>IF(ISNUMBER(SEARCH('INSTITUTIONAL VENDOR'!$E$12,D233)),MAX($C$1:C232)+1,0)</f>
        <v>0</v>
      </c>
      <c r="E233" t="str">
        <f>IFERROR(VLOOKUP(ROWS($E$1:E232),C:D,2,0),"")</f>
        <v/>
      </c>
      <c r="L233" s="106"/>
      <c r="Y233" t="s">
        <v>1346</v>
      </c>
      <c r="AG233" s="2" t="s">
        <v>1347</v>
      </c>
      <c r="AO233">
        <f>IF(ISNUMBER(SEARCH('INSTITUTIONAL VENDOR'!$C$35,AP233)),MAX($AO$7:AO232)+1,0)</f>
        <v>0</v>
      </c>
      <c r="AP233" t="s">
        <v>1327</v>
      </c>
      <c r="AQ233" t="str">
        <f>IFERROR(VLOOKUP(ROWS(AQ$7:$AQ232),AO:AP,2,0),"")</f>
        <v/>
      </c>
      <c r="AR233" t="s">
        <v>217</v>
      </c>
    </row>
    <row r="234" spans="3:46" x14ac:dyDescent="0.25">
      <c r="C234">
        <f>IF(ISNUMBER(SEARCH('INSTITUTIONAL VENDOR'!$E$12,D234)),MAX($C$1:C233)+1,0)</f>
        <v>0</v>
      </c>
      <c r="E234" t="str">
        <f>IFERROR(VLOOKUP(ROWS($E$1:E233),C:D,2,0),"")</f>
        <v/>
      </c>
      <c r="L234" s="106"/>
      <c r="Y234" t="s">
        <v>1348</v>
      </c>
      <c r="AG234" s="2" t="s">
        <v>1349</v>
      </c>
      <c r="AO234">
        <f>IF(ISNUMBER(SEARCH('INSTITUTIONAL VENDOR'!$C$35,AP234)),MAX($AO$7:AO233)+1,0)</f>
        <v>0</v>
      </c>
      <c r="AP234" t="s">
        <v>1330</v>
      </c>
      <c r="AQ234" t="str">
        <f>IFERROR(VLOOKUP(ROWS(AQ$7:$AQ233),AO:AP,2,0),"")</f>
        <v/>
      </c>
      <c r="AR234" t="s">
        <v>235</v>
      </c>
    </row>
    <row r="235" spans="3:46" x14ac:dyDescent="0.25">
      <c r="Y235" t="s">
        <v>1350</v>
      </c>
      <c r="AG235" s="2" t="s">
        <v>1337</v>
      </c>
      <c r="AO235">
        <f>IF(ISNUMBER(SEARCH('INSTITUTIONAL VENDOR'!$C$35,AP235)),MAX($AO$7:AO234)+1,0)</f>
        <v>0</v>
      </c>
      <c r="AP235" t="s">
        <v>1332</v>
      </c>
      <c r="AQ235" t="str">
        <f>IFERROR(VLOOKUP(ROWS(AQ$7:$AQ234),AO:AP,2,0),"")</f>
        <v/>
      </c>
      <c r="AR235" t="s">
        <v>244</v>
      </c>
    </row>
    <row r="236" spans="3:46" x14ac:dyDescent="0.25">
      <c r="Y236" t="s">
        <v>1351</v>
      </c>
      <c r="AG236" s="2" t="s">
        <v>1340</v>
      </c>
      <c r="AO236">
        <f>IF(ISNUMBER(SEARCH('INSTITUTIONAL VENDOR'!$C$35,AP236)),MAX($AO$7:AO235)+1,0)</f>
        <v>0</v>
      </c>
      <c r="AP236" t="s">
        <v>1335</v>
      </c>
      <c r="AQ236" t="str">
        <f>IFERROR(VLOOKUP(ROWS(AQ$7:$AQ235),AO:AP,2,0),"")</f>
        <v/>
      </c>
      <c r="AR236" t="s">
        <v>252</v>
      </c>
    </row>
    <row r="237" spans="3:46" x14ac:dyDescent="0.25">
      <c r="I237" s="2" t="s">
        <v>1352</v>
      </c>
      <c r="J237" s="2"/>
      <c r="Y237" t="s">
        <v>1353</v>
      </c>
      <c r="AG237" s="2" t="s">
        <v>1354</v>
      </c>
      <c r="AO237">
        <f>IF(ISNUMBER(SEARCH('INSTITUTIONAL VENDOR'!$C$35,AP237)),MAX($AO$7:AO236)+1,0)</f>
        <v>0</v>
      </c>
      <c r="AP237" t="s">
        <v>1337</v>
      </c>
      <c r="AQ237" t="str">
        <f>IFERROR(VLOOKUP(ROWS(AQ$7:$AQ236),AO:AP,2,0),"")</f>
        <v/>
      </c>
      <c r="AR237" t="s">
        <v>259</v>
      </c>
    </row>
    <row r="238" spans="3:46" x14ac:dyDescent="0.25">
      <c r="D238" t="str">
        <f t="shared" ref="D238:D301" si="0">CONCATENATE(G238," ",I237)</f>
        <v>Afghanistan 006</v>
      </c>
      <c r="G238" t="s">
        <v>1355</v>
      </c>
      <c r="I238" s="2" t="s">
        <v>1356</v>
      </c>
      <c r="J238" s="2"/>
      <c r="Y238" t="s">
        <v>1357</v>
      </c>
      <c r="AG238" s="2" t="s">
        <v>1358</v>
      </c>
      <c r="AO238">
        <f>IF(ISNUMBER(SEARCH('INSTITUTIONAL VENDOR'!$C$35,AP238)),MAX($AO$7:AO237)+1,0)</f>
        <v>0</v>
      </c>
      <c r="AP238" t="s">
        <v>1340</v>
      </c>
      <c r="AQ238" t="str">
        <f>IFERROR(VLOOKUP(ROWS(AQ$7:$AQ237),AO:AP,2,0),"")</f>
        <v/>
      </c>
      <c r="AR238" t="s">
        <v>265</v>
      </c>
    </row>
    <row r="239" spans="3:46" x14ac:dyDescent="0.25">
      <c r="D239" t="str">
        <f t="shared" si="0"/>
        <v>Albania 009</v>
      </c>
      <c r="G239" t="s">
        <v>1359</v>
      </c>
      <c r="I239" s="2" t="s">
        <v>1360</v>
      </c>
      <c r="J239" s="2"/>
      <c r="Y239" t="s">
        <v>1361</v>
      </c>
      <c r="AG239" s="2" t="s">
        <v>1362</v>
      </c>
      <c r="AR239" t="s">
        <v>271</v>
      </c>
    </row>
    <row r="240" spans="3:46" x14ac:dyDescent="0.25">
      <c r="D240" t="str">
        <f t="shared" si="0"/>
        <v>Algeria 012</v>
      </c>
      <c r="G240" t="s">
        <v>1363</v>
      </c>
      <c r="I240" s="2">
        <v>697</v>
      </c>
      <c r="J240" s="2"/>
      <c r="Y240" t="s">
        <v>1364</v>
      </c>
      <c r="AG240" s="2" t="s">
        <v>1365</v>
      </c>
      <c r="AR240" t="s">
        <v>275</v>
      </c>
    </row>
    <row r="241" spans="4:44" x14ac:dyDescent="0.25">
      <c r="D241" t="str">
        <f t="shared" si="0"/>
        <v>Amer.Virgin Is. 697</v>
      </c>
      <c r="G241" t="s">
        <v>1366</v>
      </c>
      <c r="I241" s="2">
        <v>505</v>
      </c>
      <c r="J241" s="2"/>
      <c r="Y241" t="s">
        <v>1367</v>
      </c>
      <c r="AG241" s="2" t="s">
        <v>1368</v>
      </c>
      <c r="AR241" t="s">
        <v>279</v>
      </c>
    </row>
    <row r="242" spans="4:44" x14ac:dyDescent="0.25">
      <c r="D242" t="str">
        <f t="shared" si="0"/>
        <v>Andorra 505</v>
      </c>
      <c r="G242" t="s">
        <v>1369</v>
      </c>
      <c r="I242" s="2">
        <v>681</v>
      </c>
      <c r="J242" s="2"/>
      <c r="Y242" t="s">
        <v>1370</v>
      </c>
      <c r="AG242" s="2" t="s">
        <v>1371</v>
      </c>
      <c r="AR242" t="s">
        <v>284</v>
      </c>
    </row>
    <row r="243" spans="4:44" x14ac:dyDescent="0.25">
      <c r="D243" t="str">
        <f t="shared" si="0"/>
        <v>Angola 681</v>
      </c>
      <c r="G243" t="s">
        <v>1372</v>
      </c>
      <c r="I243" s="2">
        <v>623</v>
      </c>
      <c r="J243" s="2"/>
      <c r="Y243" t="s">
        <v>1373</v>
      </c>
      <c r="AG243" s="2" t="s">
        <v>1374</v>
      </c>
      <c r="AR243" t="s">
        <v>289</v>
      </c>
    </row>
    <row r="244" spans="4:44" x14ac:dyDescent="0.25">
      <c r="D244" t="str">
        <f t="shared" si="0"/>
        <v>Anguilla 623</v>
      </c>
      <c r="G244" t="s">
        <v>1375</v>
      </c>
      <c r="I244" s="2">
        <v>601</v>
      </c>
      <c r="J244" s="2"/>
      <c r="Y244" t="s">
        <v>1376</v>
      </c>
      <c r="AG244" s="2" t="s">
        <v>1377</v>
      </c>
      <c r="AR244" t="s">
        <v>294</v>
      </c>
    </row>
    <row r="245" spans="4:44" x14ac:dyDescent="0.25">
      <c r="D245" t="str">
        <f t="shared" si="0"/>
        <v>Antigua/Barbuda 601</v>
      </c>
      <c r="G245" t="s">
        <v>1378</v>
      </c>
      <c r="I245" s="2" t="s">
        <v>1379</v>
      </c>
      <c r="J245" s="2"/>
      <c r="Y245" t="s">
        <v>1380</v>
      </c>
      <c r="AG245" s="2" t="s">
        <v>1381</v>
      </c>
      <c r="AR245" t="s">
        <v>300</v>
      </c>
    </row>
    <row r="246" spans="4:44" x14ac:dyDescent="0.25">
      <c r="D246" t="str">
        <f t="shared" si="0"/>
        <v>Argentina 024</v>
      </c>
      <c r="G246" t="s">
        <v>1382</v>
      </c>
      <c r="I246" s="2" t="s">
        <v>1383</v>
      </c>
      <c r="J246" s="2"/>
      <c r="Y246" t="s">
        <v>1384</v>
      </c>
      <c r="AG246" s="2" t="s">
        <v>1385</v>
      </c>
      <c r="AR246" t="s">
        <v>305</v>
      </c>
    </row>
    <row r="247" spans="4:44" x14ac:dyDescent="0.25">
      <c r="D247" t="str">
        <f t="shared" si="0"/>
        <v>Armenia 026</v>
      </c>
      <c r="G247" t="s">
        <v>1386</v>
      </c>
      <c r="I247" s="2" t="s">
        <v>1387</v>
      </c>
      <c r="J247" s="2"/>
      <c r="Y247" t="s">
        <v>1388</v>
      </c>
      <c r="AG247" s="2" t="s">
        <v>1389</v>
      </c>
      <c r="AR247" t="s">
        <v>310</v>
      </c>
    </row>
    <row r="248" spans="4:44" x14ac:dyDescent="0.25">
      <c r="D248" t="str">
        <f t="shared" si="0"/>
        <v>Aruba 025</v>
      </c>
      <c r="G248" t="s">
        <v>1390</v>
      </c>
      <c r="I248" s="2" t="s">
        <v>1391</v>
      </c>
      <c r="J248" s="2"/>
      <c r="Y248" t="s">
        <v>1392</v>
      </c>
      <c r="AG248" s="2" t="s">
        <v>1393</v>
      </c>
      <c r="AR248" t="s">
        <v>316</v>
      </c>
    </row>
    <row r="249" spans="4:44" x14ac:dyDescent="0.25">
      <c r="D249" t="str">
        <f t="shared" si="0"/>
        <v>Australia 027</v>
      </c>
      <c r="G249" t="s">
        <v>1394</v>
      </c>
      <c r="I249" s="2" t="s">
        <v>1395</v>
      </c>
      <c r="J249" s="2"/>
      <c r="Y249" t="s">
        <v>1396</v>
      </c>
      <c r="AG249" s="2" t="s">
        <v>1397</v>
      </c>
      <c r="AR249" t="s">
        <v>322</v>
      </c>
    </row>
    <row r="250" spans="4:44" x14ac:dyDescent="0.25">
      <c r="D250" t="str">
        <f t="shared" si="0"/>
        <v>Austria 030</v>
      </c>
      <c r="G250" t="s">
        <v>1398</v>
      </c>
      <c r="I250" s="2" t="s">
        <v>1399</v>
      </c>
      <c r="J250" s="2"/>
      <c r="Y250" t="s">
        <v>1400</v>
      </c>
      <c r="AG250" s="2" t="s">
        <v>1401</v>
      </c>
      <c r="AR250" t="s">
        <v>329</v>
      </c>
    </row>
    <row r="251" spans="4:44" x14ac:dyDescent="0.25">
      <c r="D251" t="str">
        <f t="shared" si="0"/>
        <v>Azerbaijan 031</v>
      </c>
      <c r="G251" t="s">
        <v>1402</v>
      </c>
      <c r="I251" s="2">
        <v>603</v>
      </c>
      <c r="J251" s="2"/>
      <c r="Y251" t="s">
        <v>1403</v>
      </c>
      <c r="AG251" s="2" t="s">
        <v>1404</v>
      </c>
      <c r="AR251" t="s">
        <v>336</v>
      </c>
    </row>
    <row r="252" spans="4:44" x14ac:dyDescent="0.25">
      <c r="D252" t="str">
        <f t="shared" si="0"/>
        <v>Bahamas 603</v>
      </c>
      <c r="G252" t="s">
        <v>1405</v>
      </c>
      <c r="I252" s="2">
        <v>604</v>
      </c>
      <c r="J252" s="2"/>
      <c r="Y252" t="s">
        <v>1406</v>
      </c>
      <c r="AG252" s="2" t="s">
        <v>1407</v>
      </c>
      <c r="AR252" t="s">
        <v>344</v>
      </c>
    </row>
    <row r="253" spans="4:44" x14ac:dyDescent="0.25">
      <c r="D253" t="str">
        <f t="shared" si="0"/>
        <v>Bahrain 604</v>
      </c>
      <c r="G253" t="s">
        <v>1408</v>
      </c>
      <c r="I253" s="2">
        <v>507</v>
      </c>
      <c r="J253" s="2"/>
      <c r="Y253" t="s">
        <v>1409</v>
      </c>
      <c r="AG253" s="2" t="s">
        <v>1410</v>
      </c>
      <c r="AR253" s="53" t="s">
        <v>351</v>
      </c>
    </row>
    <row r="254" spans="4:44" x14ac:dyDescent="0.25">
      <c r="D254" t="str">
        <f t="shared" si="0"/>
        <v>Bangladesh 507</v>
      </c>
      <c r="G254" t="s">
        <v>1411</v>
      </c>
      <c r="I254" s="2" t="s">
        <v>1412</v>
      </c>
      <c r="J254" s="2"/>
      <c r="Y254" t="s">
        <v>1413</v>
      </c>
      <c r="AG254" s="2" t="s">
        <v>1414</v>
      </c>
      <c r="AR254" t="s">
        <v>362</v>
      </c>
    </row>
    <row r="255" spans="4:44" x14ac:dyDescent="0.25">
      <c r="D255" t="str">
        <f t="shared" si="0"/>
        <v>Barbados 042</v>
      </c>
      <c r="G255" t="s">
        <v>1415</v>
      </c>
      <c r="I255" s="2" t="s">
        <v>1416</v>
      </c>
      <c r="J255" s="2"/>
      <c r="Y255" t="s">
        <v>1417</v>
      </c>
      <c r="AG255" s="2" t="s">
        <v>1418</v>
      </c>
      <c r="AR255" t="s">
        <v>373</v>
      </c>
    </row>
    <row r="256" spans="4:44" x14ac:dyDescent="0.25">
      <c r="D256" t="str">
        <f t="shared" si="0"/>
        <v>Belarus 063</v>
      </c>
      <c r="G256" t="s">
        <v>1419</v>
      </c>
      <c r="I256" s="2" t="s">
        <v>1420</v>
      </c>
      <c r="J256" s="2"/>
      <c r="Y256" t="s">
        <v>1421</v>
      </c>
      <c r="AG256" s="2" t="s">
        <v>1422</v>
      </c>
      <c r="AR256" t="s">
        <v>384</v>
      </c>
    </row>
    <row r="257" spans="4:44" x14ac:dyDescent="0.25">
      <c r="D257" t="str">
        <f t="shared" si="0"/>
        <v>Belgium 048</v>
      </c>
      <c r="G257" t="s">
        <v>1423</v>
      </c>
      <c r="I257" s="2">
        <v>611</v>
      </c>
      <c r="J257" s="2"/>
      <c r="Y257" t="s">
        <v>1424</v>
      </c>
      <c r="AG257" s="2" t="s">
        <v>1425</v>
      </c>
      <c r="AR257" t="s">
        <v>394</v>
      </c>
    </row>
    <row r="258" spans="4:44" x14ac:dyDescent="0.25">
      <c r="D258" t="str">
        <f t="shared" si="0"/>
        <v>Belize 611</v>
      </c>
      <c r="G258" t="s">
        <v>1426</v>
      </c>
      <c r="I258" s="2">
        <v>117</v>
      </c>
      <c r="J258" s="2"/>
      <c r="Y258" t="s">
        <v>1427</v>
      </c>
      <c r="AG258" s="2" t="s">
        <v>1428</v>
      </c>
      <c r="AR258" t="s">
        <v>404</v>
      </c>
    </row>
    <row r="259" spans="4:44" x14ac:dyDescent="0.25">
      <c r="D259" t="str">
        <f t="shared" si="0"/>
        <v>Benin 117</v>
      </c>
      <c r="G259" t="s">
        <v>1429</v>
      </c>
      <c r="I259" s="2">
        <v>605</v>
      </c>
      <c r="J259" s="2"/>
      <c r="Y259" t="s">
        <v>1430</v>
      </c>
      <c r="AG259" s="2" t="s">
        <v>1431</v>
      </c>
      <c r="AR259" t="s">
        <v>413</v>
      </c>
    </row>
    <row r="260" spans="4:44" x14ac:dyDescent="0.25">
      <c r="D260" t="str">
        <f t="shared" si="0"/>
        <v>Bermuda 605</v>
      </c>
      <c r="G260" t="s">
        <v>1432</v>
      </c>
      <c r="I260" s="2" t="s">
        <v>1433</v>
      </c>
      <c r="J260" s="2"/>
      <c r="Y260" t="s">
        <v>1434</v>
      </c>
      <c r="AG260" s="2" t="s">
        <v>1435</v>
      </c>
      <c r="AR260" t="s">
        <v>421</v>
      </c>
    </row>
    <row r="261" spans="4:44" x14ac:dyDescent="0.25">
      <c r="D261" t="str">
        <f t="shared" si="0"/>
        <v>Bhutan 049</v>
      </c>
      <c r="G261" t="s">
        <v>1436</v>
      </c>
      <c r="I261" s="2" t="s">
        <v>1437</v>
      </c>
      <c r="J261" s="2"/>
      <c r="Y261" t="s">
        <v>1438</v>
      </c>
      <c r="AG261" s="2" t="s">
        <v>1439</v>
      </c>
      <c r="AR261" t="s">
        <v>430</v>
      </c>
    </row>
    <row r="262" spans="4:44" x14ac:dyDescent="0.25">
      <c r="D262" t="str">
        <f t="shared" si="0"/>
        <v>Bolivia 051</v>
      </c>
      <c r="G262" t="s">
        <v>1440</v>
      </c>
      <c r="I262" s="2" t="s">
        <v>1441</v>
      </c>
      <c r="J262" s="2"/>
      <c r="Y262" t="s">
        <v>1442</v>
      </c>
      <c r="AG262" s="2" t="s">
        <v>1443</v>
      </c>
      <c r="AR262" t="s">
        <v>439</v>
      </c>
    </row>
    <row r="263" spans="4:44" x14ac:dyDescent="0.25">
      <c r="D263" t="str">
        <f t="shared" si="0"/>
        <v>Bosnia-Herz. 053</v>
      </c>
      <c r="G263" t="s">
        <v>1444</v>
      </c>
      <c r="I263" s="2" t="s">
        <v>1445</v>
      </c>
      <c r="J263" s="2"/>
      <c r="Y263" t="s">
        <v>1446</v>
      </c>
      <c r="AG263" s="2" t="s">
        <v>1447</v>
      </c>
      <c r="AR263" t="s">
        <v>451</v>
      </c>
    </row>
    <row r="264" spans="4:44" x14ac:dyDescent="0.25">
      <c r="D264" t="str">
        <f t="shared" si="0"/>
        <v>Botswana 052</v>
      </c>
      <c r="G264" t="s">
        <v>1448</v>
      </c>
      <c r="I264" s="2" t="s">
        <v>1449</v>
      </c>
      <c r="J264" s="2"/>
      <c r="Y264" t="s">
        <v>1450</v>
      </c>
      <c r="AG264" s="2" t="s">
        <v>1451</v>
      </c>
      <c r="AR264" t="s">
        <v>461</v>
      </c>
    </row>
    <row r="265" spans="4:44" x14ac:dyDescent="0.25">
      <c r="D265" t="str">
        <f t="shared" si="0"/>
        <v>Brazil 054</v>
      </c>
      <c r="G265" t="s">
        <v>1452</v>
      </c>
      <c r="I265" s="2">
        <v>640</v>
      </c>
      <c r="J265" s="2"/>
      <c r="Y265" t="s">
        <v>1453</v>
      </c>
      <c r="AG265" s="2" t="s">
        <v>1454</v>
      </c>
      <c r="AR265" t="s">
        <v>471</v>
      </c>
    </row>
    <row r="266" spans="4:44" x14ac:dyDescent="0.25">
      <c r="D266" t="str">
        <f t="shared" si="0"/>
        <v>Brit.Virgin Is. 640</v>
      </c>
      <c r="G266" t="s">
        <v>1455</v>
      </c>
      <c r="I266" s="2">
        <v>602</v>
      </c>
      <c r="J266" s="2"/>
      <c r="Y266" t="s">
        <v>1456</v>
      </c>
      <c r="AG266" s="2" t="s">
        <v>1457</v>
      </c>
      <c r="AR266" t="s">
        <v>481</v>
      </c>
    </row>
    <row r="267" spans="4:44" x14ac:dyDescent="0.25">
      <c r="D267" t="str">
        <f t="shared" si="0"/>
        <v>Brunei Darussal 602</v>
      </c>
      <c r="G267" t="s">
        <v>1458</v>
      </c>
      <c r="I267" s="2" t="s">
        <v>1459</v>
      </c>
      <c r="J267" s="2"/>
      <c r="Y267" t="s">
        <v>1460</v>
      </c>
      <c r="AG267" s="2" t="s">
        <v>1461</v>
      </c>
      <c r="AR267" t="s">
        <v>491</v>
      </c>
    </row>
    <row r="268" spans="4:44" x14ac:dyDescent="0.25">
      <c r="D268" t="str">
        <f t="shared" si="0"/>
        <v>Bulgaria 057</v>
      </c>
      <c r="G268" t="s">
        <v>1462</v>
      </c>
      <c r="I268" s="2">
        <v>459</v>
      </c>
      <c r="J268" s="2"/>
      <c r="Y268" t="s">
        <v>1463</v>
      </c>
      <c r="AG268" s="2" t="s">
        <v>1464</v>
      </c>
      <c r="AR268" t="s">
        <v>501</v>
      </c>
    </row>
    <row r="269" spans="4:44" x14ac:dyDescent="0.25">
      <c r="D269" t="str">
        <f t="shared" si="0"/>
        <v>Burkina-Faso 459</v>
      </c>
      <c r="G269" t="s">
        <v>1465</v>
      </c>
      <c r="I269" s="2" t="s">
        <v>1466</v>
      </c>
      <c r="J269" s="2"/>
      <c r="Y269" t="s">
        <v>1467</v>
      </c>
      <c r="AG269" s="2" t="s">
        <v>1468</v>
      </c>
      <c r="AR269" t="s">
        <v>512</v>
      </c>
    </row>
    <row r="270" spans="4:44" x14ac:dyDescent="0.25">
      <c r="D270" t="str">
        <f t="shared" si="0"/>
        <v>Burundi 061</v>
      </c>
      <c r="G270" t="s">
        <v>1469</v>
      </c>
      <c r="I270" s="2">
        <v>682</v>
      </c>
      <c r="J270" s="2"/>
      <c r="Y270" t="s">
        <v>1470</v>
      </c>
      <c r="AG270" s="2" t="s">
        <v>1471</v>
      </c>
      <c r="AR270" t="s">
        <v>522</v>
      </c>
    </row>
    <row r="271" spans="4:44" x14ac:dyDescent="0.25">
      <c r="D271" t="str">
        <f t="shared" si="0"/>
        <v>Cabo Verde 682</v>
      </c>
      <c r="G271" t="s">
        <v>1472</v>
      </c>
      <c r="I271" s="2" t="s">
        <v>1473</v>
      </c>
      <c r="J271" s="2"/>
      <c r="Y271" t="s">
        <v>1474</v>
      </c>
      <c r="AG271" s="2" t="s">
        <v>1475</v>
      </c>
      <c r="AR271" t="s">
        <v>532</v>
      </c>
    </row>
    <row r="272" spans="4:44" x14ac:dyDescent="0.25">
      <c r="D272" t="str">
        <f t="shared" si="0"/>
        <v>Cambodia 066</v>
      </c>
      <c r="G272" t="s">
        <v>1476</v>
      </c>
      <c r="I272" s="2" t="s">
        <v>1477</v>
      </c>
      <c r="J272" s="2"/>
      <c r="Y272" t="s">
        <v>1478</v>
      </c>
      <c r="AG272" s="2" t="s">
        <v>1479</v>
      </c>
      <c r="AR272" t="s">
        <v>542</v>
      </c>
    </row>
    <row r="273" spans="4:44" x14ac:dyDescent="0.25">
      <c r="D273" t="str">
        <f t="shared" si="0"/>
        <v>Cameroon 069</v>
      </c>
      <c r="G273" t="s">
        <v>1480</v>
      </c>
      <c r="I273" s="2" t="s">
        <v>1481</v>
      </c>
      <c r="J273" s="2"/>
      <c r="Y273" t="s">
        <v>1482</v>
      </c>
      <c r="AG273" s="2" t="s">
        <v>1483</v>
      </c>
      <c r="AR273" t="s">
        <v>551</v>
      </c>
    </row>
    <row r="274" spans="4:44" x14ac:dyDescent="0.25">
      <c r="D274" t="str">
        <f t="shared" si="0"/>
        <v>Canada 072</v>
      </c>
      <c r="G274" t="s">
        <v>1484</v>
      </c>
      <c r="I274" s="2" t="s">
        <v>1485</v>
      </c>
      <c r="J274" s="2"/>
      <c r="Y274" t="s">
        <v>1486</v>
      </c>
      <c r="AG274" s="2" t="s">
        <v>1487</v>
      </c>
      <c r="AR274" t="s">
        <v>559</v>
      </c>
    </row>
    <row r="275" spans="4:44" x14ac:dyDescent="0.25">
      <c r="D275" t="str">
        <f t="shared" si="0"/>
        <v>Canary Islands 071</v>
      </c>
      <c r="G275" t="s">
        <v>1488</v>
      </c>
      <c r="I275" s="2">
        <v>615</v>
      </c>
      <c r="J275" s="2"/>
      <c r="Y275" t="s">
        <v>1489</v>
      </c>
      <c r="AG275" s="2" t="s">
        <v>1490</v>
      </c>
      <c r="AR275" t="s">
        <v>568</v>
      </c>
    </row>
    <row r="276" spans="4:44" x14ac:dyDescent="0.25">
      <c r="D276" t="str">
        <f t="shared" si="0"/>
        <v>Cayman Islands 615</v>
      </c>
      <c r="G276" t="s">
        <v>1491</v>
      </c>
      <c r="I276" s="2" t="s">
        <v>1492</v>
      </c>
      <c r="J276" s="2"/>
      <c r="Y276" t="s">
        <v>1493</v>
      </c>
      <c r="AG276" s="2" t="s">
        <v>1494</v>
      </c>
      <c r="AR276" t="s">
        <v>577</v>
      </c>
    </row>
    <row r="277" spans="4:44" x14ac:dyDescent="0.25">
      <c r="D277" t="str">
        <f t="shared" si="0"/>
        <v>Central Afr.Rep 075</v>
      </c>
      <c r="G277" t="s">
        <v>1495</v>
      </c>
      <c r="I277" s="2" t="s">
        <v>1496</v>
      </c>
      <c r="J277" s="2"/>
      <c r="Y277" t="s">
        <v>1497</v>
      </c>
      <c r="AG277" s="2" t="s">
        <v>1498</v>
      </c>
      <c r="AR277" t="s">
        <v>587</v>
      </c>
    </row>
    <row r="278" spans="4:44" x14ac:dyDescent="0.25">
      <c r="D278" t="str">
        <f t="shared" si="0"/>
        <v>Chad 081</v>
      </c>
      <c r="G278" t="s">
        <v>1499</v>
      </c>
      <c r="I278" s="2" t="s">
        <v>1500</v>
      </c>
      <c r="J278" s="2"/>
      <c r="Y278" t="s">
        <v>1501</v>
      </c>
      <c r="AG278" s="2" t="s">
        <v>1502</v>
      </c>
      <c r="AR278" t="s">
        <v>595</v>
      </c>
    </row>
    <row r="279" spans="4:44" x14ac:dyDescent="0.25">
      <c r="D279" t="str">
        <f t="shared" si="0"/>
        <v>Chile 084</v>
      </c>
      <c r="G279" t="s">
        <v>1503</v>
      </c>
      <c r="I279" s="2" t="s">
        <v>1504</v>
      </c>
      <c r="J279" s="2"/>
      <c r="Y279" t="s">
        <v>1505</v>
      </c>
      <c r="AG279" s="2" t="s">
        <v>1506</v>
      </c>
      <c r="AR279" t="s">
        <v>604</v>
      </c>
    </row>
    <row r="280" spans="4:44" x14ac:dyDescent="0.25">
      <c r="D280" t="str">
        <f t="shared" si="0"/>
        <v>China 086</v>
      </c>
      <c r="G280" t="s">
        <v>1507</v>
      </c>
      <c r="I280" s="2" t="s">
        <v>1508</v>
      </c>
      <c r="J280" s="2"/>
      <c r="Y280" t="s">
        <v>1509</v>
      </c>
      <c r="AG280" s="2" t="s">
        <v>1510</v>
      </c>
      <c r="AR280" t="s">
        <v>615</v>
      </c>
    </row>
    <row r="281" spans="4:44" x14ac:dyDescent="0.25">
      <c r="D281" t="str">
        <f t="shared" si="0"/>
        <v>Colombia 093</v>
      </c>
      <c r="G281" t="s">
        <v>1511</v>
      </c>
      <c r="I281" s="2">
        <v>662</v>
      </c>
      <c r="J281" s="2"/>
      <c r="Y281" t="s">
        <v>1512</v>
      </c>
      <c r="AG281" s="2" t="s">
        <v>1513</v>
      </c>
      <c r="AR281" t="s">
        <v>624</v>
      </c>
    </row>
    <row r="282" spans="4:44" x14ac:dyDescent="0.25">
      <c r="D282" t="str">
        <f t="shared" si="0"/>
        <v>Comoros 662</v>
      </c>
      <c r="G282" t="s">
        <v>1514</v>
      </c>
      <c r="I282" s="2">
        <v>338</v>
      </c>
      <c r="J282" s="2"/>
      <c r="Y282" t="s">
        <v>1515</v>
      </c>
      <c r="AG282" s="2" t="s">
        <v>1516</v>
      </c>
      <c r="AR282" t="s">
        <v>632</v>
      </c>
    </row>
    <row r="283" spans="4:44" x14ac:dyDescent="0.25">
      <c r="D283" t="str">
        <f t="shared" si="0"/>
        <v>Congo 338</v>
      </c>
      <c r="G283" t="s">
        <v>1517</v>
      </c>
      <c r="I283" s="2" t="s">
        <v>1518</v>
      </c>
      <c r="J283" s="2"/>
      <c r="Y283" t="s">
        <v>1519</v>
      </c>
      <c r="AG283" s="2" t="s">
        <v>1520</v>
      </c>
      <c r="AR283" t="s">
        <v>641</v>
      </c>
    </row>
    <row r="284" spans="4:44" x14ac:dyDescent="0.25">
      <c r="D284" t="str">
        <f t="shared" si="0"/>
        <v>Congo, Dem. Rep 099</v>
      </c>
      <c r="G284" t="s">
        <v>1521</v>
      </c>
      <c r="I284" s="2">
        <v>679</v>
      </c>
      <c r="J284" s="2"/>
      <c r="Y284" t="s">
        <v>1522</v>
      </c>
      <c r="AG284" s="2" t="s">
        <v>1523</v>
      </c>
      <c r="AR284" t="s">
        <v>648</v>
      </c>
    </row>
    <row r="285" spans="4:44" x14ac:dyDescent="0.25">
      <c r="D285" t="str">
        <f t="shared" si="0"/>
        <v>Cook Islands 679</v>
      </c>
      <c r="G285" t="s">
        <v>1524</v>
      </c>
      <c r="I285" s="2">
        <v>102</v>
      </c>
      <c r="J285" s="2"/>
      <c r="Y285" t="s">
        <v>1525</v>
      </c>
      <c r="AG285" s="2" t="s">
        <v>1526</v>
      </c>
      <c r="AR285" t="s">
        <v>657</v>
      </c>
    </row>
    <row r="286" spans="4:44" x14ac:dyDescent="0.25">
      <c r="D286" t="str">
        <f t="shared" si="0"/>
        <v>Costa Rica 102</v>
      </c>
      <c r="G286" t="s">
        <v>1527</v>
      </c>
      <c r="I286" s="2">
        <v>225</v>
      </c>
      <c r="J286" s="2"/>
      <c r="Y286" t="s">
        <v>1528</v>
      </c>
      <c r="AG286" s="2" t="s">
        <v>1529</v>
      </c>
      <c r="AR286" t="s">
        <v>666</v>
      </c>
    </row>
    <row r="287" spans="4:44" x14ac:dyDescent="0.25">
      <c r="D287" t="str">
        <f t="shared" si="0"/>
        <v>Cote d'Ivoire 225</v>
      </c>
      <c r="G287" t="s">
        <v>1530</v>
      </c>
      <c r="I287" s="2">
        <v>103</v>
      </c>
      <c r="J287" s="2"/>
      <c r="Y287" t="s">
        <v>1531</v>
      </c>
      <c r="AG287" s="2" t="s">
        <v>1532</v>
      </c>
      <c r="AR287" t="s">
        <v>675</v>
      </c>
    </row>
    <row r="288" spans="4:44" x14ac:dyDescent="0.25">
      <c r="D288" t="str">
        <f t="shared" si="0"/>
        <v>Croatia 103</v>
      </c>
      <c r="G288" t="s">
        <v>1533</v>
      </c>
      <c r="I288" s="2">
        <v>105</v>
      </c>
      <c r="J288" s="2"/>
      <c r="Y288" t="s">
        <v>1534</v>
      </c>
      <c r="AG288" s="2" t="s">
        <v>1535</v>
      </c>
      <c r="AR288" t="s">
        <v>684</v>
      </c>
    </row>
    <row r="289" spans="4:44" x14ac:dyDescent="0.25">
      <c r="D289" t="str">
        <f t="shared" si="0"/>
        <v>Cuba 105</v>
      </c>
      <c r="G289" t="s">
        <v>1536</v>
      </c>
      <c r="I289" s="2">
        <v>111</v>
      </c>
      <c r="J289" s="2"/>
      <c r="Y289" t="s">
        <v>1537</v>
      </c>
      <c r="AG289" s="2" t="s">
        <v>1538</v>
      </c>
      <c r="AR289" t="s">
        <v>692</v>
      </c>
    </row>
    <row r="290" spans="4:44" x14ac:dyDescent="0.25">
      <c r="D290" t="str">
        <f t="shared" si="0"/>
        <v>Cyprus 111</v>
      </c>
      <c r="G290" t="s">
        <v>1539</v>
      </c>
      <c r="I290" s="2">
        <v>113</v>
      </c>
      <c r="J290" s="2"/>
      <c r="Y290" t="s">
        <v>1540</v>
      </c>
      <c r="AG290" s="2" t="s">
        <v>1541</v>
      </c>
      <c r="AR290" t="s">
        <v>700</v>
      </c>
    </row>
    <row r="291" spans="4:44" x14ac:dyDescent="0.25">
      <c r="D291" t="str">
        <f t="shared" si="0"/>
        <v>Czech Republic 113</v>
      </c>
      <c r="G291" t="s">
        <v>1542</v>
      </c>
      <c r="I291" s="2">
        <v>515</v>
      </c>
      <c r="J291" s="2"/>
      <c r="Y291" t="s">
        <v>1543</v>
      </c>
      <c r="AG291" s="2" t="s">
        <v>1544</v>
      </c>
      <c r="AR291" t="s">
        <v>706</v>
      </c>
    </row>
    <row r="292" spans="4:44" x14ac:dyDescent="0.25">
      <c r="D292" t="str">
        <f t="shared" si="0"/>
        <v>D.P.R. of Korea 515</v>
      </c>
      <c r="G292" t="s">
        <v>1545</v>
      </c>
      <c r="I292" s="2">
        <v>120</v>
      </c>
      <c r="J292" s="2"/>
      <c r="Y292" t="s">
        <v>1546</v>
      </c>
      <c r="AG292" s="2" t="s">
        <v>1547</v>
      </c>
      <c r="AR292" t="s">
        <v>713</v>
      </c>
    </row>
    <row r="293" spans="4:44" x14ac:dyDescent="0.25">
      <c r="D293" t="str">
        <f t="shared" si="0"/>
        <v>Denmark 120</v>
      </c>
      <c r="G293" t="s">
        <v>1548</v>
      </c>
      <c r="I293" s="2">
        <v>669</v>
      </c>
      <c r="J293" s="2"/>
      <c r="Y293" t="s">
        <v>1549</v>
      </c>
      <c r="AG293" s="2" t="s">
        <v>1550</v>
      </c>
      <c r="AR293" t="s">
        <v>720</v>
      </c>
    </row>
    <row r="294" spans="4:44" x14ac:dyDescent="0.25">
      <c r="D294" t="str">
        <f t="shared" si="0"/>
        <v>Djibouti 669</v>
      </c>
      <c r="G294" t="s">
        <v>1551</v>
      </c>
      <c r="I294" s="2">
        <v>610</v>
      </c>
      <c r="J294" s="2"/>
      <c r="Y294" t="s">
        <v>1552</v>
      </c>
      <c r="AG294" s="2" t="s">
        <v>1553</v>
      </c>
      <c r="AR294" t="s">
        <v>728</v>
      </c>
    </row>
    <row r="295" spans="4:44" x14ac:dyDescent="0.25">
      <c r="D295" t="str">
        <f t="shared" si="0"/>
        <v>Dominica 610</v>
      </c>
      <c r="G295" t="s">
        <v>1554</v>
      </c>
      <c r="I295" s="2">
        <v>126</v>
      </c>
      <c r="J295" s="2"/>
      <c r="Y295" t="s">
        <v>1555</v>
      </c>
      <c r="AG295" s="2" t="s">
        <v>1556</v>
      </c>
      <c r="AR295" t="s">
        <v>735</v>
      </c>
    </row>
    <row r="296" spans="4:44" x14ac:dyDescent="0.25">
      <c r="D296" t="str">
        <f t="shared" si="0"/>
        <v>Dominican Rep. 126</v>
      </c>
      <c r="G296" t="s">
        <v>1557</v>
      </c>
      <c r="I296" s="2">
        <v>135</v>
      </c>
      <c r="J296" s="2"/>
      <c r="Y296" t="s">
        <v>1558</v>
      </c>
      <c r="AG296" s="2" t="s">
        <v>1559</v>
      </c>
      <c r="AR296" t="s">
        <v>743</v>
      </c>
    </row>
    <row r="297" spans="4:44" x14ac:dyDescent="0.25">
      <c r="D297" t="str">
        <f t="shared" si="0"/>
        <v>Ecuador 135</v>
      </c>
      <c r="G297" t="s">
        <v>1560</v>
      </c>
      <c r="I297" s="2">
        <v>450</v>
      </c>
      <c r="J297" s="2"/>
      <c r="Y297" t="s">
        <v>1561</v>
      </c>
      <c r="AG297" s="2" t="s">
        <v>1562</v>
      </c>
      <c r="AR297" t="s">
        <v>749</v>
      </c>
    </row>
    <row r="298" spans="4:44" x14ac:dyDescent="0.25">
      <c r="D298" t="str">
        <f t="shared" si="0"/>
        <v>Egypt 450</v>
      </c>
      <c r="G298" t="s">
        <v>1563</v>
      </c>
      <c r="I298" s="2">
        <v>138</v>
      </c>
      <c r="J298" s="2"/>
      <c r="Y298" t="s">
        <v>1564</v>
      </c>
      <c r="AG298" s="2" t="s">
        <v>1565</v>
      </c>
      <c r="AR298" t="s">
        <v>757</v>
      </c>
    </row>
    <row r="299" spans="4:44" x14ac:dyDescent="0.25">
      <c r="D299" t="str">
        <f t="shared" si="0"/>
        <v>El Salvador 138</v>
      </c>
      <c r="G299" t="s">
        <v>1566</v>
      </c>
      <c r="I299" s="2">
        <v>139</v>
      </c>
      <c r="J299" s="2"/>
      <c r="Y299" t="s">
        <v>1567</v>
      </c>
      <c r="AG299" s="2" t="s">
        <v>1568</v>
      </c>
      <c r="AR299" t="s">
        <v>763</v>
      </c>
    </row>
    <row r="300" spans="4:44" x14ac:dyDescent="0.25">
      <c r="D300" t="str">
        <f t="shared" si="0"/>
        <v>Equatorial Guin 139</v>
      </c>
      <c r="G300" t="s">
        <v>1569</v>
      </c>
      <c r="I300" s="2">
        <v>142</v>
      </c>
      <c r="J300" s="2"/>
      <c r="Y300" t="s">
        <v>1570</v>
      </c>
      <c r="AG300" s="2" t="s">
        <v>1571</v>
      </c>
      <c r="AR300" t="s">
        <v>769</v>
      </c>
    </row>
    <row r="301" spans="4:44" x14ac:dyDescent="0.25">
      <c r="D301" t="str">
        <f t="shared" si="0"/>
        <v>Eritrea 142</v>
      </c>
      <c r="G301" t="s">
        <v>1572</v>
      </c>
      <c r="I301" s="2">
        <v>140</v>
      </c>
      <c r="J301" s="2"/>
      <c r="Y301" t="s">
        <v>1573</v>
      </c>
      <c r="AG301" s="2" t="s">
        <v>1574</v>
      </c>
      <c r="AR301" t="s">
        <v>774</v>
      </c>
    </row>
    <row r="302" spans="4:44" x14ac:dyDescent="0.25">
      <c r="D302" t="str">
        <f t="shared" ref="D302:D365" si="1">CONCATENATE(G302," ",I301)</f>
        <v>Estonia 140</v>
      </c>
      <c r="G302" t="s">
        <v>1575</v>
      </c>
      <c r="I302" s="2">
        <v>141</v>
      </c>
      <c r="J302" s="2"/>
      <c r="Y302" t="s">
        <v>1576</v>
      </c>
      <c r="AG302" s="2" t="s">
        <v>1577</v>
      </c>
      <c r="AR302" t="s">
        <v>780</v>
      </c>
    </row>
    <row r="303" spans="4:44" x14ac:dyDescent="0.25">
      <c r="D303" t="str">
        <f t="shared" si="1"/>
        <v>Ethiopia 141</v>
      </c>
      <c r="G303" t="s">
        <v>1578</v>
      </c>
      <c r="I303" s="2">
        <v>143</v>
      </c>
      <c r="J303" s="2"/>
      <c r="Y303" t="s">
        <v>1579</v>
      </c>
      <c r="AG303" s="2" t="s">
        <v>1580</v>
      </c>
      <c r="AR303" t="s">
        <v>786</v>
      </c>
    </row>
    <row r="304" spans="4:44" x14ac:dyDescent="0.25">
      <c r="D304" t="str">
        <f t="shared" si="1"/>
        <v>Fiji 143</v>
      </c>
      <c r="G304" t="s">
        <v>1581</v>
      </c>
      <c r="I304" s="2">
        <v>144</v>
      </c>
      <c r="J304" s="2"/>
      <c r="Y304" t="s">
        <v>1582</v>
      </c>
      <c r="AG304" s="2" t="s">
        <v>1583</v>
      </c>
      <c r="AR304" t="s">
        <v>792</v>
      </c>
    </row>
    <row r="305" spans="4:44" x14ac:dyDescent="0.25">
      <c r="D305" t="str">
        <f t="shared" si="1"/>
        <v>Finland 144</v>
      </c>
      <c r="G305" t="s">
        <v>1584</v>
      </c>
      <c r="I305" s="2">
        <v>147</v>
      </c>
      <c r="J305" s="2"/>
      <c r="Y305" t="s">
        <v>1585</v>
      </c>
      <c r="AG305" s="2" t="s">
        <v>1586</v>
      </c>
      <c r="AR305" t="s">
        <v>797</v>
      </c>
    </row>
    <row r="306" spans="4:44" x14ac:dyDescent="0.25">
      <c r="D306" t="str">
        <f t="shared" si="1"/>
        <v>France 147</v>
      </c>
      <c r="G306" t="s">
        <v>1587</v>
      </c>
      <c r="I306" s="2">
        <v>668</v>
      </c>
      <c r="J306" s="2"/>
      <c r="Y306" t="s">
        <v>1588</v>
      </c>
      <c r="AG306" s="2" t="s">
        <v>1589</v>
      </c>
      <c r="AR306" t="s">
        <v>803</v>
      </c>
    </row>
    <row r="307" spans="4:44" x14ac:dyDescent="0.25">
      <c r="D307" t="str">
        <f t="shared" si="1"/>
        <v>Frenc.Polynesia 668</v>
      </c>
      <c r="G307" t="s">
        <v>1590</v>
      </c>
      <c r="I307" s="2">
        <v>660</v>
      </c>
      <c r="J307" s="2"/>
      <c r="Y307" t="s">
        <v>1591</v>
      </c>
      <c r="AG307" s="2" t="s">
        <v>1592</v>
      </c>
      <c r="AR307" t="s">
        <v>808</v>
      </c>
    </row>
    <row r="308" spans="4:44" x14ac:dyDescent="0.25">
      <c r="D308" t="str">
        <f t="shared" si="1"/>
        <v>French Antilles 660</v>
      </c>
      <c r="G308" t="s">
        <v>1593</v>
      </c>
      <c r="I308" s="2">
        <v>665</v>
      </c>
      <c r="J308" s="2"/>
      <c r="Y308" t="s">
        <v>1594</v>
      </c>
      <c r="AG308" s="2" t="s">
        <v>1595</v>
      </c>
      <c r="AR308" t="s">
        <v>815</v>
      </c>
    </row>
    <row r="309" spans="4:44" x14ac:dyDescent="0.25">
      <c r="D309" t="str">
        <f t="shared" si="1"/>
        <v>French Guiana 665</v>
      </c>
      <c r="G309" t="s">
        <v>1596</v>
      </c>
      <c r="I309" s="2">
        <v>153</v>
      </c>
      <c r="J309" s="2"/>
      <c r="Y309" t="s">
        <v>1597</v>
      </c>
      <c r="AG309" s="2" t="s">
        <v>1598</v>
      </c>
      <c r="AR309" t="s">
        <v>820</v>
      </c>
    </row>
    <row r="310" spans="4:44" x14ac:dyDescent="0.25">
      <c r="D310" t="str">
        <f t="shared" si="1"/>
        <v>Gabon 153</v>
      </c>
      <c r="G310" t="s">
        <v>1599</v>
      </c>
      <c r="I310" s="2">
        <v>156</v>
      </c>
      <c r="J310" s="2"/>
      <c r="Y310" t="s">
        <v>1600</v>
      </c>
      <c r="AG310" s="2" t="s">
        <v>1601</v>
      </c>
      <c r="AR310" t="s">
        <v>826</v>
      </c>
    </row>
    <row r="311" spans="4:44" x14ac:dyDescent="0.25">
      <c r="D311" t="str">
        <f t="shared" si="1"/>
        <v>Gambia 156</v>
      </c>
      <c r="G311" t="s">
        <v>1602</v>
      </c>
      <c r="I311" s="2">
        <v>160</v>
      </c>
      <c r="J311" s="2"/>
      <c r="Y311" t="s">
        <v>1603</v>
      </c>
      <c r="AG311" s="2" t="s">
        <v>1604</v>
      </c>
      <c r="AR311" t="s">
        <v>831</v>
      </c>
    </row>
    <row r="312" spans="4:44" x14ac:dyDescent="0.25">
      <c r="D312" t="str">
        <f t="shared" si="1"/>
        <v>Georgia 160</v>
      </c>
      <c r="G312" t="s">
        <v>1605</v>
      </c>
      <c r="I312" s="2">
        <v>525</v>
      </c>
      <c r="J312" s="2"/>
      <c r="Y312" t="s">
        <v>1606</v>
      </c>
      <c r="AG312" s="2" t="s">
        <v>1607</v>
      </c>
      <c r="AR312" t="s">
        <v>836</v>
      </c>
    </row>
    <row r="313" spans="4:44" x14ac:dyDescent="0.25">
      <c r="D313" t="str">
        <f t="shared" si="1"/>
        <v>Germany 525</v>
      </c>
      <c r="G313" t="s">
        <v>1608</v>
      </c>
      <c r="I313" s="2">
        <v>162</v>
      </c>
      <c r="J313" s="2"/>
      <c r="Y313" t="s">
        <v>1609</v>
      </c>
      <c r="AG313" s="2" t="s">
        <v>1610</v>
      </c>
      <c r="AR313" t="s">
        <v>842</v>
      </c>
    </row>
    <row r="314" spans="4:44" x14ac:dyDescent="0.25">
      <c r="D314" t="str">
        <f t="shared" si="1"/>
        <v>Ghana 162</v>
      </c>
      <c r="G314" t="s">
        <v>1611</v>
      </c>
      <c r="I314" s="2">
        <v>163</v>
      </c>
      <c r="J314" s="2"/>
      <c r="Y314" t="s">
        <v>1612</v>
      </c>
      <c r="AG314" s="2" t="s">
        <v>1613</v>
      </c>
      <c r="AR314" t="s">
        <v>848</v>
      </c>
    </row>
    <row r="315" spans="4:44" x14ac:dyDescent="0.25">
      <c r="D315" t="str">
        <f t="shared" si="1"/>
        <v>Gibraltar 163</v>
      </c>
      <c r="G315" t="s">
        <v>1614</v>
      </c>
      <c r="I315" s="2">
        <v>165</v>
      </c>
      <c r="J315" s="2"/>
      <c r="Y315" t="s">
        <v>1615</v>
      </c>
      <c r="AG315" s="2" t="s">
        <v>1616</v>
      </c>
      <c r="AR315" t="s">
        <v>853</v>
      </c>
    </row>
    <row r="316" spans="4:44" x14ac:dyDescent="0.25">
      <c r="D316" t="str">
        <f t="shared" si="1"/>
        <v>Greece 165</v>
      </c>
      <c r="G316" t="s">
        <v>1617</v>
      </c>
      <c r="I316" s="2" t="s">
        <v>1618</v>
      </c>
      <c r="J316" s="2"/>
      <c r="Y316" t="s">
        <v>1619</v>
      </c>
      <c r="AG316" s="2" t="s">
        <v>1620</v>
      </c>
      <c r="AR316" t="s">
        <v>858</v>
      </c>
    </row>
    <row r="317" spans="4:44" x14ac:dyDescent="0.25">
      <c r="D317" t="str">
        <f t="shared" si="1"/>
        <v>Greenland 001</v>
      </c>
      <c r="G317" t="s">
        <v>1621</v>
      </c>
      <c r="I317" s="2">
        <v>616</v>
      </c>
      <c r="J317" s="2"/>
      <c r="Y317" t="s">
        <v>1622</v>
      </c>
      <c r="AG317" s="2" t="s">
        <v>1623</v>
      </c>
      <c r="AR317" t="s">
        <v>863</v>
      </c>
    </row>
    <row r="318" spans="4:44" x14ac:dyDescent="0.25">
      <c r="D318" t="str">
        <f t="shared" si="1"/>
        <v>Grenada 616</v>
      </c>
      <c r="G318" t="s">
        <v>1624</v>
      </c>
      <c r="I318" s="2">
        <v>666</v>
      </c>
      <c r="J318" s="2"/>
      <c r="Y318" t="s">
        <v>1625</v>
      </c>
      <c r="AG318" s="2" t="s">
        <v>1626</v>
      </c>
      <c r="AR318" t="s">
        <v>868</v>
      </c>
    </row>
    <row r="319" spans="4:44" x14ac:dyDescent="0.25">
      <c r="D319" t="str">
        <f t="shared" si="1"/>
        <v>Guadeloupe 666</v>
      </c>
      <c r="G319" t="s">
        <v>1627</v>
      </c>
      <c r="I319" s="2" t="s">
        <v>1628</v>
      </c>
      <c r="J319" s="2"/>
      <c r="Y319" t="s">
        <v>1629</v>
      </c>
      <c r="AR319" t="s">
        <v>875</v>
      </c>
    </row>
    <row r="320" spans="4:44" x14ac:dyDescent="0.25">
      <c r="D320" t="str">
        <f t="shared" si="1"/>
        <v>Guam 004</v>
      </c>
      <c r="G320" t="s">
        <v>1630</v>
      </c>
      <c r="I320" s="2">
        <v>168</v>
      </c>
      <c r="J320" s="2"/>
      <c r="Y320" t="s">
        <v>1631</v>
      </c>
      <c r="AR320" t="s">
        <v>881</v>
      </c>
    </row>
    <row r="321" spans="4:44" x14ac:dyDescent="0.25">
      <c r="D321" t="str">
        <f t="shared" si="1"/>
        <v>Guatemala 168</v>
      </c>
      <c r="G321" t="s">
        <v>1632</v>
      </c>
      <c r="I321" s="2">
        <v>177</v>
      </c>
      <c r="J321" s="2"/>
      <c r="Y321" t="s">
        <v>1633</v>
      </c>
      <c r="AR321" t="s">
        <v>887</v>
      </c>
    </row>
    <row r="322" spans="4:44" x14ac:dyDescent="0.25">
      <c r="D322" t="str">
        <f t="shared" si="1"/>
        <v>Guinea 177</v>
      </c>
      <c r="G322" t="s">
        <v>1634</v>
      </c>
      <c r="I322" s="2">
        <v>685</v>
      </c>
      <c r="J322" s="2"/>
      <c r="Y322" t="s">
        <v>1635</v>
      </c>
      <c r="AR322" t="s">
        <v>892</v>
      </c>
    </row>
    <row r="323" spans="4:44" x14ac:dyDescent="0.25">
      <c r="D323" t="str">
        <f t="shared" si="1"/>
        <v>Guinea-Bissau 685</v>
      </c>
      <c r="G323" t="s">
        <v>1636</v>
      </c>
      <c r="I323" s="2">
        <v>180</v>
      </c>
      <c r="J323" s="2"/>
      <c r="Y323" t="s">
        <v>1637</v>
      </c>
      <c r="AR323" t="s">
        <v>897</v>
      </c>
    </row>
    <row r="324" spans="4:44" x14ac:dyDescent="0.25">
      <c r="D324" t="str">
        <f t="shared" si="1"/>
        <v>Guyana 180</v>
      </c>
      <c r="G324" t="s">
        <v>1638</v>
      </c>
      <c r="I324" s="2">
        <v>183</v>
      </c>
      <c r="J324" s="2"/>
      <c r="Y324" t="s">
        <v>1639</v>
      </c>
      <c r="AR324" t="s">
        <v>901</v>
      </c>
    </row>
    <row r="325" spans="4:44" x14ac:dyDescent="0.25">
      <c r="D325" t="str">
        <f t="shared" si="1"/>
        <v>Haiti 183</v>
      </c>
      <c r="G325" t="s">
        <v>1640</v>
      </c>
      <c r="I325" s="2">
        <v>186</v>
      </c>
      <c r="J325" s="2"/>
      <c r="Y325" t="s">
        <v>1641</v>
      </c>
      <c r="AR325" t="s">
        <v>905</v>
      </c>
    </row>
    <row r="326" spans="4:44" x14ac:dyDescent="0.25">
      <c r="D326" t="str">
        <f t="shared" si="1"/>
        <v>Honduras 186</v>
      </c>
      <c r="G326" t="s">
        <v>1642</v>
      </c>
      <c r="I326" s="2">
        <v>612</v>
      </c>
      <c r="J326" s="2"/>
      <c r="Y326" t="s">
        <v>1643</v>
      </c>
      <c r="AR326" t="s">
        <v>911</v>
      </c>
    </row>
    <row r="327" spans="4:44" x14ac:dyDescent="0.25">
      <c r="D327" t="str">
        <f t="shared" si="1"/>
        <v>Hong Kong 612</v>
      </c>
      <c r="G327" t="s">
        <v>1644</v>
      </c>
      <c r="I327" s="2">
        <v>195</v>
      </c>
      <c r="J327" s="2"/>
      <c r="Y327" t="s">
        <v>1645</v>
      </c>
      <c r="AR327" t="s">
        <v>917</v>
      </c>
    </row>
    <row r="328" spans="4:44" x14ac:dyDescent="0.25">
      <c r="D328" t="str">
        <f t="shared" si="1"/>
        <v>Hungary 195</v>
      </c>
      <c r="G328" t="s">
        <v>1646</v>
      </c>
      <c r="I328" s="2">
        <v>198</v>
      </c>
      <c r="J328" s="2"/>
      <c r="Y328" t="s">
        <v>1647</v>
      </c>
      <c r="AR328" t="s">
        <v>921</v>
      </c>
    </row>
    <row r="329" spans="4:44" x14ac:dyDescent="0.25">
      <c r="D329" t="str">
        <f t="shared" si="1"/>
        <v>Iceland 198</v>
      </c>
      <c r="G329" t="s">
        <v>1648</v>
      </c>
      <c r="I329" s="2">
        <v>204</v>
      </c>
      <c r="J329" s="2"/>
      <c r="Y329" t="s">
        <v>1649</v>
      </c>
      <c r="AR329" t="s">
        <v>925</v>
      </c>
    </row>
    <row r="330" spans="4:44" x14ac:dyDescent="0.25">
      <c r="D330" t="str">
        <f t="shared" si="1"/>
        <v>India 204</v>
      </c>
      <c r="G330" t="s">
        <v>1650</v>
      </c>
      <c r="I330" s="2">
        <v>207</v>
      </c>
      <c r="J330" s="2"/>
      <c r="Y330" t="s">
        <v>1651</v>
      </c>
      <c r="AR330" t="s">
        <v>929</v>
      </c>
    </row>
    <row r="331" spans="4:44" x14ac:dyDescent="0.25">
      <c r="D331" t="str">
        <f t="shared" si="1"/>
        <v>Indonesia 207</v>
      </c>
      <c r="G331" t="s">
        <v>1652</v>
      </c>
      <c r="I331" s="2">
        <v>210</v>
      </c>
      <c r="J331" s="2"/>
      <c r="Y331" t="s">
        <v>1653</v>
      </c>
      <c r="AR331" t="s">
        <v>933</v>
      </c>
    </row>
    <row r="332" spans="4:44" x14ac:dyDescent="0.25">
      <c r="D332" t="str">
        <f t="shared" si="1"/>
        <v>Iran 210</v>
      </c>
      <c r="G332" t="s">
        <v>1654</v>
      </c>
      <c r="I332" s="2">
        <v>213</v>
      </c>
      <c r="J332" s="2"/>
      <c r="Y332" t="s">
        <v>1655</v>
      </c>
      <c r="AR332" t="s">
        <v>937</v>
      </c>
    </row>
    <row r="333" spans="4:44" x14ac:dyDescent="0.25">
      <c r="D333" t="str">
        <f t="shared" si="1"/>
        <v>Iraq 213</v>
      </c>
      <c r="G333" t="s">
        <v>1656</v>
      </c>
      <c r="I333" s="2">
        <v>216</v>
      </c>
      <c r="J333" s="2"/>
      <c r="Y333" t="s">
        <v>1657</v>
      </c>
      <c r="AR333" t="s">
        <v>942</v>
      </c>
    </row>
    <row r="334" spans="4:44" x14ac:dyDescent="0.25">
      <c r="D334" t="str">
        <f t="shared" si="1"/>
        <v>Ireland 216</v>
      </c>
      <c r="G334" t="s">
        <v>1658</v>
      </c>
      <c r="I334" s="2">
        <v>219</v>
      </c>
      <c r="J334" s="2"/>
      <c r="Y334" t="s">
        <v>1659</v>
      </c>
      <c r="AR334" t="s">
        <v>947</v>
      </c>
    </row>
    <row r="335" spans="4:44" x14ac:dyDescent="0.25">
      <c r="D335" t="str">
        <f t="shared" si="1"/>
        <v>Israel 219</v>
      </c>
      <c r="G335" t="s">
        <v>1660</v>
      </c>
      <c r="I335" s="2">
        <v>222</v>
      </c>
      <c r="J335" s="2"/>
      <c r="Y335" t="s">
        <v>1661</v>
      </c>
      <c r="AR335" t="s">
        <v>952</v>
      </c>
    </row>
    <row r="336" spans="4:44" x14ac:dyDescent="0.25">
      <c r="D336" t="str">
        <f t="shared" si="1"/>
        <v>Italy 222</v>
      </c>
      <c r="G336" t="s">
        <v>1662</v>
      </c>
      <c r="I336" s="2">
        <v>228</v>
      </c>
      <c r="J336" s="2"/>
      <c r="Y336" t="s">
        <v>1663</v>
      </c>
      <c r="AR336" t="s">
        <v>958</v>
      </c>
    </row>
    <row r="337" spans="4:44" x14ac:dyDescent="0.25">
      <c r="D337" t="str">
        <f t="shared" si="1"/>
        <v>Jamaica 228</v>
      </c>
      <c r="G337" t="s">
        <v>1664</v>
      </c>
      <c r="I337" s="2">
        <v>231</v>
      </c>
      <c r="J337" s="2"/>
      <c r="Y337" t="s">
        <v>1665</v>
      </c>
      <c r="AR337" t="s">
        <v>964</v>
      </c>
    </row>
    <row r="338" spans="4:44" x14ac:dyDescent="0.25">
      <c r="D338" t="str">
        <f t="shared" si="1"/>
        <v>Japan 231</v>
      </c>
      <c r="G338" t="s">
        <v>1666</v>
      </c>
      <c r="I338" s="2">
        <v>234</v>
      </c>
      <c r="J338" s="2"/>
      <c r="Y338" t="s">
        <v>1667</v>
      </c>
      <c r="AR338" t="s">
        <v>968</v>
      </c>
    </row>
    <row r="339" spans="4:44" x14ac:dyDescent="0.25">
      <c r="D339" t="str">
        <f t="shared" si="1"/>
        <v>Jordan 234</v>
      </c>
      <c r="G339" t="s">
        <v>1668</v>
      </c>
      <c r="I339" s="2">
        <v>239</v>
      </c>
      <c r="J339" s="2"/>
      <c r="Y339" t="s">
        <v>1669</v>
      </c>
      <c r="AR339" t="s">
        <v>972</v>
      </c>
    </row>
    <row r="340" spans="4:44" x14ac:dyDescent="0.25">
      <c r="D340" t="str">
        <f t="shared" si="1"/>
        <v>Kazakhstan 239</v>
      </c>
      <c r="G340" t="s">
        <v>1670</v>
      </c>
      <c r="I340" s="2">
        <v>240</v>
      </c>
      <c r="J340" s="2"/>
      <c r="Y340" t="s">
        <v>1671</v>
      </c>
      <c r="AR340" t="s">
        <v>976</v>
      </c>
    </row>
    <row r="341" spans="4:44" x14ac:dyDescent="0.25">
      <c r="D341" t="str">
        <f t="shared" si="1"/>
        <v>Kenya 240</v>
      </c>
      <c r="G341" t="s">
        <v>1672</v>
      </c>
      <c r="I341" s="2">
        <v>617</v>
      </c>
      <c r="J341" s="2"/>
      <c r="Y341" t="s">
        <v>1673</v>
      </c>
      <c r="AR341" t="s">
        <v>980</v>
      </c>
    </row>
    <row r="342" spans="4:44" x14ac:dyDescent="0.25">
      <c r="D342" t="str">
        <f t="shared" si="1"/>
        <v>Kiribati 617</v>
      </c>
      <c r="G342" t="s">
        <v>1674</v>
      </c>
      <c r="I342" s="2">
        <v>243</v>
      </c>
      <c r="J342" s="2"/>
      <c r="Y342" t="s">
        <v>1675</v>
      </c>
      <c r="AR342" t="s">
        <v>984</v>
      </c>
    </row>
    <row r="343" spans="4:44" x14ac:dyDescent="0.25">
      <c r="D343" t="str">
        <f t="shared" si="1"/>
        <v>Kuwait 243</v>
      </c>
      <c r="G343" t="s">
        <v>1676</v>
      </c>
      <c r="I343" s="2">
        <v>245</v>
      </c>
      <c r="J343" s="2"/>
      <c r="Y343" t="s">
        <v>1677</v>
      </c>
      <c r="AR343" t="s">
        <v>988</v>
      </c>
    </row>
    <row r="344" spans="4:44" x14ac:dyDescent="0.25">
      <c r="D344" t="str">
        <f t="shared" si="1"/>
        <v>Kyrgyzstan 245</v>
      </c>
      <c r="G344" t="s">
        <v>1678</v>
      </c>
      <c r="I344" s="2">
        <v>246</v>
      </c>
      <c r="J344" s="2"/>
      <c r="Y344" t="s">
        <v>1679</v>
      </c>
      <c r="AR344" t="s">
        <v>992</v>
      </c>
    </row>
    <row r="345" spans="4:44" x14ac:dyDescent="0.25">
      <c r="D345" t="str">
        <f t="shared" si="1"/>
        <v>Lao,Peo.Dem.Rep 246</v>
      </c>
      <c r="G345" t="s">
        <v>1680</v>
      </c>
      <c r="I345" s="2">
        <v>247</v>
      </c>
      <c r="J345" s="2"/>
      <c r="Y345" t="s">
        <v>1681</v>
      </c>
      <c r="AR345" t="s">
        <v>996</v>
      </c>
    </row>
    <row r="346" spans="4:44" x14ac:dyDescent="0.25">
      <c r="D346" t="str">
        <f t="shared" si="1"/>
        <v>Latvia 247</v>
      </c>
      <c r="G346" t="s">
        <v>1682</v>
      </c>
      <c r="I346" s="2">
        <v>249</v>
      </c>
      <c r="J346" s="2"/>
      <c r="Y346" t="s">
        <v>1683</v>
      </c>
      <c r="AR346" t="s">
        <v>1000</v>
      </c>
    </row>
    <row r="347" spans="4:44" x14ac:dyDescent="0.25">
      <c r="D347" t="str">
        <f t="shared" si="1"/>
        <v>Lebanon 249</v>
      </c>
      <c r="G347" t="s">
        <v>1684</v>
      </c>
      <c r="I347" s="2">
        <v>252</v>
      </c>
      <c r="J347" s="2"/>
      <c r="Y347" t="s">
        <v>1685</v>
      </c>
      <c r="AR347" t="s">
        <v>1004</v>
      </c>
    </row>
    <row r="348" spans="4:44" x14ac:dyDescent="0.25">
      <c r="D348" t="str">
        <f t="shared" si="1"/>
        <v>Lesotho 252</v>
      </c>
      <c r="G348" t="s">
        <v>1686</v>
      </c>
      <c r="I348" s="2">
        <v>255</v>
      </c>
      <c r="J348" s="2"/>
      <c r="Y348" t="s">
        <v>1687</v>
      </c>
      <c r="AR348" t="s">
        <v>1008</v>
      </c>
    </row>
    <row r="349" spans="4:44" x14ac:dyDescent="0.25">
      <c r="D349" t="str">
        <f t="shared" si="1"/>
        <v>Liberia 255</v>
      </c>
      <c r="G349" t="s">
        <v>1688</v>
      </c>
      <c r="I349" s="2">
        <v>258</v>
      </c>
      <c r="J349" s="2"/>
      <c r="Y349" t="s">
        <v>1689</v>
      </c>
      <c r="AR349" t="s">
        <v>1012</v>
      </c>
    </row>
    <row r="350" spans="4:44" x14ac:dyDescent="0.25">
      <c r="D350" t="str">
        <f t="shared" si="1"/>
        <v>Libya 258</v>
      </c>
      <c r="G350" t="s">
        <v>1690</v>
      </c>
      <c r="I350" s="2">
        <v>555</v>
      </c>
      <c r="J350" s="2"/>
      <c r="Y350" t="s">
        <v>1691</v>
      </c>
      <c r="AR350" t="s">
        <v>1017</v>
      </c>
    </row>
    <row r="351" spans="4:44" x14ac:dyDescent="0.25">
      <c r="D351" t="str">
        <f t="shared" si="1"/>
        <v>Liechtenstein 555</v>
      </c>
      <c r="G351" t="s">
        <v>1692</v>
      </c>
      <c r="I351" s="2">
        <v>260</v>
      </c>
      <c r="J351" s="2"/>
      <c r="Y351" t="s">
        <v>1693</v>
      </c>
      <c r="AR351" t="s">
        <v>1021</v>
      </c>
    </row>
    <row r="352" spans="4:44" x14ac:dyDescent="0.25">
      <c r="D352" t="str">
        <f t="shared" si="1"/>
        <v>Lithuania 260</v>
      </c>
      <c r="G352" t="s">
        <v>1694</v>
      </c>
      <c r="I352" s="2">
        <v>264</v>
      </c>
      <c r="J352" s="2"/>
      <c r="Y352" t="s">
        <v>1695</v>
      </c>
      <c r="AR352" t="s">
        <v>1025</v>
      </c>
    </row>
    <row r="353" spans="4:44" x14ac:dyDescent="0.25">
      <c r="D353" t="str">
        <f t="shared" si="1"/>
        <v>Luxembourg 264</v>
      </c>
      <c r="G353" t="s">
        <v>1696</v>
      </c>
      <c r="I353" s="2">
        <v>688</v>
      </c>
      <c r="J353" s="2"/>
      <c r="Y353" t="s">
        <v>1697</v>
      </c>
      <c r="AR353" t="s">
        <v>1030</v>
      </c>
    </row>
    <row r="354" spans="4:44" x14ac:dyDescent="0.25">
      <c r="D354" t="str">
        <f t="shared" si="1"/>
        <v>Macau 688</v>
      </c>
      <c r="G354" t="s">
        <v>1698</v>
      </c>
      <c r="I354" s="2">
        <v>266</v>
      </c>
      <c r="J354" s="2"/>
      <c r="Y354" t="s">
        <v>1699</v>
      </c>
      <c r="AR354" t="s">
        <v>1035</v>
      </c>
    </row>
    <row r="355" spans="4:44" x14ac:dyDescent="0.25">
      <c r="D355" t="str">
        <f t="shared" si="1"/>
        <v>Macedonia, TFYR 266</v>
      </c>
      <c r="G355" t="s">
        <v>1700</v>
      </c>
      <c r="I355" s="2">
        <v>267</v>
      </c>
      <c r="J355" s="2"/>
      <c r="Y355" t="s">
        <v>1701</v>
      </c>
      <c r="AR355" t="s">
        <v>1040</v>
      </c>
    </row>
    <row r="356" spans="4:44" x14ac:dyDescent="0.25">
      <c r="D356" t="str">
        <f t="shared" si="1"/>
        <v>Madagascar 267</v>
      </c>
      <c r="G356" t="s">
        <v>1702</v>
      </c>
      <c r="I356" s="2">
        <v>269</v>
      </c>
      <c r="J356" s="2"/>
      <c r="Y356" t="s">
        <v>1703</v>
      </c>
      <c r="AR356" t="s">
        <v>1045</v>
      </c>
    </row>
    <row r="357" spans="4:44" x14ac:dyDescent="0.25">
      <c r="D357" t="str">
        <f t="shared" si="1"/>
        <v>Malawi 269</v>
      </c>
      <c r="G357" t="s">
        <v>1704</v>
      </c>
      <c r="I357" s="2">
        <v>270</v>
      </c>
      <c r="J357" s="2"/>
      <c r="Y357" t="s">
        <v>1705</v>
      </c>
      <c r="AR357" t="s">
        <v>1050</v>
      </c>
    </row>
    <row r="358" spans="4:44" x14ac:dyDescent="0.25">
      <c r="D358" t="str">
        <f t="shared" si="1"/>
        <v>Malaysia 270</v>
      </c>
      <c r="G358" t="s">
        <v>1706</v>
      </c>
      <c r="I358" s="2">
        <v>274</v>
      </c>
      <c r="J358" s="2"/>
      <c r="Y358" t="s">
        <v>1707</v>
      </c>
      <c r="AR358" t="s">
        <v>1054</v>
      </c>
    </row>
    <row r="359" spans="4:44" x14ac:dyDescent="0.25">
      <c r="D359" t="str">
        <f t="shared" si="1"/>
        <v>Maldives,Rep of 274</v>
      </c>
      <c r="G359" t="s">
        <v>1708</v>
      </c>
      <c r="I359" s="2">
        <v>276</v>
      </c>
      <c r="J359" s="2"/>
      <c r="Y359" t="s">
        <v>1709</v>
      </c>
      <c r="AR359" t="s">
        <v>1059</v>
      </c>
    </row>
    <row r="360" spans="4:44" x14ac:dyDescent="0.25">
      <c r="D360" t="str">
        <f t="shared" si="1"/>
        <v>Mali 276</v>
      </c>
      <c r="G360" t="s">
        <v>1710</v>
      </c>
      <c r="I360" s="2">
        <v>279</v>
      </c>
      <c r="J360" s="2"/>
      <c r="Y360" t="s">
        <v>1711</v>
      </c>
      <c r="AR360" t="s">
        <v>1063</v>
      </c>
    </row>
    <row r="361" spans="4:44" x14ac:dyDescent="0.25">
      <c r="D361" t="str">
        <f t="shared" si="1"/>
        <v>Malta 279</v>
      </c>
      <c r="G361" t="s">
        <v>1712</v>
      </c>
      <c r="I361" s="2">
        <v>692</v>
      </c>
      <c r="J361" s="2"/>
      <c r="Y361" t="s">
        <v>1713</v>
      </c>
      <c r="AR361" t="s">
        <v>1067</v>
      </c>
    </row>
    <row r="362" spans="4:44" x14ac:dyDescent="0.25">
      <c r="D362" t="str">
        <f t="shared" si="1"/>
        <v>Marshall Islnds 692</v>
      </c>
      <c r="G362" t="s">
        <v>1714</v>
      </c>
      <c r="I362" s="2">
        <v>664</v>
      </c>
      <c r="J362" s="2"/>
      <c r="Y362" t="s">
        <v>1715</v>
      </c>
      <c r="AR362" t="s">
        <v>1071</v>
      </c>
    </row>
    <row r="363" spans="4:44" x14ac:dyDescent="0.25">
      <c r="D363" t="str">
        <f t="shared" si="1"/>
        <v>Martinique 664</v>
      </c>
      <c r="G363" t="s">
        <v>1716</v>
      </c>
      <c r="I363" s="2">
        <v>282</v>
      </c>
      <c r="J363" s="2"/>
      <c r="Y363" t="s">
        <v>1717</v>
      </c>
      <c r="AR363" t="s">
        <v>1075</v>
      </c>
    </row>
    <row r="364" spans="4:44" x14ac:dyDescent="0.25">
      <c r="D364" t="str">
        <f t="shared" si="1"/>
        <v>Mauritania 282</v>
      </c>
      <c r="G364" t="s">
        <v>1718</v>
      </c>
      <c r="I364" s="2">
        <v>283</v>
      </c>
      <c r="J364" s="2"/>
      <c r="Y364" t="s">
        <v>1719</v>
      </c>
      <c r="AR364" t="s">
        <v>1079</v>
      </c>
    </row>
    <row r="365" spans="4:44" x14ac:dyDescent="0.25">
      <c r="D365" t="str">
        <f t="shared" si="1"/>
        <v>Mauritius 283</v>
      </c>
      <c r="G365" t="s">
        <v>1720</v>
      </c>
      <c r="I365" s="2">
        <v>285</v>
      </c>
      <c r="J365" s="2"/>
      <c r="Y365" t="s">
        <v>1721</v>
      </c>
      <c r="AR365" t="s">
        <v>1084</v>
      </c>
    </row>
    <row r="366" spans="4:44" x14ac:dyDescent="0.25">
      <c r="D366" t="str">
        <f t="shared" ref="D366:D429" si="2">CONCATENATE(G366," ",I365)</f>
        <v>Mexico 285</v>
      </c>
      <c r="G366" t="s">
        <v>1722</v>
      </c>
      <c r="I366" s="2">
        <v>693</v>
      </c>
      <c r="J366" s="2"/>
      <c r="Y366" t="s">
        <v>1723</v>
      </c>
      <c r="AR366" t="s">
        <v>1089</v>
      </c>
    </row>
    <row r="367" spans="4:44" x14ac:dyDescent="0.25">
      <c r="D367" t="str">
        <f t="shared" si="2"/>
        <v>Micronesia 693</v>
      </c>
      <c r="G367" t="s">
        <v>1724</v>
      </c>
      <c r="I367" s="2">
        <v>564</v>
      </c>
      <c r="J367" s="2"/>
      <c r="Y367" t="s">
        <v>1725</v>
      </c>
      <c r="AR367" t="s">
        <v>1093</v>
      </c>
    </row>
    <row r="368" spans="4:44" x14ac:dyDescent="0.25">
      <c r="D368" t="str">
        <f t="shared" si="2"/>
        <v>Moldova, Rep of 564</v>
      </c>
      <c r="G368" t="s">
        <v>1726</v>
      </c>
      <c r="I368" s="2">
        <v>565</v>
      </c>
      <c r="J368" s="2"/>
      <c r="Y368" t="s">
        <v>1727</v>
      </c>
      <c r="AR368" t="s">
        <v>1097</v>
      </c>
    </row>
    <row r="369" spans="4:44" x14ac:dyDescent="0.25">
      <c r="D369" t="str">
        <f t="shared" si="2"/>
        <v>Monaco 565</v>
      </c>
      <c r="G369" t="s">
        <v>1728</v>
      </c>
      <c r="I369" s="2">
        <v>288</v>
      </c>
      <c r="J369" s="2"/>
      <c r="Y369" t="s">
        <v>1729</v>
      </c>
      <c r="AR369" t="s">
        <v>1102</v>
      </c>
    </row>
    <row r="370" spans="4:44" x14ac:dyDescent="0.25">
      <c r="D370" t="str">
        <f t="shared" si="2"/>
        <v>Mongolia 288</v>
      </c>
      <c r="G370" t="s">
        <v>1730</v>
      </c>
      <c r="I370" s="2">
        <v>895</v>
      </c>
      <c r="J370" s="2"/>
      <c r="Y370" t="s">
        <v>1731</v>
      </c>
      <c r="AR370" t="s">
        <v>1106</v>
      </c>
    </row>
    <row r="371" spans="4:44" x14ac:dyDescent="0.25">
      <c r="D371" t="str">
        <f t="shared" si="2"/>
        <v>Montenegro 895</v>
      </c>
      <c r="G371" t="s">
        <v>1732</v>
      </c>
      <c r="I371" s="2">
        <v>620</v>
      </c>
      <c r="J371" s="2"/>
      <c r="Y371" t="s">
        <v>1733</v>
      </c>
      <c r="AR371" t="s">
        <v>1110</v>
      </c>
    </row>
    <row r="372" spans="4:44" x14ac:dyDescent="0.25">
      <c r="D372" t="str">
        <f t="shared" si="2"/>
        <v>Montserrat 620</v>
      </c>
      <c r="G372" t="s">
        <v>1734</v>
      </c>
      <c r="I372" s="2">
        <v>291</v>
      </c>
      <c r="J372" s="2"/>
      <c r="Y372" t="s">
        <v>1735</v>
      </c>
      <c r="AR372" t="s">
        <v>1114</v>
      </c>
    </row>
    <row r="373" spans="4:44" x14ac:dyDescent="0.25">
      <c r="D373" t="str">
        <f t="shared" si="2"/>
        <v>Morocco 291</v>
      </c>
      <c r="G373" t="s">
        <v>1736</v>
      </c>
      <c r="I373" s="2">
        <v>689</v>
      </c>
      <c r="J373" s="2"/>
      <c r="Y373" t="s">
        <v>1737</v>
      </c>
      <c r="AR373" t="s">
        <v>1118</v>
      </c>
    </row>
    <row r="374" spans="4:44" x14ac:dyDescent="0.25">
      <c r="D374" t="str">
        <f t="shared" si="2"/>
        <v>Mozambique 689</v>
      </c>
      <c r="G374" t="s">
        <v>1738</v>
      </c>
      <c r="I374" s="2" t="s">
        <v>1739</v>
      </c>
      <c r="J374" s="2"/>
      <c r="Y374" t="s">
        <v>1740</v>
      </c>
      <c r="AR374" t="s">
        <v>1122</v>
      </c>
    </row>
    <row r="375" spans="4:44" x14ac:dyDescent="0.25">
      <c r="D375" t="str">
        <f t="shared" si="2"/>
        <v>Myanmar 060</v>
      </c>
      <c r="G375" t="s">
        <v>1741</v>
      </c>
      <c r="I375" s="2">
        <v>700</v>
      </c>
      <c r="J375" s="2"/>
      <c r="Y375" t="s">
        <v>1742</v>
      </c>
      <c r="AR375" t="s">
        <v>1127</v>
      </c>
    </row>
    <row r="376" spans="4:44" x14ac:dyDescent="0.25">
      <c r="D376" t="str">
        <f t="shared" si="2"/>
        <v>N.Mariana Is. 700</v>
      </c>
      <c r="G376" t="s">
        <v>1743</v>
      </c>
      <c r="I376" s="2">
        <v>698</v>
      </c>
      <c r="J376" s="2"/>
      <c r="Y376" t="s">
        <v>1744</v>
      </c>
      <c r="AR376" t="s">
        <v>1131</v>
      </c>
    </row>
    <row r="377" spans="4:44" x14ac:dyDescent="0.25">
      <c r="D377" t="str">
        <f t="shared" si="2"/>
        <v>Namibia 698</v>
      </c>
      <c r="G377" t="s">
        <v>1745</v>
      </c>
      <c r="I377" s="2">
        <v>648</v>
      </c>
      <c r="J377" s="2"/>
      <c r="Y377" t="s">
        <v>1746</v>
      </c>
      <c r="AR377" t="s">
        <v>1135</v>
      </c>
    </row>
    <row r="378" spans="4:44" x14ac:dyDescent="0.25">
      <c r="D378" t="str">
        <f t="shared" si="2"/>
        <v>Nauru 648</v>
      </c>
      <c r="G378" t="s">
        <v>1747</v>
      </c>
      <c r="I378" s="2">
        <v>297</v>
      </c>
      <c r="J378" s="2"/>
      <c r="Y378" t="s">
        <v>1748</v>
      </c>
      <c r="AR378" t="s">
        <v>1141</v>
      </c>
    </row>
    <row r="379" spans="4:44" x14ac:dyDescent="0.25">
      <c r="D379" t="str">
        <f t="shared" si="2"/>
        <v>Nepal 297</v>
      </c>
      <c r="G379" t="s">
        <v>1749</v>
      </c>
      <c r="I379" s="2">
        <v>300</v>
      </c>
      <c r="J379" s="2"/>
      <c r="Y379" t="s">
        <v>1750</v>
      </c>
      <c r="AR379" t="s">
        <v>1146</v>
      </c>
    </row>
    <row r="380" spans="4:44" x14ac:dyDescent="0.25">
      <c r="D380" t="str">
        <f t="shared" si="2"/>
        <v>Netherlands 300</v>
      </c>
      <c r="G380" t="s">
        <v>1751</v>
      </c>
      <c r="I380" s="2">
        <v>672</v>
      </c>
      <c r="J380" s="2"/>
      <c r="Y380" t="s">
        <v>1752</v>
      </c>
      <c r="AR380" t="s">
        <v>1151</v>
      </c>
    </row>
    <row r="381" spans="4:44" x14ac:dyDescent="0.25">
      <c r="D381" t="str">
        <f t="shared" si="2"/>
        <v>Netherlands Ant 672</v>
      </c>
      <c r="G381" t="s">
        <v>1753</v>
      </c>
      <c r="I381" s="2">
        <v>667</v>
      </c>
      <c r="J381" s="2"/>
      <c r="Y381" t="s">
        <v>1754</v>
      </c>
      <c r="AR381" t="s">
        <v>1155</v>
      </c>
    </row>
    <row r="382" spans="4:44" x14ac:dyDescent="0.25">
      <c r="D382" t="str">
        <f t="shared" si="2"/>
        <v>New Caledonia 667</v>
      </c>
      <c r="G382" t="s">
        <v>1755</v>
      </c>
      <c r="I382" s="2">
        <v>309</v>
      </c>
      <c r="J382" s="2"/>
      <c r="Y382" t="s">
        <v>1756</v>
      </c>
      <c r="AR382" t="s">
        <v>1159</v>
      </c>
    </row>
    <row r="383" spans="4:44" x14ac:dyDescent="0.25">
      <c r="D383" t="str">
        <f t="shared" si="2"/>
        <v>New Zealand 309</v>
      </c>
      <c r="G383" t="s">
        <v>1757</v>
      </c>
      <c r="I383" s="2">
        <v>312</v>
      </c>
      <c r="J383" s="2"/>
      <c r="Y383" t="s">
        <v>1758</v>
      </c>
      <c r="AR383" t="s">
        <v>1163</v>
      </c>
    </row>
    <row r="384" spans="4:44" x14ac:dyDescent="0.25">
      <c r="D384" t="str">
        <f t="shared" si="2"/>
        <v>Nicaragua 312</v>
      </c>
      <c r="G384" t="s">
        <v>1759</v>
      </c>
      <c r="I384" s="2">
        <v>318</v>
      </c>
      <c r="J384" s="2"/>
      <c r="Y384" t="s">
        <v>1760</v>
      </c>
      <c r="AR384" t="s">
        <v>1168</v>
      </c>
    </row>
    <row r="385" spans="4:44" x14ac:dyDescent="0.25">
      <c r="D385" t="str">
        <f t="shared" si="2"/>
        <v>Niger 318</v>
      </c>
      <c r="G385" t="s">
        <v>1761</v>
      </c>
      <c r="I385" s="2">
        <v>321</v>
      </c>
      <c r="J385" s="2"/>
      <c r="Y385" t="s">
        <v>1762</v>
      </c>
      <c r="AR385" s="46" t="s">
        <v>171</v>
      </c>
    </row>
    <row r="386" spans="4:44" x14ac:dyDescent="0.25">
      <c r="D386" t="str">
        <f t="shared" si="2"/>
        <v>Nigeria 321</v>
      </c>
      <c r="G386" t="s">
        <v>1763</v>
      </c>
      <c r="I386" s="2">
        <v>680</v>
      </c>
      <c r="J386" s="2"/>
      <c r="Y386" t="s">
        <v>1764</v>
      </c>
      <c r="AR386" s="46" t="s">
        <v>190</v>
      </c>
    </row>
    <row r="387" spans="4:44" x14ac:dyDescent="0.25">
      <c r="D387" t="str">
        <f t="shared" si="2"/>
        <v>Niue 680</v>
      </c>
      <c r="G387" t="s">
        <v>1765</v>
      </c>
      <c r="I387" s="2">
        <v>324</v>
      </c>
      <c r="J387" s="2"/>
      <c r="Y387" t="s">
        <v>1766</v>
      </c>
      <c r="AR387" s="46" t="s">
        <v>205</v>
      </c>
    </row>
    <row r="388" spans="4:44" x14ac:dyDescent="0.25">
      <c r="D388" t="str">
        <f t="shared" si="2"/>
        <v>Norway 324</v>
      </c>
      <c r="G388" t="s">
        <v>1767</v>
      </c>
      <c r="I388" s="2">
        <v>701</v>
      </c>
      <c r="J388" s="2"/>
      <c r="Y388" t="s">
        <v>1768</v>
      </c>
      <c r="AR388" s="46" t="s">
        <v>219</v>
      </c>
    </row>
    <row r="389" spans="4:44" x14ac:dyDescent="0.25">
      <c r="D389" t="str">
        <f t="shared" si="2"/>
        <v>Not Applicable 701</v>
      </c>
      <c r="G389" t="s">
        <v>1769</v>
      </c>
      <c r="I389" s="2">
        <v>635</v>
      </c>
      <c r="J389" s="2"/>
      <c r="Y389" t="s">
        <v>1770</v>
      </c>
      <c r="AR389" s="46" t="s">
        <v>236</v>
      </c>
    </row>
    <row r="390" spans="4:44" x14ac:dyDescent="0.25">
      <c r="D390" t="str">
        <f t="shared" si="2"/>
        <v>Oman 635</v>
      </c>
      <c r="G390" t="s">
        <v>1771</v>
      </c>
      <c r="I390" s="2">
        <v>330</v>
      </c>
      <c r="J390" s="2"/>
      <c r="Y390" t="s">
        <v>1772</v>
      </c>
      <c r="AR390" s="46" t="s">
        <v>246</v>
      </c>
    </row>
    <row r="391" spans="4:44" x14ac:dyDescent="0.25">
      <c r="D391" t="str">
        <f t="shared" si="2"/>
        <v>Pakistan 330</v>
      </c>
      <c r="G391" t="s">
        <v>1773</v>
      </c>
      <c r="I391" s="2">
        <v>690</v>
      </c>
      <c r="J391" s="2"/>
      <c r="Y391" t="s">
        <v>1774</v>
      </c>
      <c r="AR391" s="46" t="s">
        <v>253</v>
      </c>
    </row>
    <row r="392" spans="4:44" x14ac:dyDescent="0.25">
      <c r="D392" t="str">
        <f t="shared" si="2"/>
        <v>Palau, Rep of 690</v>
      </c>
      <c r="G392" t="s">
        <v>1775</v>
      </c>
      <c r="I392" s="2">
        <v>705</v>
      </c>
      <c r="J392" s="2"/>
      <c r="Y392" t="s">
        <v>1776</v>
      </c>
      <c r="AR392" s="46" t="s">
        <v>260</v>
      </c>
    </row>
    <row r="393" spans="4:44" x14ac:dyDescent="0.25">
      <c r="D393" t="str">
        <f t="shared" si="2"/>
        <v>Palestine 705</v>
      </c>
      <c r="G393" t="s">
        <v>1777</v>
      </c>
      <c r="I393" s="2">
        <v>333</v>
      </c>
      <c r="J393" s="2"/>
      <c r="Y393" t="s">
        <v>1778</v>
      </c>
      <c r="AR393" s="46" t="s">
        <v>266</v>
      </c>
    </row>
    <row r="394" spans="4:44" x14ac:dyDescent="0.25">
      <c r="D394" t="str">
        <f t="shared" si="2"/>
        <v>Panama 333</v>
      </c>
      <c r="G394" t="s">
        <v>1779</v>
      </c>
      <c r="I394" s="2">
        <v>649</v>
      </c>
      <c r="J394" s="2"/>
      <c r="Y394" t="s">
        <v>1780</v>
      </c>
      <c r="AR394" s="46" t="s">
        <v>272</v>
      </c>
    </row>
    <row r="395" spans="4:44" x14ac:dyDescent="0.25">
      <c r="D395" t="str">
        <f t="shared" si="2"/>
        <v>Pap. New Guinea 649</v>
      </c>
      <c r="G395" t="s">
        <v>1781</v>
      </c>
      <c r="I395" s="2">
        <v>336</v>
      </c>
      <c r="J395" s="2"/>
      <c r="Y395" t="s">
        <v>1782</v>
      </c>
      <c r="AR395" s="46" t="s">
        <v>276</v>
      </c>
    </row>
    <row r="396" spans="4:44" x14ac:dyDescent="0.25">
      <c r="D396" t="str">
        <f t="shared" si="2"/>
        <v>Paraguay 336</v>
      </c>
      <c r="G396" t="s">
        <v>1783</v>
      </c>
      <c r="I396" s="2">
        <v>339</v>
      </c>
      <c r="J396" s="2"/>
      <c r="Y396" t="s">
        <v>1784</v>
      </c>
      <c r="AR396" s="46" t="s">
        <v>280</v>
      </c>
    </row>
    <row r="397" spans="4:44" x14ac:dyDescent="0.25">
      <c r="D397" t="str">
        <f t="shared" si="2"/>
        <v>Peru 339</v>
      </c>
      <c r="G397" t="s">
        <v>1785</v>
      </c>
      <c r="I397" s="2">
        <v>342</v>
      </c>
      <c r="J397" s="2"/>
      <c r="Y397" t="s">
        <v>1786</v>
      </c>
      <c r="AR397" s="46" t="s">
        <v>285</v>
      </c>
    </row>
    <row r="398" spans="4:44" x14ac:dyDescent="0.25">
      <c r="D398" t="str">
        <f t="shared" si="2"/>
        <v>Philippines 342</v>
      </c>
      <c r="G398" t="s">
        <v>1787</v>
      </c>
      <c r="I398" s="2">
        <v>345</v>
      </c>
      <c r="J398" s="2"/>
      <c r="Y398" t="s">
        <v>1788</v>
      </c>
      <c r="AR398" s="46" t="s">
        <v>290</v>
      </c>
    </row>
    <row r="399" spans="4:44" x14ac:dyDescent="0.25">
      <c r="D399" t="str">
        <f t="shared" si="2"/>
        <v>Poland 345</v>
      </c>
      <c r="G399" t="s">
        <v>1789</v>
      </c>
      <c r="I399" s="2">
        <v>348</v>
      </c>
      <c r="J399" s="2"/>
      <c r="Y399" t="s">
        <v>1790</v>
      </c>
      <c r="AR399" s="46" t="s">
        <v>296</v>
      </c>
    </row>
    <row r="400" spans="4:44" x14ac:dyDescent="0.25">
      <c r="D400" t="str">
        <f t="shared" si="2"/>
        <v>Portugal 348</v>
      </c>
      <c r="G400" t="s">
        <v>1791</v>
      </c>
      <c r="I400" s="2">
        <v>695</v>
      </c>
      <c r="J400" s="2"/>
      <c r="Y400" t="s">
        <v>1792</v>
      </c>
      <c r="AR400" s="46" t="s">
        <v>301</v>
      </c>
    </row>
    <row r="401" spans="4:44" x14ac:dyDescent="0.25">
      <c r="D401" t="str">
        <f t="shared" si="2"/>
        <v>Puerto Rico 695</v>
      </c>
      <c r="G401" t="s">
        <v>1793</v>
      </c>
      <c r="I401" s="2">
        <v>624</v>
      </c>
      <c r="J401" s="2"/>
      <c r="Y401" t="s">
        <v>1794</v>
      </c>
      <c r="AR401" s="46" t="s">
        <v>307</v>
      </c>
    </row>
    <row r="402" spans="4:44" x14ac:dyDescent="0.25">
      <c r="D402" t="str">
        <f t="shared" si="2"/>
        <v>Qatar 624</v>
      </c>
      <c r="G402" t="s">
        <v>1795</v>
      </c>
      <c r="I402" s="2">
        <v>663</v>
      </c>
      <c r="J402" s="2"/>
      <c r="Y402" t="s">
        <v>1796</v>
      </c>
      <c r="AR402" s="46" t="s">
        <v>312</v>
      </c>
    </row>
    <row r="403" spans="4:44" x14ac:dyDescent="0.25">
      <c r="D403" t="str">
        <f t="shared" si="2"/>
        <v>Reunion 663</v>
      </c>
      <c r="G403" t="s">
        <v>1797</v>
      </c>
      <c r="I403" s="2">
        <v>366</v>
      </c>
      <c r="J403" s="2"/>
      <c r="Y403" t="s">
        <v>1798</v>
      </c>
      <c r="AR403" s="46" t="s">
        <v>318</v>
      </c>
    </row>
    <row r="404" spans="4:44" x14ac:dyDescent="0.25">
      <c r="D404" t="str">
        <f t="shared" si="2"/>
        <v>Romania 366</v>
      </c>
      <c r="G404" t="s">
        <v>1799</v>
      </c>
      <c r="I404" s="2">
        <v>370</v>
      </c>
      <c r="J404" s="2"/>
      <c r="Y404" t="s">
        <v>1800</v>
      </c>
      <c r="AR404" s="46" t="s">
        <v>324</v>
      </c>
    </row>
    <row r="405" spans="4:44" x14ac:dyDescent="0.25">
      <c r="D405" t="str">
        <f t="shared" si="2"/>
        <v>Russian Fed. 370</v>
      </c>
      <c r="G405" t="s">
        <v>1801</v>
      </c>
      <c r="I405" s="2">
        <v>375</v>
      </c>
      <c r="J405" s="2"/>
      <c r="Y405" t="s">
        <v>1802</v>
      </c>
      <c r="AR405" s="46" t="s">
        <v>331</v>
      </c>
    </row>
    <row r="406" spans="4:44" x14ac:dyDescent="0.25">
      <c r="D406" t="str">
        <f t="shared" si="2"/>
        <v>Rwanda 375</v>
      </c>
      <c r="G406" t="s">
        <v>1803</v>
      </c>
      <c r="I406" s="2">
        <v>683</v>
      </c>
      <c r="J406" s="2"/>
      <c r="Y406" t="s">
        <v>1804</v>
      </c>
      <c r="AR406" s="46" t="s">
        <v>338</v>
      </c>
    </row>
    <row r="407" spans="4:44" x14ac:dyDescent="0.25">
      <c r="D407" t="str">
        <f t="shared" si="2"/>
        <v>S.Tome&amp;Principe 683</v>
      </c>
      <c r="G407" t="s">
        <v>1805</v>
      </c>
      <c r="I407" s="2">
        <v>590</v>
      </c>
      <c r="J407" s="2"/>
      <c r="Y407" t="s">
        <v>1806</v>
      </c>
      <c r="AR407" s="46" t="s">
        <v>346</v>
      </c>
    </row>
    <row r="408" spans="4:44" x14ac:dyDescent="0.25">
      <c r="D408" t="str">
        <f t="shared" si="2"/>
        <v>Samoa 590</v>
      </c>
      <c r="G408" t="s">
        <v>1807</v>
      </c>
      <c r="I408" s="2">
        <v>696</v>
      </c>
      <c r="J408" s="2"/>
      <c r="Y408" t="s">
        <v>1808</v>
      </c>
      <c r="AR408" s="46" t="s">
        <v>353</v>
      </c>
    </row>
    <row r="409" spans="4:44" x14ac:dyDescent="0.25">
      <c r="D409" t="str">
        <f t="shared" si="2"/>
        <v>Samoa,American 696</v>
      </c>
      <c r="G409" t="s">
        <v>1809</v>
      </c>
      <c r="I409" s="2">
        <v>570</v>
      </c>
      <c r="J409" s="2"/>
      <c r="Y409" t="s">
        <v>1810</v>
      </c>
      <c r="AR409" s="46" t="s">
        <v>364</v>
      </c>
    </row>
    <row r="410" spans="4:44" x14ac:dyDescent="0.25">
      <c r="D410" t="str">
        <f t="shared" si="2"/>
        <v>San Marino 570</v>
      </c>
      <c r="G410" t="s">
        <v>1811</v>
      </c>
      <c r="I410" s="2">
        <v>378</v>
      </c>
      <c r="J410" s="2"/>
      <c r="Y410" t="s">
        <v>1812</v>
      </c>
      <c r="AR410" s="46" t="s">
        <v>375</v>
      </c>
    </row>
    <row r="411" spans="4:44" x14ac:dyDescent="0.25">
      <c r="D411" t="str">
        <f t="shared" si="2"/>
        <v>Saudi Arabia 378</v>
      </c>
      <c r="G411" t="s">
        <v>1813</v>
      </c>
      <c r="I411" s="2">
        <v>381</v>
      </c>
      <c r="J411" s="2"/>
      <c r="Y411" t="s">
        <v>1814</v>
      </c>
      <c r="AR411" s="46" t="s">
        <v>386</v>
      </c>
    </row>
    <row r="412" spans="4:44" x14ac:dyDescent="0.25">
      <c r="D412" t="str">
        <f t="shared" si="2"/>
        <v>Senegal 381</v>
      </c>
      <c r="G412" t="s">
        <v>1815</v>
      </c>
      <c r="I412" s="2">
        <v>897</v>
      </c>
      <c r="J412" s="2"/>
      <c r="Y412" t="s">
        <v>1816</v>
      </c>
      <c r="AR412" s="46" t="s">
        <v>396</v>
      </c>
    </row>
    <row r="413" spans="4:44" x14ac:dyDescent="0.25">
      <c r="D413" t="str">
        <f t="shared" si="2"/>
        <v>Serbia 897</v>
      </c>
      <c r="G413" t="s">
        <v>1817</v>
      </c>
      <c r="I413" s="2">
        <v>891</v>
      </c>
      <c r="J413" s="2"/>
      <c r="Y413" t="s">
        <v>1818</v>
      </c>
      <c r="AR413" s="46" t="s">
        <v>406</v>
      </c>
    </row>
    <row r="414" spans="4:44" x14ac:dyDescent="0.25">
      <c r="D414" t="str">
        <f t="shared" si="2"/>
        <v>Serbia &amp; Monten 891</v>
      </c>
      <c r="G414" t="s">
        <v>1819</v>
      </c>
      <c r="I414" s="2">
        <v>628</v>
      </c>
      <c r="J414" s="2"/>
      <c r="Y414" t="s">
        <v>1820</v>
      </c>
      <c r="AR414" s="46" t="s">
        <v>414</v>
      </c>
    </row>
    <row r="415" spans="4:44" x14ac:dyDescent="0.25">
      <c r="D415" t="str">
        <f t="shared" si="2"/>
        <v>Seychelles 628</v>
      </c>
      <c r="G415" t="s">
        <v>1821</v>
      </c>
      <c r="I415" s="2">
        <v>390</v>
      </c>
      <c r="J415" s="2"/>
      <c r="Y415" t="s">
        <v>1822</v>
      </c>
      <c r="AR415" s="46" t="s">
        <v>422</v>
      </c>
    </row>
    <row r="416" spans="4:44" x14ac:dyDescent="0.25">
      <c r="D416" t="str">
        <f t="shared" si="2"/>
        <v>Sierra Leone 390</v>
      </c>
      <c r="G416" t="s">
        <v>1823</v>
      </c>
      <c r="I416" s="2">
        <v>645</v>
      </c>
      <c r="J416" s="2"/>
      <c r="Y416" t="s">
        <v>1824</v>
      </c>
      <c r="AR416" s="46" t="s">
        <v>431</v>
      </c>
    </row>
    <row r="417" spans="4:44" x14ac:dyDescent="0.25">
      <c r="D417" t="str">
        <f t="shared" si="2"/>
        <v>Sikkim 645</v>
      </c>
      <c r="G417" t="s">
        <v>1825</v>
      </c>
      <c r="I417" s="2">
        <v>391</v>
      </c>
      <c r="J417" s="2"/>
      <c r="Y417" t="s">
        <v>1826</v>
      </c>
      <c r="AR417" s="46" t="s">
        <v>441</v>
      </c>
    </row>
    <row r="418" spans="4:44" x14ac:dyDescent="0.25">
      <c r="D418" t="str">
        <f t="shared" si="2"/>
        <v>Singapore 391</v>
      </c>
      <c r="G418" t="s">
        <v>1827</v>
      </c>
      <c r="I418" s="2">
        <v>395</v>
      </c>
      <c r="J418" s="2"/>
      <c r="Y418" t="s">
        <v>1828</v>
      </c>
      <c r="AR418" s="46" t="s">
        <v>453</v>
      </c>
    </row>
    <row r="419" spans="4:44" x14ac:dyDescent="0.25">
      <c r="D419" t="str">
        <f t="shared" si="2"/>
        <v>Slovak Republic 395</v>
      </c>
      <c r="G419" t="s">
        <v>1829</v>
      </c>
      <c r="I419" s="2">
        <v>394</v>
      </c>
      <c r="J419" s="2"/>
      <c r="Y419" t="s">
        <v>1830</v>
      </c>
      <c r="AR419" s="46" t="s">
        <v>462</v>
      </c>
    </row>
    <row r="420" spans="4:44" x14ac:dyDescent="0.25">
      <c r="D420" t="str">
        <f t="shared" si="2"/>
        <v>Slovenia 394</v>
      </c>
      <c r="G420" t="s">
        <v>1831</v>
      </c>
      <c r="I420" s="2">
        <v>631</v>
      </c>
      <c r="J420" s="2"/>
      <c r="Y420" t="s">
        <v>1832</v>
      </c>
      <c r="AR420" s="46" t="s">
        <v>472</v>
      </c>
    </row>
    <row r="421" spans="4:44" x14ac:dyDescent="0.25">
      <c r="D421" t="str">
        <f t="shared" si="2"/>
        <v>Solomon Islands 631</v>
      </c>
      <c r="G421" t="s">
        <v>1833</v>
      </c>
      <c r="I421" s="2">
        <v>392</v>
      </c>
      <c r="J421" s="2"/>
      <c r="Y421" t="s">
        <v>1834</v>
      </c>
      <c r="AR421" s="46" t="s">
        <v>482</v>
      </c>
    </row>
    <row r="422" spans="4:44" x14ac:dyDescent="0.25">
      <c r="D422" t="str">
        <f t="shared" si="2"/>
        <v>Somalia 392</v>
      </c>
      <c r="G422" t="s">
        <v>1835</v>
      </c>
      <c r="I422" s="2">
        <v>393</v>
      </c>
      <c r="J422" s="2"/>
      <c r="Y422" t="s">
        <v>1836</v>
      </c>
      <c r="AR422" s="46" t="s">
        <v>492</v>
      </c>
    </row>
    <row r="423" spans="4:44" x14ac:dyDescent="0.25">
      <c r="D423" t="str">
        <f t="shared" si="2"/>
        <v>South Africa 393</v>
      </c>
      <c r="G423" t="s">
        <v>1837</v>
      </c>
      <c r="I423" s="2">
        <v>567</v>
      </c>
      <c r="J423" s="2"/>
      <c r="Y423" t="s">
        <v>1838</v>
      </c>
      <c r="AR423" s="46" t="s">
        <v>502</v>
      </c>
    </row>
    <row r="424" spans="4:44" x14ac:dyDescent="0.25">
      <c r="D424" t="str">
        <f t="shared" si="2"/>
        <v>South Korea,Rep 567</v>
      </c>
      <c r="G424" t="s">
        <v>1839</v>
      </c>
      <c r="I424" s="2">
        <v>404</v>
      </c>
      <c r="J424" s="2"/>
      <c r="Y424" t="s">
        <v>1840</v>
      </c>
      <c r="AR424" s="46" t="s">
        <v>513</v>
      </c>
    </row>
    <row r="425" spans="4:44" x14ac:dyDescent="0.25">
      <c r="D425" t="str">
        <f t="shared" si="2"/>
        <v>South Sudan 404</v>
      </c>
      <c r="G425" t="s">
        <v>1841</v>
      </c>
      <c r="I425" s="2">
        <v>399</v>
      </c>
      <c r="J425" s="2"/>
      <c r="Y425" t="s">
        <v>1842</v>
      </c>
      <c r="AR425" s="46" t="s">
        <v>523</v>
      </c>
    </row>
    <row r="426" spans="4:44" x14ac:dyDescent="0.25">
      <c r="D426" t="str">
        <f t="shared" si="2"/>
        <v>Spain 399</v>
      </c>
      <c r="G426" t="s">
        <v>1843</v>
      </c>
      <c r="I426" s="2" t="s">
        <v>1844</v>
      </c>
      <c r="J426" s="2"/>
      <c r="Y426" t="s">
        <v>1845</v>
      </c>
      <c r="AR426" s="46" t="s">
        <v>533</v>
      </c>
    </row>
    <row r="427" spans="4:44" x14ac:dyDescent="0.25">
      <c r="D427" t="str">
        <f t="shared" si="2"/>
        <v>Sri Lanka 078</v>
      </c>
      <c r="G427" t="s">
        <v>1846</v>
      </c>
      <c r="I427" s="2">
        <v>627</v>
      </c>
      <c r="J427" s="2"/>
      <c r="Y427" t="s">
        <v>1847</v>
      </c>
      <c r="AR427" s="46" t="s">
        <v>543</v>
      </c>
    </row>
    <row r="428" spans="4:44" x14ac:dyDescent="0.25">
      <c r="D428" t="str">
        <f t="shared" si="2"/>
        <v>St Kitts&amp;Nevis 627</v>
      </c>
      <c r="G428" t="s">
        <v>1848</v>
      </c>
      <c r="I428" s="2">
        <v>625</v>
      </c>
      <c r="J428" s="2"/>
      <c r="Y428" t="s">
        <v>1849</v>
      </c>
      <c r="AR428" s="46" t="s">
        <v>552</v>
      </c>
    </row>
    <row r="429" spans="4:44" x14ac:dyDescent="0.25">
      <c r="D429" t="str">
        <f t="shared" si="2"/>
        <v>St. Helena 625</v>
      </c>
      <c r="G429" t="s">
        <v>1850</v>
      </c>
      <c r="I429" s="2">
        <v>629</v>
      </c>
      <c r="J429" s="2"/>
      <c r="Y429" t="s">
        <v>1851</v>
      </c>
      <c r="AR429" s="46" t="s">
        <v>560</v>
      </c>
    </row>
    <row r="430" spans="4:44" x14ac:dyDescent="0.25">
      <c r="D430" t="str">
        <f t="shared" ref="D430:D470" si="3">CONCATENATE(G430," ",I429)</f>
        <v>St. Lucia 629</v>
      </c>
      <c r="G430" t="s">
        <v>1852</v>
      </c>
      <c r="I430" s="2">
        <v>630</v>
      </c>
      <c r="J430" s="2"/>
      <c r="Y430" t="s">
        <v>1853</v>
      </c>
      <c r="AR430" s="46" t="s">
        <v>569</v>
      </c>
    </row>
    <row r="431" spans="4:44" x14ac:dyDescent="0.25">
      <c r="D431" t="str">
        <f t="shared" si="3"/>
        <v>St. Vincent 630</v>
      </c>
      <c r="G431" t="s">
        <v>1854</v>
      </c>
      <c r="I431" s="2">
        <v>499</v>
      </c>
      <c r="J431" s="2"/>
      <c r="Y431" t="s">
        <v>1855</v>
      </c>
      <c r="AR431" s="46" t="s">
        <v>578</v>
      </c>
    </row>
    <row r="432" spans="4:44" x14ac:dyDescent="0.25">
      <c r="D432" t="str">
        <f t="shared" si="3"/>
        <v>Stateless 499</v>
      </c>
      <c r="G432" t="s">
        <v>1856</v>
      </c>
      <c r="I432" s="2">
        <v>402</v>
      </c>
      <c r="J432" s="2"/>
      <c r="Y432" t="s">
        <v>1857</v>
      </c>
      <c r="AR432" s="46" t="s">
        <v>588</v>
      </c>
    </row>
    <row r="433" spans="4:44" x14ac:dyDescent="0.25">
      <c r="D433" t="str">
        <f t="shared" si="3"/>
        <v>Sudan 402</v>
      </c>
      <c r="G433" t="s">
        <v>1858</v>
      </c>
      <c r="I433" s="2">
        <v>678</v>
      </c>
      <c r="J433" s="2"/>
      <c r="Y433" t="s">
        <v>1859</v>
      </c>
      <c r="AR433" s="46" t="s">
        <v>596</v>
      </c>
    </row>
    <row r="434" spans="4:44" x14ac:dyDescent="0.25">
      <c r="D434" t="str">
        <f t="shared" si="3"/>
        <v>Suriname 678</v>
      </c>
      <c r="G434" t="s">
        <v>1860</v>
      </c>
      <c r="I434" s="2">
        <v>403</v>
      </c>
      <c r="J434" s="2"/>
      <c r="Y434" t="s">
        <v>1861</v>
      </c>
      <c r="AR434" s="46" t="s">
        <v>605</v>
      </c>
    </row>
    <row r="435" spans="4:44" x14ac:dyDescent="0.25">
      <c r="D435" t="str">
        <f t="shared" si="3"/>
        <v>Swaziland 403</v>
      </c>
      <c r="G435" t="s">
        <v>1862</v>
      </c>
      <c r="I435" s="2">
        <v>411</v>
      </c>
      <c r="J435" s="2"/>
      <c r="Y435" t="s">
        <v>1863</v>
      </c>
      <c r="AR435" s="46" t="s">
        <v>616</v>
      </c>
    </row>
    <row r="436" spans="4:44" x14ac:dyDescent="0.25">
      <c r="D436" t="str">
        <f t="shared" si="3"/>
        <v>Sweden 411</v>
      </c>
      <c r="G436" t="s">
        <v>1864</v>
      </c>
      <c r="I436" s="2">
        <v>575</v>
      </c>
      <c r="J436" s="2"/>
      <c r="Y436" t="s">
        <v>1865</v>
      </c>
      <c r="AR436" s="46" t="s">
        <v>625</v>
      </c>
    </row>
    <row r="437" spans="4:44" x14ac:dyDescent="0.25">
      <c r="D437" t="str">
        <f t="shared" si="3"/>
        <v>Switzerland 575</v>
      </c>
      <c r="G437" t="s">
        <v>1866</v>
      </c>
      <c r="I437" s="2">
        <v>414</v>
      </c>
      <c r="J437" s="2"/>
      <c r="Y437" t="s">
        <v>1867</v>
      </c>
      <c r="AR437" s="46" t="s">
        <v>633</v>
      </c>
    </row>
    <row r="438" spans="4:44" x14ac:dyDescent="0.25">
      <c r="D438" t="str">
        <f t="shared" si="3"/>
        <v>Syria, Arab Rep 414</v>
      </c>
      <c r="G438" t="s">
        <v>1868</v>
      </c>
      <c r="I438" s="2">
        <v>415</v>
      </c>
      <c r="J438" s="2"/>
      <c r="Y438" t="s">
        <v>1869</v>
      </c>
      <c r="AR438" s="46" t="s">
        <v>642</v>
      </c>
    </row>
    <row r="439" spans="4:44" x14ac:dyDescent="0.25">
      <c r="D439" t="str">
        <f t="shared" si="3"/>
        <v>Tajikistan 415</v>
      </c>
      <c r="G439" t="s">
        <v>1870</v>
      </c>
      <c r="I439" s="2">
        <v>455</v>
      </c>
      <c r="J439" s="2"/>
      <c r="Y439" t="s">
        <v>1871</v>
      </c>
      <c r="AR439" s="46" t="s">
        <v>649</v>
      </c>
    </row>
    <row r="440" spans="4:44" x14ac:dyDescent="0.25">
      <c r="D440" t="str">
        <f t="shared" si="3"/>
        <v>Tanzania,Uni.Re 455</v>
      </c>
      <c r="G440" t="s">
        <v>1872</v>
      </c>
      <c r="I440" s="2">
        <v>420</v>
      </c>
      <c r="J440" s="2"/>
      <c r="Y440" t="s">
        <v>1873</v>
      </c>
      <c r="AR440" s="46" t="s">
        <v>658</v>
      </c>
    </row>
    <row r="441" spans="4:44" x14ac:dyDescent="0.25">
      <c r="D441" t="str">
        <f t="shared" si="3"/>
        <v>Thailand 420</v>
      </c>
      <c r="G441" t="s">
        <v>1874</v>
      </c>
      <c r="I441" s="2">
        <v>706</v>
      </c>
      <c r="J441" s="2"/>
      <c r="Y441" t="s">
        <v>1875</v>
      </c>
      <c r="AR441" s="46" t="s">
        <v>667</v>
      </c>
    </row>
    <row r="442" spans="4:44" x14ac:dyDescent="0.25">
      <c r="D442" t="str">
        <f t="shared" si="3"/>
        <v>Timor-Leste 706</v>
      </c>
      <c r="G442" t="s">
        <v>1876</v>
      </c>
      <c r="I442" s="2">
        <v>423</v>
      </c>
      <c r="J442" s="2"/>
      <c r="Y442" t="s">
        <v>1877</v>
      </c>
      <c r="AR442" s="46" t="s">
        <v>676</v>
      </c>
    </row>
    <row r="443" spans="4:44" x14ac:dyDescent="0.25">
      <c r="D443" t="str">
        <f t="shared" si="3"/>
        <v>Togo 423</v>
      </c>
      <c r="G443" t="s">
        <v>1878</v>
      </c>
      <c r="I443" s="2">
        <v>656</v>
      </c>
      <c r="J443" s="2"/>
      <c r="Y443" t="s">
        <v>1879</v>
      </c>
      <c r="AR443" s="46" t="s">
        <v>685</v>
      </c>
    </row>
    <row r="444" spans="4:44" x14ac:dyDescent="0.25">
      <c r="D444" t="str">
        <f t="shared" si="3"/>
        <v>Tokelau Islands 656</v>
      </c>
      <c r="G444" t="s">
        <v>1880</v>
      </c>
      <c r="I444" s="2">
        <v>634</v>
      </c>
      <c r="J444" s="2"/>
      <c r="Y444" t="s">
        <v>1881</v>
      </c>
      <c r="AR444" s="46" t="s">
        <v>693</v>
      </c>
    </row>
    <row r="445" spans="4:44" x14ac:dyDescent="0.25">
      <c r="D445" t="str">
        <f t="shared" si="3"/>
        <v>Tonga 634</v>
      </c>
      <c r="G445" t="s">
        <v>1882</v>
      </c>
      <c r="I445" s="2">
        <v>429</v>
      </c>
      <c r="J445" s="2"/>
      <c r="Y445" t="s">
        <v>1883</v>
      </c>
      <c r="AR445" s="46" t="s">
        <v>701</v>
      </c>
    </row>
    <row r="446" spans="4:44" x14ac:dyDescent="0.25">
      <c r="D446" t="str">
        <f t="shared" si="3"/>
        <v>Trinidad,Tobago 429</v>
      </c>
      <c r="G446" t="s">
        <v>1884</v>
      </c>
      <c r="I446" s="2">
        <v>432</v>
      </c>
      <c r="J446" s="2"/>
      <c r="Y446" t="s">
        <v>1885</v>
      </c>
      <c r="AR446" s="46" t="s">
        <v>707</v>
      </c>
    </row>
    <row r="447" spans="4:44" x14ac:dyDescent="0.25">
      <c r="D447" t="str">
        <f t="shared" si="3"/>
        <v>Tunisia 432</v>
      </c>
      <c r="G447" t="s">
        <v>1886</v>
      </c>
      <c r="I447" s="2">
        <v>435</v>
      </c>
      <c r="J447" s="2"/>
      <c r="Y447" t="s">
        <v>1887</v>
      </c>
      <c r="AR447" s="46" t="s">
        <v>714</v>
      </c>
    </row>
    <row r="448" spans="4:44" x14ac:dyDescent="0.25">
      <c r="D448" t="str">
        <f t="shared" si="3"/>
        <v>Turkey 435</v>
      </c>
      <c r="G448" t="s">
        <v>1888</v>
      </c>
      <c r="I448" s="2">
        <v>436</v>
      </c>
      <c r="J448" s="2"/>
      <c r="Y448" t="s">
        <v>1889</v>
      </c>
      <c r="AR448" s="46" t="s">
        <v>721</v>
      </c>
    </row>
    <row r="449" spans="4:44" x14ac:dyDescent="0.25">
      <c r="D449" t="str">
        <f t="shared" si="3"/>
        <v>Turkmenistan 436</v>
      </c>
      <c r="G449" t="s">
        <v>1890</v>
      </c>
      <c r="I449" s="2">
        <v>636</v>
      </c>
      <c r="J449" s="2"/>
      <c r="Y449" t="s">
        <v>1891</v>
      </c>
      <c r="AR449" s="46" t="s">
        <v>729</v>
      </c>
    </row>
    <row r="450" spans="4:44" x14ac:dyDescent="0.25">
      <c r="D450" t="str">
        <f t="shared" si="3"/>
        <v>Turks&amp; Caicosin 636</v>
      </c>
      <c r="G450" t="s">
        <v>1892</v>
      </c>
      <c r="I450" s="2">
        <v>618</v>
      </c>
      <c r="J450" s="2"/>
      <c r="Y450" t="s">
        <v>1893</v>
      </c>
      <c r="AR450" s="46" t="s">
        <v>736</v>
      </c>
    </row>
    <row r="451" spans="4:44" x14ac:dyDescent="0.25">
      <c r="D451" t="str">
        <f t="shared" si="3"/>
        <v>Tuvalu 618</v>
      </c>
      <c r="G451" t="s">
        <v>1894</v>
      </c>
      <c r="I451" s="2">
        <v>438</v>
      </c>
      <c r="J451" s="2"/>
      <c r="Y451" t="s">
        <v>1895</v>
      </c>
      <c r="AR451" s="46" t="s">
        <v>744</v>
      </c>
    </row>
    <row r="452" spans="4:44" x14ac:dyDescent="0.25">
      <c r="D452" t="str">
        <f t="shared" si="3"/>
        <v>Uganda 438</v>
      </c>
      <c r="G452" t="s">
        <v>1896</v>
      </c>
      <c r="I452" s="2">
        <v>441</v>
      </c>
      <c r="J452" s="2"/>
      <c r="Y452" t="s">
        <v>1897</v>
      </c>
      <c r="AR452" s="46" t="s">
        <v>750</v>
      </c>
    </row>
    <row r="453" spans="4:44" x14ac:dyDescent="0.25">
      <c r="D453" t="str">
        <f t="shared" si="3"/>
        <v>Ukraine 441</v>
      </c>
      <c r="G453" t="s">
        <v>1898</v>
      </c>
      <c r="I453" s="2">
        <v>453</v>
      </c>
      <c r="J453" s="2"/>
      <c r="Y453" t="s">
        <v>1899</v>
      </c>
      <c r="AR453" s="46" t="s">
        <v>758</v>
      </c>
    </row>
    <row r="454" spans="4:44" x14ac:dyDescent="0.25">
      <c r="D454" t="str">
        <f t="shared" si="3"/>
        <v>United Kingdom 453</v>
      </c>
      <c r="G454" t="s">
        <v>1900</v>
      </c>
      <c r="I454" s="2">
        <v>999</v>
      </c>
      <c r="J454" s="2"/>
      <c r="Y454" t="s">
        <v>1901</v>
      </c>
      <c r="AR454" s="46" t="s">
        <v>764</v>
      </c>
    </row>
    <row r="455" spans="4:44" x14ac:dyDescent="0.25">
      <c r="D455" t="str">
        <f t="shared" si="3"/>
        <v>United Nations 999</v>
      </c>
      <c r="G455" t="s">
        <v>1902</v>
      </c>
      <c r="I455" s="2" t="s">
        <v>1903</v>
      </c>
      <c r="J455" s="2"/>
      <c r="Y455" t="s">
        <v>1904</v>
      </c>
      <c r="AR455" s="46" t="s">
        <v>770</v>
      </c>
    </row>
    <row r="456" spans="4:44" x14ac:dyDescent="0.25">
      <c r="D456" t="str">
        <f t="shared" si="3"/>
        <v>Unknown 000</v>
      </c>
      <c r="G456" t="s">
        <v>1905</v>
      </c>
      <c r="I456" s="2">
        <v>462</v>
      </c>
      <c r="J456" s="2"/>
      <c r="Y456" t="s">
        <v>1906</v>
      </c>
      <c r="AR456" s="46" t="s">
        <v>775</v>
      </c>
    </row>
    <row r="457" spans="4:44" x14ac:dyDescent="0.25">
      <c r="D457" t="str">
        <f t="shared" si="3"/>
        <v>Uruguay 462</v>
      </c>
      <c r="G457" t="s">
        <v>1907</v>
      </c>
      <c r="I457" s="2">
        <v>456</v>
      </c>
      <c r="J457" s="2"/>
      <c r="Y457" t="s">
        <v>1908</v>
      </c>
      <c r="AR457" s="46" t="s">
        <v>781</v>
      </c>
    </row>
    <row r="458" spans="4:44" x14ac:dyDescent="0.25">
      <c r="D458" t="str">
        <f t="shared" si="3"/>
        <v>USA 456</v>
      </c>
      <c r="G458" t="s">
        <v>1909</v>
      </c>
      <c r="I458" s="2">
        <v>449</v>
      </c>
      <c r="J458" s="2"/>
      <c r="Y458" t="s">
        <v>1910</v>
      </c>
      <c r="AR458" s="46" t="s">
        <v>787</v>
      </c>
    </row>
    <row r="459" spans="4:44" x14ac:dyDescent="0.25">
      <c r="D459" t="str">
        <f t="shared" si="3"/>
        <v>Utd.Arab.Emir. 449</v>
      </c>
      <c r="G459" t="s">
        <v>1911</v>
      </c>
      <c r="I459" s="2">
        <v>463</v>
      </c>
      <c r="J459" s="2"/>
      <c r="Y459" t="s">
        <v>1912</v>
      </c>
      <c r="AR459" s="46" t="s">
        <v>793</v>
      </c>
    </row>
    <row r="460" spans="4:44" x14ac:dyDescent="0.25">
      <c r="D460" t="str">
        <f t="shared" si="3"/>
        <v>Uzbekistan 463</v>
      </c>
      <c r="G460" t="s">
        <v>1913</v>
      </c>
      <c r="I460" s="2">
        <v>655</v>
      </c>
      <c r="J460" s="2"/>
      <c r="Y460" t="s">
        <v>1914</v>
      </c>
      <c r="AR460" s="46" t="s">
        <v>798</v>
      </c>
    </row>
    <row r="461" spans="4:44" x14ac:dyDescent="0.25">
      <c r="D461" t="str">
        <f t="shared" si="3"/>
        <v>Vanuatu 655</v>
      </c>
      <c r="G461" t="s">
        <v>1915</v>
      </c>
      <c r="I461" s="2">
        <v>535</v>
      </c>
      <c r="J461" s="2"/>
      <c r="Y461" t="s">
        <v>1916</v>
      </c>
      <c r="AR461" s="46" t="s">
        <v>804</v>
      </c>
    </row>
    <row r="462" spans="4:44" x14ac:dyDescent="0.25">
      <c r="D462" t="str">
        <f t="shared" si="3"/>
        <v>Vatican City 535</v>
      </c>
      <c r="G462" t="s">
        <v>1917</v>
      </c>
      <c r="I462" s="2">
        <v>471</v>
      </c>
      <c r="J462" s="2"/>
      <c r="Y462" t="s">
        <v>1918</v>
      </c>
      <c r="AR462" s="46" t="s">
        <v>809</v>
      </c>
    </row>
    <row r="463" spans="4:44" x14ac:dyDescent="0.25">
      <c r="D463" t="str">
        <f t="shared" si="3"/>
        <v>Venezuela 471</v>
      </c>
      <c r="G463" t="s">
        <v>1919</v>
      </c>
      <c r="I463" s="2">
        <v>520</v>
      </c>
      <c r="J463" s="2"/>
      <c r="Y463" t="s">
        <v>1920</v>
      </c>
      <c r="AR463" s="46" t="s">
        <v>816</v>
      </c>
    </row>
    <row r="464" spans="4:44" x14ac:dyDescent="0.25">
      <c r="D464" t="str">
        <f t="shared" si="3"/>
        <v>Vietnam 520</v>
      </c>
      <c r="G464" t="s">
        <v>1921</v>
      </c>
      <c r="I464" s="2">
        <v>661</v>
      </c>
      <c r="J464" s="2"/>
      <c r="Y464" t="s">
        <v>1922</v>
      </c>
      <c r="AR464" s="46" t="s">
        <v>821</v>
      </c>
    </row>
    <row r="465" spans="4:44" x14ac:dyDescent="0.25">
      <c r="D465" t="str">
        <f t="shared" si="3"/>
        <v>Wallis,Futuna 661</v>
      </c>
      <c r="G465" t="s">
        <v>1923</v>
      </c>
      <c r="I465" s="2">
        <v>691</v>
      </c>
      <c r="J465" s="2"/>
      <c r="Y465" t="s">
        <v>1924</v>
      </c>
      <c r="AR465" s="46" t="s">
        <v>827</v>
      </c>
    </row>
    <row r="466" spans="4:44" x14ac:dyDescent="0.25">
      <c r="D466" t="str">
        <f t="shared" si="3"/>
        <v>Western Sahara 691</v>
      </c>
      <c r="G466" t="s">
        <v>1925</v>
      </c>
      <c r="I466" s="2">
        <v>492</v>
      </c>
      <c r="J466" s="2"/>
      <c r="Y466" t="s">
        <v>1926</v>
      </c>
      <c r="AR466" s="46" t="s">
        <v>832</v>
      </c>
    </row>
    <row r="467" spans="4:44" x14ac:dyDescent="0.25">
      <c r="D467" t="str">
        <f t="shared" si="3"/>
        <v>Yemen, Rep of 492</v>
      </c>
      <c r="G467" t="s">
        <v>1927</v>
      </c>
      <c r="I467" s="2">
        <v>495</v>
      </c>
      <c r="J467" s="2"/>
      <c r="Y467" t="s">
        <v>1928</v>
      </c>
      <c r="AR467" s="46" t="s">
        <v>837</v>
      </c>
    </row>
    <row r="468" spans="4:44" x14ac:dyDescent="0.25">
      <c r="D468" t="str">
        <f t="shared" si="3"/>
        <v>Yugoslavia 495</v>
      </c>
      <c r="G468" t="s">
        <v>1929</v>
      </c>
      <c r="I468" s="2">
        <v>498</v>
      </c>
      <c r="J468" s="2"/>
      <c r="Y468" t="s">
        <v>1930</v>
      </c>
      <c r="AR468" s="46" t="s">
        <v>843</v>
      </c>
    </row>
    <row r="469" spans="4:44" x14ac:dyDescent="0.25">
      <c r="D469" t="str">
        <f t="shared" si="3"/>
        <v>Zambia 498</v>
      </c>
      <c r="G469" t="s">
        <v>1931</v>
      </c>
      <c r="I469" s="2">
        <v>626</v>
      </c>
      <c r="J469" s="2"/>
      <c r="Y469" t="s">
        <v>1932</v>
      </c>
      <c r="AR469" s="46" t="s">
        <v>849</v>
      </c>
    </row>
    <row r="470" spans="4:44" x14ac:dyDescent="0.25">
      <c r="D470" t="str">
        <f t="shared" si="3"/>
        <v>Zimbabwe 626</v>
      </c>
      <c r="G470" t="s">
        <v>1933</v>
      </c>
      <c r="Y470" t="s">
        <v>1934</v>
      </c>
      <c r="AR470" s="46" t="s">
        <v>854</v>
      </c>
    </row>
    <row r="471" spans="4:44" x14ac:dyDescent="0.25">
      <c r="Y471" t="s">
        <v>1935</v>
      </c>
      <c r="AR471" s="46" t="s">
        <v>859</v>
      </c>
    </row>
    <row r="472" spans="4:44" x14ac:dyDescent="0.25">
      <c r="Y472" t="s">
        <v>1936</v>
      </c>
      <c r="AR472" s="46" t="s">
        <v>864</v>
      </c>
    </row>
    <row r="473" spans="4:44" x14ac:dyDescent="0.25">
      <c r="D473" s="2" t="s">
        <v>1937</v>
      </c>
      <c r="E473" s="2"/>
      <c r="F473" s="2"/>
      <c r="Y473" t="s">
        <v>1938</v>
      </c>
      <c r="AR473" s="46" t="s">
        <v>876</v>
      </c>
    </row>
    <row r="474" spans="4:44" x14ac:dyDescent="0.25">
      <c r="D474" s="2" t="s">
        <v>1939</v>
      </c>
      <c r="E474" s="2"/>
      <c r="F474" s="2"/>
      <c r="Y474" t="s">
        <v>1940</v>
      </c>
      <c r="AR474" s="46" t="s">
        <v>882</v>
      </c>
    </row>
    <row r="475" spans="4:44" x14ac:dyDescent="0.25">
      <c r="D475" t="s">
        <v>234</v>
      </c>
      <c r="Y475" t="s">
        <v>1941</v>
      </c>
      <c r="AR475" s="46" t="s">
        <v>888</v>
      </c>
    </row>
    <row r="476" spans="4:44" x14ac:dyDescent="0.25">
      <c r="D476" t="s">
        <v>1942</v>
      </c>
      <c r="Y476" t="s">
        <v>1943</v>
      </c>
      <c r="AR476" s="46" t="s">
        <v>893</v>
      </c>
    </row>
    <row r="477" spans="4:44" x14ac:dyDescent="0.25">
      <c r="D477" t="s">
        <v>1944</v>
      </c>
      <c r="Y477" t="s">
        <v>1945</v>
      </c>
      <c r="AR477" s="46" t="s">
        <v>898</v>
      </c>
    </row>
    <row r="478" spans="4:44" x14ac:dyDescent="0.25">
      <c r="D478" t="s">
        <v>1946</v>
      </c>
      <c r="Y478" t="s">
        <v>1947</v>
      </c>
      <c r="AR478" s="46" t="s">
        <v>902</v>
      </c>
    </row>
    <row r="479" spans="4:44" x14ac:dyDescent="0.25">
      <c r="D479" t="s">
        <v>1948</v>
      </c>
      <c r="Y479" t="s">
        <v>1949</v>
      </c>
      <c r="AR479" s="46" t="s">
        <v>906</v>
      </c>
    </row>
    <row r="480" spans="4:44" x14ac:dyDescent="0.25">
      <c r="D480" t="s">
        <v>1950</v>
      </c>
      <c r="Y480" t="s">
        <v>1951</v>
      </c>
      <c r="AR480" s="46" t="s">
        <v>912</v>
      </c>
    </row>
    <row r="481" spans="4:44" x14ac:dyDescent="0.25">
      <c r="Y481" t="s">
        <v>1952</v>
      </c>
      <c r="AR481" s="46" t="s">
        <v>918</v>
      </c>
    </row>
    <row r="482" spans="4:44" x14ac:dyDescent="0.25">
      <c r="D482" t="s">
        <v>1953</v>
      </c>
      <c r="Y482" t="s">
        <v>1954</v>
      </c>
      <c r="AR482" s="46" t="s">
        <v>922</v>
      </c>
    </row>
    <row r="483" spans="4:44" x14ac:dyDescent="0.25">
      <c r="D483" t="s">
        <v>1955</v>
      </c>
      <c r="Y483" t="s">
        <v>1956</v>
      </c>
      <c r="AR483" s="46" t="s">
        <v>926</v>
      </c>
    </row>
    <row r="484" spans="4:44" x14ac:dyDescent="0.25">
      <c r="D484" t="s">
        <v>1957</v>
      </c>
      <c r="Y484" t="s">
        <v>1958</v>
      </c>
      <c r="AR484" s="46" t="s">
        <v>930</v>
      </c>
    </row>
    <row r="485" spans="4:44" x14ac:dyDescent="0.25">
      <c r="D485" t="s">
        <v>1959</v>
      </c>
      <c r="Y485" t="s">
        <v>1960</v>
      </c>
      <c r="AR485" s="46" t="s">
        <v>934</v>
      </c>
    </row>
    <row r="486" spans="4:44" x14ac:dyDescent="0.25">
      <c r="D486" t="s">
        <v>1961</v>
      </c>
      <c r="Y486" t="s">
        <v>1962</v>
      </c>
      <c r="AR486" s="46" t="s">
        <v>938</v>
      </c>
    </row>
    <row r="487" spans="4:44" x14ac:dyDescent="0.25">
      <c r="D487" t="s">
        <v>1963</v>
      </c>
      <c r="Y487" t="s">
        <v>1964</v>
      </c>
      <c r="AR487" s="46" t="s">
        <v>943</v>
      </c>
    </row>
    <row r="488" spans="4:44" x14ac:dyDescent="0.25">
      <c r="Y488" t="s">
        <v>1965</v>
      </c>
      <c r="AR488" s="46" t="s">
        <v>948</v>
      </c>
    </row>
    <row r="489" spans="4:44" x14ac:dyDescent="0.25">
      <c r="Y489" t="s">
        <v>1966</v>
      </c>
      <c r="AR489" s="46" t="s">
        <v>953</v>
      </c>
    </row>
    <row r="490" spans="4:44" x14ac:dyDescent="0.25">
      <c r="Y490" t="s">
        <v>1967</v>
      </c>
      <c r="AR490" s="46" t="s">
        <v>959</v>
      </c>
    </row>
    <row r="491" spans="4:44" x14ac:dyDescent="0.25">
      <c r="Y491" t="s">
        <v>1968</v>
      </c>
      <c r="AR491" s="46" t="s">
        <v>965</v>
      </c>
    </row>
    <row r="492" spans="4:44" x14ac:dyDescent="0.25">
      <c r="Y492" t="s">
        <v>1969</v>
      </c>
      <c r="AR492" s="46" t="s">
        <v>969</v>
      </c>
    </row>
    <row r="493" spans="4:44" x14ac:dyDescent="0.25">
      <c r="Y493" t="s">
        <v>1970</v>
      </c>
      <c r="AR493" s="46" t="s">
        <v>973</v>
      </c>
    </row>
    <row r="494" spans="4:44" x14ac:dyDescent="0.25">
      <c r="Y494" t="s">
        <v>1971</v>
      </c>
      <c r="AR494" s="46" t="s">
        <v>977</v>
      </c>
    </row>
    <row r="495" spans="4:44" x14ac:dyDescent="0.25">
      <c r="Y495" t="s">
        <v>1972</v>
      </c>
      <c r="AR495" s="46" t="s">
        <v>981</v>
      </c>
    </row>
    <row r="496" spans="4:44" x14ac:dyDescent="0.25">
      <c r="Y496" t="s">
        <v>1973</v>
      </c>
      <c r="AR496" s="46" t="s">
        <v>985</v>
      </c>
    </row>
    <row r="497" spans="25:44" x14ac:dyDescent="0.25">
      <c r="Y497" t="s">
        <v>1974</v>
      </c>
      <c r="AR497" s="46" t="s">
        <v>989</v>
      </c>
    </row>
    <row r="498" spans="25:44" x14ac:dyDescent="0.25">
      <c r="Y498" t="s">
        <v>1975</v>
      </c>
      <c r="AR498" s="46" t="s">
        <v>993</v>
      </c>
    </row>
    <row r="499" spans="25:44" x14ac:dyDescent="0.25">
      <c r="Y499" t="s">
        <v>1976</v>
      </c>
      <c r="AR499" s="46" t="s">
        <v>997</v>
      </c>
    </row>
    <row r="500" spans="25:44" x14ac:dyDescent="0.25">
      <c r="Y500" t="s">
        <v>1977</v>
      </c>
      <c r="AR500" s="46" t="s">
        <v>1001</v>
      </c>
    </row>
    <row r="501" spans="25:44" x14ac:dyDescent="0.25">
      <c r="Y501" t="s">
        <v>1978</v>
      </c>
      <c r="AR501" s="46" t="s">
        <v>1005</v>
      </c>
    </row>
    <row r="502" spans="25:44" x14ac:dyDescent="0.25">
      <c r="Y502" t="s">
        <v>1979</v>
      </c>
      <c r="AR502" s="46" t="s">
        <v>1009</v>
      </c>
    </row>
    <row r="503" spans="25:44" x14ac:dyDescent="0.25">
      <c r="Y503" t="s">
        <v>1980</v>
      </c>
      <c r="AR503" s="46" t="s">
        <v>1013</v>
      </c>
    </row>
    <row r="504" spans="25:44" x14ac:dyDescent="0.25">
      <c r="Y504" t="s">
        <v>1981</v>
      </c>
      <c r="AR504" s="46" t="s">
        <v>1018</v>
      </c>
    </row>
    <row r="505" spans="25:44" x14ac:dyDescent="0.25">
      <c r="Y505" t="s">
        <v>1982</v>
      </c>
      <c r="AR505" s="46" t="s">
        <v>1022</v>
      </c>
    </row>
    <row r="506" spans="25:44" x14ac:dyDescent="0.25">
      <c r="Y506" t="s">
        <v>1983</v>
      </c>
      <c r="AR506" s="46" t="s">
        <v>1026</v>
      </c>
    </row>
    <row r="507" spans="25:44" x14ac:dyDescent="0.25">
      <c r="Y507" t="s">
        <v>1984</v>
      </c>
      <c r="AR507" s="46" t="s">
        <v>1031</v>
      </c>
    </row>
    <row r="508" spans="25:44" x14ac:dyDescent="0.25">
      <c r="Y508" t="s">
        <v>1985</v>
      </c>
      <c r="AR508" s="46" t="s">
        <v>1036</v>
      </c>
    </row>
    <row r="509" spans="25:44" x14ac:dyDescent="0.25">
      <c r="Y509" t="s">
        <v>1986</v>
      </c>
      <c r="AR509" s="54" t="s">
        <v>1041</v>
      </c>
    </row>
    <row r="510" spans="25:44" x14ac:dyDescent="0.25">
      <c r="Y510" t="s">
        <v>1987</v>
      </c>
      <c r="AR510" s="46" t="s">
        <v>1046</v>
      </c>
    </row>
    <row r="511" spans="25:44" x14ac:dyDescent="0.25">
      <c r="Y511" t="s">
        <v>1988</v>
      </c>
      <c r="AR511" s="46" t="s">
        <v>1051</v>
      </c>
    </row>
    <row r="512" spans="25:44" x14ac:dyDescent="0.25">
      <c r="Y512" t="s">
        <v>1989</v>
      </c>
      <c r="AR512" s="46" t="s">
        <v>1055</v>
      </c>
    </row>
    <row r="513" spans="25:44" x14ac:dyDescent="0.25">
      <c r="Y513" t="s">
        <v>1990</v>
      </c>
      <c r="AR513" s="46" t="s">
        <v>1060</v>
      </c>
    </row>
    <row r="514" spans="25:44" x14ac:dyDescent="0.25">
      <c r="Y514" t="s">
        <v>1991</v>
      </c>
      <c r="AR514" s="46" t="s">
        <v>1064</v>
      </c>
    </row>
    <row r="515" spans="25:44" x14ac:dyDescent="0.25">
      <c r="Y515" t="s">
        <v>1992</v>
      </c>
      <c r="AR515" s="46" t="s">
        <v>1068</v>
      </c>
    </row>
    <row r="516" spans="25:44" x14ac:dyDescent="0.25">
      <c r="Y516" t="s">
        <v>1993</v>
      </c>
      <c r="AR516" s="46" t="s">
        <v>1072</v>
      </c>
    </row>
    <row r="517" spans="25:44" x14ac:dyDescent="0.25">
      <c r="Y517" t="s">
        <v>1994</v>
      </c>
      <c r="AR517" s="46" t="s">
        <v>1076</v>
      </c>
    </row>
    <row r="518" spans="25:44" x14ac:dyDescent="0.25">
      <c r="Y518" t="s">
        <v>1995</v>
      </c>
      <c r="AR518" s="46" t="s">
        <v>1080</v>
      </c>
    </row>
    <row r="519" spans="25:44" x14ac:dyDescent="0.25">
      <c r="Y519" t="s">
        <v>1996</v>
      </c>
      <c r="AR519" s="46" t="s">
        <v>1085</v>
      </c>
    </row>
    <row r="520" spans="25:44" x14ac:dyDescent="0.25">
      <c r="Y520" t="s">
        <v>1997</v>
      </c>
      <c r="AR520" s="46" t="s">
        <v>1090</v>
      </c>
    </row>
    <row r="521" spans="25:44" x14ac:dyDescent="0.25">
      <c r="Y521" t="s">
        <v>1998</v>
      </c>
      <c r="AR521" s="46" t="s">
        <v>1094</v>
      </c>
    </row>
    <row r="522" spans="25:44" x14ac:dyDescent="0.25">
      <c r="Y522" t="s">
        <v>1999</v>
      </c>
      <c r="AR522" s="46" t="s">
        <v>1098</v>
      </c>
    </row>
    <row r="523" spans="25:44" x14ac:dyDescent="0.25">
      <c r="Y523" t="s">
        <v>2000</v>
      </c>
      <c r="AR523" s="46" t="s">
        <v>1103</v>
      </c>
    </row>
    <row r="524" spans="25:44" x14ac:dyDescent="0.25">
      <c r="Y524" t="s">
        <v>2001</v>
      </c>
      <c r="AR524" s="46" t="s">
        <v>1107</v>
      </c>
    </row>
    <row r="525" spans="25:44" x14ac:dyDescent="0.25">
      <c r="Y525" t="s">
        <v>2002</v>
      </c>
      <c r="AR525" s="46" t="s">
        <v>1111</v>
      </c>
    </row>
    <row r="526" spans="25:44" x14ac:dyDescent="0.25">
      <c r="Y526" t="s">
        <v>2003</v>
      </c>
      <c r="AR526" s="46" t="s">
        <v>1115</v>
      </c>
    </row>
    <row r="527" spans="25:44" x14ac:dyDescent="0.25">
      <c r="Y527" t="s">
        <v>2004</v>
      </c>
      <c r="AR527" s="46" t="s">
        <v>1119</v>
      </c>
    </row>
    <row r="528" spans="25:44" x14ac:dyDescent="0.25">
      <c r="Y528" t="s">
        <v>2005</v>
      </c>
      <c r="AR528" s="46" t="s">
        <v>1123</v>
      </c>
    </row>
    <row r="529" spans="25:44" x14ac:dyDescent="0.25">
      <c r="Y529" t="s">
        <v>2006</v>
      </c>
      <c r="AR529" s="46" t="s">
        <v>1128</v>
      </c>
    </row>
    <row r="530" spans="25:44" x14ac:dyDescent="0.25">
      <c r="Y530" t="s">
        <v>2007</v>
      </c>
      <c r="AR530" s="46" t="s">
        <v>1132</v>
      </c>
    </row>
    <row r="531" spans="25:44" x14ac:dyDescent="0.25">
      <c r="Y531" t="s">
        <v>2008</v>
      </c>
      <c r="AR531" s="46" t="s">
        <v>1136</v>
      </c>
    </row>
    <row r="532" spans="25:44" x14ac:dyDescent="0.25">
      <c r="Y532" t="s">
        <v>2009</v>
      </c>
      <c r="AR532" s="46" t="s">
        <v>1142</v>
      </c>
    </row>
    <row r="533" spans="25:44" x14ac:dyDescent="0.25">
      <c r="Y533" t="s">
        <v>2010</v>
      </c>
      <c r="AR533" s="46" t="s">
        <v>1147</v>
      </c>
    </row>
    <row r="534" spans="25:44" x14ac:dyDescent="0.25">
      <c r="Y534" t="s">
        <v>2011</v>
      </c>
      <c r="AR534" s="46" t="s">
        <v>1152</v>
      </c>
    </row>
    <row r="535" spans="25:44" x14ac:dyDescent="0.25">
      <c r="Y535" t="s">
        <v>2012</v>
      </c>
      <c r="AR535" s="46" t="s">
        <v>1156</v>
      </c>
    </row>
    <row r="536" spans="25:44" x14ac:dyDescent="0.25">
      <c r="Y536" t="s">
        <v>2013</v>
      </c>
      <c r="AR536" s="46" t="s">
        <v>1160</v>
      </c>
    </row>
    <row r="537" spans="25:44" x14ac:dyDescent="0.25">
      <c r="Y537" t="s">
        <v>2014</v>
      </c>
      <c r="AR537" s="46" t="s">
        <v>1164</v>
      </c>
    </row>
    <row r="538" spans="25:44" x14ac:dyDescent="0.25">
      <c r="Y538" t="s">
        <v>2015</v>
      </c>
      <c r="AR538" s="46" t="s">
        <v>1169</v>
      </c>
    </row>
    <row r="539" spans="25:44" x14ac:dyDescent="0.25">
      <c r="Y539" t="s">
        <v>2016</v>
      </c>
      <c r="AR539" s="46" t="s">
        <v>1173</v>
      </c>
    </row>
    <row r="540" spans="25:44" x14ac:dyDescent="0.25">
      <c r="Y540" t="s">
        <v>2017</v>
      </c>
      <c r="AR540" s="46" t="s">
        <v>1176</v>
      </c>
    </row>
    <row r="541" spans="25:44" x14ac:dyDescent="0.25">
      <c r="Y541" t="s">
        <v>2018</v>
      </c>
      <c r="AR541" s="2" t="s">
        <v>2019</v>
      </c>
    </row>
    <row r="542" spans="25:44" x14ac:dyDescent="0.25">
      <c r="Y542" t="s">
        <v>2020</v>
      </c>
      <c r="AR542" s="2" t="s">
        <v>2021</v>
      </c>
    </row>
    <row r="543" spans="25:44" x14ac:dyDescent="0.25">
      <c r="Y543" t="s">
        <v>2022</v>
      </c>
      <c r="AR543" s="2" t="s">
        <v>2023</v>
      </c>
    </row>
    <row r="544" spans="25:44" x14ac:dyDescent="0.25">
      <c r="Y544" t="s">
        <v>2024</v>
      </c>
      <c r="AR544" s="2" t="s">
        <v>2025</v>
      </c>
    </row>
    <row r="545" spans="25:44" x14ac:dyDescent="0.25">
      <c r="Y545" t="s">
        <v>2026</v>
      </c>
      <c r="AR545" s="2" t="s">
        <v>2027</v>
      </c>
    </row>
    <row r="546" spans="25:44" x14ac:dyDescent="0.25">
      <c r="Y546" t="s">
        <v>2028</v>
      </c>
      <c r="AR546" s="2" t="s">
        <v>2029</v>
      </c>
    </row>
    <row r="547" spans="25:44" x14ac:dyDescent="0.25">
      <c r="Y547" t="s">
        <v>2030</v>
      </c>
      <c r="AR547" s="2" t="s">
        <v>2031</v>
      </c>
    </row>
    <row r="548" spans="25:44" x14ac:dyDescent="0.25">
      <c r="Y548" t="s">
        <v>2032</v>
      </c>
      <c r="AR548" s="2" t="s">
        <v>2033</v>
      </c>
    </row>
    <row r="549" spans="25:44" x14ac:dyDescent="0.25">
      <c r="Y549" t="s">
        <v>2034</v>
      </c>
      <c r="AR549" s="2" t="s">
        <v>2035</v>
      </c>
    </row>
    <row r="550" spans="25:44" x14ac:dyDescent="0.25">
      <c r="Y550" t="s">
        <v>2036</v>
      </c>
      <c r="AR550" s="2" t="s">
        <v>2037</v>
      </c>
    </row>
    <row r="551" spans="25:44" x14ac:dyDescent="0.25">
      <c r="Y551" t="s">
        <v>2038</v>
      </c>
      <c r="AR551" s="2">
        <v>10</v>
      </c>
    </row>
    <row r="552" spans="25:44" x14ac:dyDescent="0.25">
      <c r="Y552" t="s">
        <v>2039</v>
      </c>
      <c r="AR552" s="2">
        <v>11</v>
      </c>
    </row>
    <row r="553" spans="25:44" x14ac:dyDescent="0.25">
      <c r="Y553" t="s">
        <v>2040</v>
      </c>
      <c r="AR553" s="2">
        <v>12</v>
      </c>
    </row>
    <row r="554" spans="25:44" x14ac:dyDescent="0.25">
      <c r="Y554" t="s">
        <v>2041</v>
      </c>
      <c r="AR554" s="2">
        <v>13</v>
      </c>
    </row>
    <row r="555" spans="25:44" x14ac:dyDescent="0.25">
      <c r="Y555" t="s">
        <v>2042</v>
      </c>
      <c r="AR555" s="2">
        <v>14</v>
      </c>
    </row>
    <row r="556" spans="25:44" x14ac:dyDescent="0.25">
      <c r="Y556" t="s">
        <v>2043</v>
      </c>
      <c r="AR556" s="2">
        <v>16</v>
      </c>
    </row>
    <row r="557" spans="25:44" x14ac:dyDescent="0.25">
      <c r="Y557" t="s">
        <v>2044</v>
      </c>
      <c r="AR557" s="2">
        <v>17</v>
      </c>
    </row>
    <row r="558" spans="25:44" x14ac:dyDescent="0.25">
      <c r="Y558" t="s">
        <v>2045</v>
      </c>
      <c r="AR558" s="2">
        <v>18</v>
      </c>
    </row>
    <row r="559" spans="25:44" x14ac:dyDescent="0.25">
      <c r="Y559" t="s">
        <v>2046</v>
      </c>
      <c r="AR559" s="2">
        <v>19</v>
      </c>
    </row>
    <row r="560" spans="25:44" x14ac:dyDescent="0.25">
      <c r="Y560" t="s">
        <v>2047</v>
      </c>
      <c r="AR560" s="2">
        <v>20</v>
      </c>
    </row>
    <row r="561" spans="25:44" x14ac:dyDescent="0.25">
      <c r="Y561" t="s">
        <v>2048</v>
      </c>
      <c r="AR561" s="2">
        <v>21</v>
      </c>
    </row>
    <row r="562" spans="25:44" x14ac:dyDescent="0.25">
      <c r="Y562" t="s">
        <v>2049</v>
      </c>
      <c r="AR562" s="2">
        <v>22</v>
      </c>
    </row>
    <row r="563" spans="25:44" x14ac:dyDescent="0.25">
      <c r="Y563" t="s">
        <v>2050</v>
      </c>
      <c r="AR563" s="2">
        <v>23</v>
      </c>
    </row>
    <row r="564" spans="25:44" x14ac:dyDescent="0.25">
      <c r="Y564" t="s">
        <v>2051</v>
      </c>
      <c r="AR564" s="2">
        <v>24</v>
      </c>
    </row>
    <row r="565" spans="25:44" x14ac:dyDescent="0.25">
      <c r="Y565" t="s">
        <v>2052</v>
      </c>
      <c r="AR565" s="2" t="s">
        <v>2053</v>
      </c>
    </row>
    <row r="566" spans="25:44" x14ac:dyDescent="0.25">
      <c r="Y566" t="s">
        <v>2054</v>
      </c>
      <c r="AR566" s="2" t="s">
        <v>2055</v>
      </c>
    </row>
    <row r="567" spans="25:44" x14ac:dyDescent="0.25">
      <c r="Y567" t="s">
        <v>2056</v>
      </c>
      <c r="AR567" s="2" t="s">
        <v>2057</v>
      </c>
    </row>
    <row r="568" spans="25:44" x14ac:dyDescent="0.25">
      <c r="Y568" t="s">
        <v>2058</v>
      </c>
      <c r="AR568" s="2" t="s">
        <v>2059</v>
      </c>
    </row>
    <row r="569" spans="25:44" x14ac:dyDescent="0.25">
      <c r="Y569" t="s">
        <v>2060</v>
      </c>
      <c r="AR569" s="2" t="s">
        <v>2061</v>
      </c>
    </row>
    <row r="570" spans="25:44" x14ac:dyDescent="0.25">
      <c r="Y570" t="s">
        <v>2062</v>
      </c>
      <c r="AR570" s="2" t="s">
        <v>2063</v>
      </c>
    </row>
    <row r="571" spans="25:44" x14ac:dyDescent="0.25">
      <c r="Y571" t="s">
        <v>2064</v>
      </c>
      <c r="AR571" s="2" t="s">
        <v>2065</v>
      </c>
    </row>
    <row r="572" spans="25:44" x14ac:dyDescent="0.25">
      <c r="Y572" t="s">
        <v>2066</v>
      </c>
      <c r="AR572" s="2" t="s">
        <v>2067</v>
      </c>
    </row>
    <row r="573" spans="25:44" x14ac:dyDescent="0.25">
      <c r="Y573" t="s">
        <v>2068</v>
      </c>
      <c r="AR573" s="2" t="s">
        <v>2069</v>
      </c>
    </row>
    <row r="574" spans="25:44" x14ac:dyDescent="0.25">
      <c r="Y574" t="s">
        <v>2070</v>
      </c>
      <c r="AR574" s="2" t="s">
        <v>2071</v>
      </c>
    </row>
    <row r="575" spans="25:44" x14ac:dyDescent="0.25">
      <c r="Y575" t="s">
        <v>2072</v>
      </c>
      <c r="AR575" s="2" t="s">
        <v>2073</v>
      </c>
    </row>
    <row r="576" spans="25:44" x14ac:dyDescent="0.25">
      <c r="Y576" t="s">
        <v>2074</v>
      </c>
      <c r="AR576" s="2" t="s">
        <v>2075</v>
      </c>
    </row>
    <row r="577" spans="25:44" x14ac:dyDescent="0.25">
      <c r="Y577" t="s">
        <v>2076</v>
      </c>
      <c r="AR577" s="2" t="s">
        <v>2077</v>
      </c>
    </row>
    <row r="578" spans="25:44" x14ac:dyDescent="0.25">
      <c r="Y578" t="s">
        <v>2078</v>
      </c>
      <c r="AR578" s="2" t="s">
        <v>2079</v>
      </c>
    </row>
    <row r="579" spans="25:44" x14ac:dyDescent="0.25">
      <c r="Y579" t="s">
        <v>2080</v>
      </c>
      <c r="AR579" s="2" t="s">
        <v>2081</v>
      </c>
    </row>
    <row r="580" spans="25:44" x14ac:dyDescent="0.25">
      <c r="Y580" t="s">
        <v>2082</v>
      </c>
      <c r="AR580" s="2" t="s">
        <v>2083</v>
      </c>
    </row>
    <row r="581" spans="25:44" x14ac:dyDescent="0.25">
      <c r="Y581" t="s">
        <v>2084</v>
      </c>
      <c r="AR581" s="2" t="s">
        <v>2085</v>
      </c>
    </row>
    <row r="582" spans="25:44" x14ac:dyDescent="0.25">
      <c r="Y582" t="s">
        <v>2086</v>
      </c>
      <c r="AR582" s="2" t="s">
        <v>2087</v>
      </c>
    </row>
    <row r="583" spans="25:44" x14ac:dyDescent="0.25">
      <c r="Y583" t="s">
        <v>2088</v>
      </c>
      <c r="AR583" s="2" t="s">
        <v>2089</v>
      </c>
    </row>
    <row r="584" spans="25:44" x14ac:dyDescent="0.25">
      <c r="Y584" t="s">
        <v>2090</v>
      </c>
      <c r="AR584" s="2" t="s">
        <v>2091</v>
      </c>
    </row>
    <row r="585" spans="25:44" x14ac:dyDescent="0.25">
      <c r="Y585" t="s">
        <v>2092</v>
      </c>
      <c r="AR585" s="2" t="s">
        <v>2093</v>
      </c>
    </row>
    <row r="586" spans="25:44" x14ac:dyDescent="0.25">
      <c r="Y586" t="s">
        <v>2094</v>
      </c>
      <c r="AR586" s="2" t="s">
        <v>2095</v>
      </c>
    </row>
    <row r="587" spans="25:44" x14ac:dyDescent="0.25">
      <c r="Y587" t="s">
        <v>2096</v>
      </c>
      <c r="AR587" s="2" t="s">
        <v>2097</v>
      </c>
    </row>
    <row r="588" spans="25:44" x14ac:dyDescent="0.25">
      <c r="Y588" t="s">
        <v>2098</v>
      </c>
      <c r="AR588" s="2" t="s">
        <v>2057</v>
      </c>
    </row>
    <row r="589" spans="25:44" x14ac:dyDescent="0.25">
      <c r="Y589" t="s">
        <v>2099</v>
      </c>
      <c r="AR589" s="2" t="s">
        <v>2100</v>
      </c>
    </row>
    <row r="590" spans="25:44" x14ac:dyDescent="0.25">
      <c r="Y590" t="s">
        <v>2101</v>
      </c>
      <c r="AR590" s="2" t="s">
        <v>2102</v>
      </c>
    </row>
    <row r="591" spans="25:44" x14ac:dyDescent="0.25">
      <c r="Y591" t="s">
        <v>2103</v>
      </c>
      <c r="AR591" s="2" t="s">
        <v>2104</v>
      </c>
    </row>
    <row r="592" spans="25:44" x14ac:dyDescent="0.25">
      <c r="Y592" t="s">
        <v>2105</v>
      </c>
      <c r="AR592" s="2" t="s">
        <v>2106</v>
      </c>
    </row>
    <row r="593" spans="25:44" x14ac:dyDescent="0.25">
      <c r="Y593" t="s">
        <v>2107</v>
      </c>
      <c r="AR593" s="2" t="s">
        <v>2108</v>
      </c>
    </row>
    <row r="594" spans="25:44" x14ac:dyDescent="0.25">
      <c r="Y594" t="s">
        <v>2109</v>
      </c>
      <c r="AR594" s="2" t="s">
        <v>2110</v>
      </c>
    </row>
    <row r="595" spans="25:44" x14ac:dyDescent="0.25">
      <c r="Y595" t="s">
        <v>2111</v>
      </c>
      <c r="AR595" s="2" t="s">
        <v>2112</v>
      </c>
    </row>
    <row r="596" spans="25:44" x14ac:dyDescent="0.25">
      <c r="Y596" t="s">
        <v>2113</v>
      </c>
      <c r="AR596" s="2" t="s">
        <v>2114</v>
      </c>
    </row>
    <row r="597" spans="25:44" x14ac:dyDescent="0.25">
      <c r="Y597" t="s">
        <v>2115</v>
      </c>
      <c r="AR597" s="2" t="s">
        <v>1395</v>
      </c>
    </row>
    <row r="598" spans="25:44" x14ac:dyDescent="0.25">
      <c r="Y598" t="s">
        <v>2116</v>
      </c>
      <c r="AR598" s="2" t="s">
        <v>2117</v>
      </c>
    </row>
    <row r="599" spans="25:44" x14ac:dyDescent="0.25">
      <c r="Y599" t="s">
        <v>2118</v>
      </c>
      <c r="AR599" s="2" t="s">
        <v>2119</v>
      </c>
    </row>
    <row r="600" spans="25:44" x14ac:dyDescent="0.25">
      <c r="Y600" t="s">
        <v>2120</v>
      </c>
      <c r="AR600" s="2" t="s">
        <v>1739</v>
      </c>
    </row>
    <row r="601" spans="25:44" x14ac:dyDescent="0.25">
      <c r="Y601" t="s">
        <v>2121</v>
      </c>
      <c r="AR601" s="2" t="s">
        <v>2122</v>
      </c>
    </row>
    <row r="602" spans="25:44" x14ac:dyDescent="0.25">
      <c r="Y602" t="s">
        <v>2123</v>
      </c>
      <c r="AR602" s="2" t="s">
        <v>2124</v>
      </c>
    </row>
    <row r="603" spans="25:44" x14ac:dyDescent="0.25">
      <c r="Y603" t="s">
        <v>2125</v>
      </c>
      <c r="AR603" s="2" t="s">
        <v>2126</v>
      </c>
    </row>
    <row r="604" spans="25:44" x14ac:dyDescent="0.25">
      <c r="Y604" t="s">
        <v>2127</v>
      </c>
      <c r="AR604" s="2">
        <v>100</v>
      </c>
    </row>
    <row r="605" spans="25:44" x14ac:dyDescent="0.25">
      <c r="Y605" t="s">
        <v>2128</v>
      </c>
      <c r="AR605" s="2">
        <v>110</v>
      </c>
    </row>
    <row r="606" spans="25:44" x14ac:dyDescent="0.25">
      <c r="Y606" t="s">
        <v>2129</v>
      </c>
      <c r="AR606" s="2">
        <v>120</v>
      </c>
    </row>
    <row r="607" spans="25:44" x14ac:dyDescent="0.25">
      <c r="Y607" t="s">
        <v>2130</v>
      </c>
      <c r="AR607" s="2">
        <v>130</v>
      </c>
    </row>
    <row r="608" spans="25:44" x14ac:dyDescent="0.25">
      <c r="Y608" t="s">
        <v>2131</v>
      </c>
      <c r="AR608" s="2">
        <v>140</v>
      </c>
    </row>
    <row r="609" spans="25:44" x14ac:dyDescent="0.25">
      <c r="Y609" t="s">
        <v>2132</v>
      </c>
      <c r="AR609" s="2">
        <v>150</v>
      </c>
    </row>
    <row r="610" spans="25:44" x14ac:dyDescent="0.25">
      <c r="Y610" t="s">
        <v>2133</v>
      </c>
      <c r="AR610" s="2">
        <v>160</v>
      </c>
    </row>
    <row r="611" spans="25:44" x14ac:dyDescent="0.25">
      <c r="Y611" t="s">
        <v>2134</v>
      </c>
      <c r="AR611" s="2">
        <v>170</v>
      </c>
    </row>
    <row r="612" spans="25:44" x14ac:dyDescent="0.25">
      <c r="Y612" t="s">
        <v>2135</v>
      </c>
      <c r="AR612" s="2">
        <v>180</v>
      </c>
    </row>
    <row r="613" spans="25:44" x14ac:dyDescent="0.25">
      <c r="Y613" t="s">
        <v>2136</v>
      </c>
      <c r="AR613" s="2">
        <v>190</v>
      </c>
    </row>
    <row r="614" spans="25:44" x14ac:dyDescent="0.25">
      <c r="Y614" t="s">
        <v>2137</v>
      </c>
      <c r="AR614" s="2">
        <v>200</v>
      </c>
    </row>
    <row r="615" spans="25:44" x14ac:dyDescent="0.25">
      <c r="Y615" t="s">
        <v>2138</v>
      </c>
      <c r="AR615" s="2">
        <v>210</v>
      </c>
    </row>
    <row r="616" spans="25:44" x14ac:dyDescent="0.25">
      <c r="Y616" t="s">
        <v>2139</v>
      </c>
      <c r="AR616" s="2">
        <v>220</v>
      </c>
    </row>
    <row r="617" spans="25:44" x14ac:dyDescent="0.25">
      <c r="Y617" t="s">
        <v>2140</v>
      </c>
      <c r="AR617" s="2">
        <v>230</v>
      </c>
    </row>
    <row r="618" spans="25:44" x14ac:dyDescent="0.25">
      <c r="Y618" t="s">
        <v>2141</v>
      </c>
      <c r="AR618" s="2">
        <v>240</v>
      </c>
    </row>
    <row r="619" spans="25:44" x14ac:dyDescent="0.25">
      <c r="Y619" t="s">
        <v>2142</v>
      </c>
      <c r="AR619" s="2">
        <v>250</v>
      </c>
    </row>
    <row r="620" spans="25:44" x14ac:dyDescent="0.25">
      <c r="Y620" t="s">
        <v>2143</v>
      </c>
      <c r="AR620" s="2">
        <v>260</v>
      </c>
    </row>
    <row r="621" spans="25:44" x14ac:dyDescent="0.25">
      <c r="Y621" t="s">
        <v>2144</v>
      </c>
      <c r="AR621" s="2">
        <v>270</v>
      </c>
    </row>
    <row r="622" spans="25:44" x14ac:dyDescent="0.25">
      <c r="Y622" t="s">
        <v>2145</v>
      </c>
      <c r="AR622" s="2">
        <v>280</v>
      </c>
    </row>
    <row r="623" spans="25:44" x14ac:dyDescent="0.25">
      <c r="Y623" t="s">
        <v>2146</v>
      </c>
      <c r="AR623" s="2">
        <v>290</v>
      </c>
    </row>
    <row r="624" spans="25:44" x14ac:dyDescent="0.25">
      <c r="Y624" t="s">
        <v>2147</v>
      </c>
      <c r="AR624" s="2">
        <v>300</v>
      </c>
    </row>
    <row r="625" spans="25:44" x14ac:dyDescent="0.25">
      <c r="Y625" t="s">
        <v>2148</v>
      </c>
      <c r="AR625" s="2">
        <v>310</v>
      </c>
    </row>
    <row r="626" spans="25:44" x14ac:dyDescent="0.25">
      <c r="Y626" t="s">
        <v>2149</v>
      </c>
      <c r="AR626" s="2" t="s">
        <v>2150</v>
      </c>
    </row>
    <row r="627" spans="25:44" x14ac:dyDescent="0.25">
      <c r="Y627" t="s">
        <v>2151</v>
      </c>
      <c r="AR627" s="2" t="s">
        <v>2021</v>
      </c>
    </row>
    <row r="628" spans="25:44" x14ac:dyDescent="0.25">
      <c r="Y628" t="s">
        <v>2152</v>
      </c>
      <c r="AR628" s="2" t="s">
        <v>2023</v>
      </c>
    </row>
    <row r="629" spans="25:44" x14ac:dyDescent="0.25">
      <c r="Y629" t="s">
        <v>2153</v>
      </c>
      <c r="AR629" s="2" t="s">
        <v>2025</v>
      </c>
    </row>
    <row r="630" spans="25:44" x14ac:dyDescent="0.25">
      <c r="Y630" t="s">
        <v>2154</v>
      </c>
      <c r="AR630" s="2" t="s">
        <v>2027</v>
      </c>
    </row>
    <row r="631" spans="25:44" x14ac:dyDescent="0.25">
      <c r="Y631" t="s">
        <v>2155</v>
      </c>
      <c r="AR631" s="2" t="s">
        <v>2029</v>
      </c>
    </row>
    <row r="632" spans="25:44" x14ac:dyDescent="0.25">
      <c r="Y632" t="s">
        <v>2156</v>
      </c>
      <c r="AR632" s="2" t="s">
        <v>2031</v>
      </c>
    </row>
    <row r="633" spans="25:44" x14ac:dyDescent="0.25">
      <c r="Y633" t="s">
        <v>2157</v>
      </c>
      <c r="AR633" s="2" t="s">
        <v>2033</v>
      </c>
    </row>
    <row r="634" spans="25:44" x14ac:dyDescent="0.25">
      <c r="Y634" t="s">
        <v>2158</v>
      </c>
      <c r="AR634" s="2" t="s">
        <v>2035</v>
      </c>
    </row>
    <row r="635" spans="25:44" x14ac:dyDescent="0.25">
      <c r="Y635" t="s">
        <v>2159</v>
      </c>
      <c r="AR635" s="2" t="s">
        <v>2037</v>
      </c>
    </row>
    <row r="636" spans="25:44" x14ac:dyDescent="0.25">
      <c r="Y636" t="s">
        <v>2160</v>
      </c>
      <c r="AR636" s="2">
        <v>10</v>
      </c>
    </row>
    <row r="637" spans="25:44" x14ac:dyDescent="0.25">
      <c r="Y637" t="s">
        <v>2161</v>
      </c>
      <c r="AR637" s="2">
        <v>11</v>
      </c>
    </row>
    <row r="638" spans="25:44" x14ac:dyDescent="0.25">
      <c r="Y638" t="s">
        <v>2162</v>
      </c>
      <c r="AR638" s="2">
        <v>12</v>
      </c>
    </row>
    <row r="639" spans="25:44" x14ac:dyDescent="0.25">
      <c r="Y639" t="s">
        <v>2163</v>
      </c>
      <c r="AR639" s="2">
        <v>13</v>
      </c>
    </row>
    <row r="640" spans="25:44" x14ac:dyDescent="0.25">
      <c r="Y640" t="s">
        <v>2164</v>
      </c>
      <c r="AR640" s="2">
        <v>14</v>
      </c>
    </row>
    <row r="641" spans="25:44" x14ac:dyDescent="0.25">
      <c r="Y641" t="s">
        <v>2165</v>
      </c>
      <c r="AR641" s="2">
        <v>15</v>
      </c>
    </row>
    <row r="642" spans="25:44" x14ac:dyDescent="0.25">
      <c r="Y642" t="s">
        <v>2166</v>
      </c>
      <c r="AR642" s="2">
        <v>16</v>
      </c>
    </row>
    <row r="643" spans="25:44" x14ac:dyDescent="0.25">
      <c r="Y643" t="s">
        <v>2167</v>
      </c>
      <c r="AR643" s="2">
        <v>17</v>
      </c>
    </row>
    <row r="644" spans="25:44" x14ac:dyDescent="0.25">
      <c r="Y644" t="s">
        <v>2168</v>
      </c>
      <c r="AR644" s="2">
        <v>18</v>
      </c>
    </row>
    <row r="645" spans="25:44" x14ac:dyDescent="0.25">
      <c r="Y645" t="s">
        <v>2169</v>
      </c>
      <c r="AR645" s="2">
        <v>19</v>
      </c>
    </row>
    <row r="646" spans="25:44" x14ac:dyDescent="0.25">
      <c r="Y646" t="s">
        <v>2170</v>
      </c>
      <c r="AR646" s="2">
        <v>21</v>
      </c>
    </row>
    <row r="647" spans="25:44" x14ac:dyDescent="0.25">
      <c r="Y647" t="s">
        <v>2171</v>
      </c>
      <c r="AR647" s="2">
        <v>22</v>
      </c>
    </row>
    <row r="648" spans="25:44" x14ac:dyDescent="0.25">
      <c r="Y648" t="s">
        <v>2172</v>
      </c>
      <c r="AR648" s="2">
        <v>23</v>
      </c>
    </row>
    <row r="649" spans="25:44" x14ac:dyDescent="0.25">
      <c r="Y649" t="s">
        <v>2173</v>
      </c>
      <c r="AR649" s="2">
        <v>24</v>
      </c>
    </row>
    <row r="650" spans="25:44" x14ac:dyDescent="0.25">
      <c r="Y650" t="s">
        <v>2174</v>
      </c>
      <c r="AR650" s="2">
        <v>25</v>
      </c>
    </row>
    <row r="651" spans="25:44" x14ac:dyDescent="0.25">
      <c r="Y651" t="s">
        <v>2175</v>
      </c>
      <c r="AR651" s="2">
        <v>26</v>
      </c>
    </row>
    <row r="652" spans="25:44" x14ac:dyDescent="0.25">
      <c r="Y652" t="s">
        <v>2176</v>
      </c>
      <c r="AR652" s="2">
        <v>27</v>
      </c>
    </row>
    <row r="653" spans="25:44" x14ac:dyDescent="0.25">
      <c r="Y653" t="s">
        <v>2177</v>
      </c>
      <c r="AR653" s="2">
        <v>28</v>
      </c>
    </row>
    <row r="654" spans="25:44" x14ac:dyDescent="0.25">
      <c r="Y654" t="s">
        <v>2178</v>
      </c>
      <c r="AR654" s="2">
        <v>29</v>
      </c>
    </row>
    <row r="655" spans="25:44" x14ac:dyDescent="0.25">
      <c r="Y655" t="s">
        <v>2179</v>
      </c>
      <c r="AR655" s="2" t="s">
        <v>2180</v>
      </c>
    </row>
    <row r="656" spans="25:44" x14ac:dyDescent="0.25">
      <c r="Y656" t="s">
        <v>2181</v>
      </c>
      <c r="AR656" s="2" t="s">
        <v>2182</v>
      </c>
    </row>
    <row r="657" spans="25:44" x14ac:dyDescent="0.25">
      <c r="Y657" t="s">
        <v>2183</v>
      </c>
      <c r="AR657" s="2">
        <v>30</v>
      </c>
    </row>
    <row r="658" spans="25:44" x14ac:dyDescent="0.25">
      <c r="Y658" t="s">
        <v>2184</v>
      </c>
      <c r="AR658" s="2">
        <v>31</v>
      </c>
    </row>
    <row r="659" spans="25:44" x14ac:dyDescent="0.25">
      <c r="Y659" t="s">
        <v>2185</v>
      </c>
      <c r="AR659" s="2">
        <v>32</v>
      </c>
    </row>
    <row r="660" spans="25:44" x14ac:dyDescent="0.25">
      <c r="Y660" t="s">
        <v>2186</v>
      </c>
      <c r="AR660" s="2">
        <v>33</v>
      </c>
    </row>
    <row r="661" spans="25:44" x14ac:dyDescent="0.25">
      <c r="Y661" t="s">
        <v>2187</v>
      </c>
      <c r="AR661" s="2">
        <v>34</v>
      </c>
    </row>
    <row r="662" spans="25:44" x14ac:dyDescent="0.25">
      <c r="Y662" t="s">
        <v>2188</v>
      </c>
      <c r="AR662" s="2">
        <v>35</v>
      </c>
    </row>
    <row r="663" spans="25:44" x14ac:dyDescent="0.25">
      <c r="Y663" t="s">
        <v>2189</v>
      </c>
      <c r="AR663" s="2">
        <v>36</v>
      </c>
    </row>
    <row r="664" spans="25:44" x14ac:dyDescent="0.25">
      <c r="Y664" t="s">
        <v>2190</v>
      </c>
      <c r="AR664" s="2">
        <v>37</v>
      </c>
    </row>
    <row r="665" spans="25:44" x14ac:dyDescent="0.25">
      <c r="Y665" t="s">
        <v>2191</v>
      </c>
      <c r="AR665" s="2">
        <v>38</v>
      </c>
    </row>
    <row r="666" spans="25:44" x14ac:dyDescent="0.25">
      <c r="Y666" t="s">
        <v>2192</v>
      </c>
      <c r="AR666" s="2">
        <v>39</v>
      </c>
    </row>
    <row r="667" spans="25:44" x14ac:dyDescent="0.25">
      <c r="Y667" t="s">
        <v>2193</v>
      </c>
      <c r="AR667" s="2">
        <v>40</v>
      </c>
    </row>
    <row r="668" spans="25:44" x14ac:dyDescent="0.25">
      <c r="Y668" t="s">
        <v>2194</v>
      </c>
      <c r="AR668" s="2">
        <v>41</v>
      </c>
    </row>
    <row r="669" spans="25:44" x14ac:dyDescent="0.25">
      <c r="Y669" t="s">
        <v>2195</v>
      </c>
      <c r="AR669" s="2">
        <v>42</v>
      </c>
    </row>
    <row r="670" spans="25:44" x14ac:dyDescent="0.25">
      <c r="Y670" t="s">
        <v>2196</v>
      </c>
      <c r="AR670" s="2">
        <v>43</v>
      </c>
    </row>
    <row r="671" spans="25:44" x14ac:dyDescent="0.25">
      <c r="Y671" t="s">
        <v>2197</v>
      </c>
      <c r="AR671" s="2">
        <v>44</v>
      </c>
    </row>
    <row r="672" spans="25:44" x14ac:dyDescent="0.25">
      <c r="Y672" t="s">
        <v>2198</v>
      </c>
      <c r="AR672" s="2">
        <v>45</v>
      </c>
    </row>
    <row r="673" spans="25:44" x14ac:dyDescent="0.25">
      <c r="Y673" t="s">
        <v>2199</v>
      </c>
      <c r="AR673" s="2">
        <v>46</v>
      </c>
    </row>
    <row r="674" spans="25:44" x14ac:dyDescent="0.25">
      <c r="Y674" t="s">
        <v>2200</v>
      </c>
      <c r="AR674" s="2">
        <v>47</v>
      </c>
    </row>
    <row r="675" spans="25:44" x14ac:dyDescent="0.25">
      <c r="Y675" t="s">
        <v>2201</v>
      </c>
      <c r="AR675" s="2">
        <v>48</v>
      </c>
    </row>
    <row r="676" spans="25:44" x14ac:dyDescent="0.25">
      <c r="Y676" t="s">
        <v>2202</v>
      </c>
      <c r="AR676" s="2">
        <v>49</v>
      </c>
    </row>
    <row r="677" spans="25:44" x14ac:dyDescent="0.25">
      <c r="Y677" t="s">
        <v>2203</v>
      </c>
      <c r="AR677" s="2">
        <v>50</v>
      </c>
    </row>
    <row r="678" spans="25:44" x14ac:dyDescent="0.25">
      <c r="Y678" t="s">
        <v>2204</v>
      </c>
      <c r="AR678" s="2">
        <v>51</v>
      </c>
    </row>
    <row r="679" spans="25:44" x14ac:dyDescent="0.25">
      <c r="Y679" t="s">
        <v>2205</v>
      </c>
      <c r="AR679" s="2">
        <v>52</v>
      </c>
    </row>
    <row r="680" spans="25:44" x14ac:dyDescent="0.25">
      <c r="Y680" t="s">
        <v>2206</v>
      </c>
      <c r="AR680" s="2">
        <v>53</v>
      </c>
    </row>
    <row r="681" spans="25:44" x14ac:dyDescent="0.25">
      <c r="Y681" t="s">
        <v>2207</v>
      </c>
      <c r="AR681" s="2">
        <v>54</v>
      </c>
    </row>
    <row r="682" spans="25:44" x14ac:dyDescent="0.25">
      <c r="Y682" t="s">
        <v>2208</v>
      </c>
      <c r="AR682" s="2">
        <v>55</v>
      </c>
    </row>
    <row r="683" spans="25:44" x14ac:dyDescent="0.25">
      <c r="Y683" t="s">
        <v>2209</v>
      </c>
      <c r="AR683" s="2">
        <v>56</v>
      </c>
    </row>
    <row r="684" spans="25:44" x14ac:dyDescent="0.25">
      <c r="Y684" t="s">
        <v>2210</v>
      </c>
      <c r="AR684" s="2">
        <v>57</v>
      </c>
    </row>
    <row r="685" spans="25:44" x14ac:dyDescent="0.25">
      <c r="Y685" t="s">
        <v>2211</v>
      </c>
      <c r="AR685" s="2">
        <v>58</v>
      </c>
    </row>
    <row r="686" spans="25:44" x14ac:dyDescent="0.25">
      <c r="Y686" t="s">
        <v>2212</v>
      </c>
      <c r="AR686" s="2">
        <v>59</v>
      </c>
    </row>
    <row r="687" spans="25:44" x14ac:dyDescent="0.25">
      <c r="Y687" t="s">
        <v>2213</v>
      </c>
      <c r="AR687" s="2">
        <v>60</v>
      </c>
    </row>
    <row r="688" spans="25:44" x14ac:dyDescent="0.25">
      <c r="Y688" t="s">
        <v>2214</v>
      </c>
      <c r="AR688" s="2">
        <v>61</v>
      </c>
    </row>
    <row r="689" spans="25:44" x14ac:dyDescent="0.25">
      <c r="Y689" t="s">
        <v>2215</v>
      </c>
      <c r="AR689" s="2">
        <v>62</v>
      </c>
    </row>
    <row r="690" spans="25:44" x14ac:dyDescent="0.25">
      <c r="Y690" t="s">
        <v>2216</v>
      </c>
      <c r="AR690" s="2">
        <v>63</v>
      </c>
    </row>
    <row r="691" spans="25:44" x14ac:dyDescent="0.25">
      <c r="Y691" t="s">
        <v>2217</v>
      </c>
      <c r="AR691" s="2">
        <v>64</v>
      </c>
    </row>
    <row r="692" spans="25:44" x14ac:dyDescent="0.25">
      <c r="Y692" t="s">
        <v>2218</v>
      </c>
      <c r="AR692" s="2">
        <v>65</v>
      </c>
    </row>
    <row r="693" spans="25:44" x14ac:dyDescent="0.25">
      <c r="Y693" t="s">
        <v>2219</v>
      </c>
      <c r="AR693" s="2">
        <v>66</v>
      </c>
    </row>
    <row r="694" spans="25:44" x14ac:dyDescent="0.25">
      <c r="Y694" t="s">
        <v>2220</v>
      </c>
      <c r="AR694" s="2">
        <v>67</v>
      </c>
    </row>
    <row r="695" spans="25:44" x14ac:dyDescent="0.25">
      <c r="Y695" t="s">
        <v>2221</v>
      </c>
      <c r="AR695" s="2">
        <v>68</v>
      </c>
    </row>
    <row r="696" spans="25:44" x14ac:dyDescent="0.25">
      <c r="Y696" t="s">
        <v>2222</v>
      </c>
      <c r="AR696" s="2">
        <v>69</v>
      </c>
    </row>
    <row r="697" spans="25:44" x14ac:dyDescent="0.25">
      <c r="Y697" t="s">
        <v>2223</v>
      </c>
      <c r="AR697" s="2">
        <v>70</v>
      </c>
    </row>
    <row r="698" spans="25:44" x14ac:dyDescent="0.25">
      <c r="Y698" t="s">
        <v>2224</v>
      </c>
      <c r="AR698" s="2">
        <v>71</v>
      </c>
    </row>
    <row r="699" spans="25:44" x14ac:dyDescent="0.25">
      <c r="Y699" t="s">
        <v>2225</v>
      </c>
      <c r="AR699" s="2">
        <v>72</v>
      </c>
    </row>
    <row r="700" spans="25:44" x14ac:dyDescent="0.25">
      <c r="Y700" t="s">
        <v>2226</v>
      </c>
      <c r="AR700" s="2">
        <v>73</v>
      </c>
    </row>
    <row r="701" spans="25:44" x14ac:dyDescent="0.25">
      <c r="Y701" t="s">
        <v>2227</v>
      </c>
      <c r="AR701" s="2">
        <v>74</v>
      </c>
    </row>
    <row r="702" spans="25:44" x14ac:dyDescent="0.25">
      <c r="Y702" t="s">
        <v>2228</v>
      </c>
      <c r="AR702" s="2">
        <v>75</v>
      </c>
    </row>
    <row r="703" spans="25:44" x14ac:dyDescent="0.25">
      <c r="Y703" t="s">
        <v>2229</v>
      </c>
      <c r="AR703" s="2">
        <v>76</v>
      </c>
    </row>
    <row r="704" spans="25:44" x14ac:dyDescent="0.25">
      <c r="Y704" t="s">
        <v>2230</v>
      </c>
      <c r="AR704" s="2">
        <v>77</v>
      </c>
    </row>
    <row r="705" spans="25:44" x14ac:dyDescent="0.25">
      <c r="Y705" t="s">
        <v>2231</v>
      </c>
      <c r="AR705" s="2">
        <v>78</v>
      </c>
    </row>
    <row r="706" spans="25:44" x14ac:dyDescent="0.25">
      <c r="Y706" t="s">
        <v>2232</v>
      </c>
      <c r="AR706" s="2">
        <v>79</v>
      </c>
    </row>
    <row r="707" spans="25:44" x14ac:dyDescent="0.25">
      <c r="Y707" t="s">
        <v>2233</v>
      </c>
      <c r="AR707" s="2">
        <v>80</v>
      </c>
    </row>
    <row r="708" spans="25:44" x14ac:dyDescent="0.25">
      <c r="Y708" t="s">
        <v>2234</v>
      </c>
      <c r="AR708" s="2">
        <v>81</v>
      </c>
    </row>
    <row r="709" spans="25:44" x14ac:dyDescent="0.25">
      <c r="Y709" t="s">
        <v>2235</v>
      </c>
      <c r="AR709" s="2">
        <v>82</v>
      </c>
    </row>
    <row r="710" spans="25:44" x14ac:dyDescent="0.25">
      <c r="Y710" t="s">
        <v>2236</v>
      </c>
      <c r="AR710" s="2">
        <v>83</v>
      </c>
    </row>
    <row r="711" spans="25:44" x14ac:dyDescent="0.25">
      <c r="Y711" t="s">
        <v>2237</v>
      </c>
      <c r="AR711" s="2">
        <v>84</v>
      </c>
    </row>
    <row r="712" spans="25:44" x14ac:dyDescent="0.25">
      <c r="Y712" t="s">
        <v>2238</v>
      </c>
      <c r="AR712" s="2">
        <v>85</v>
      </c>
    </row>
    <row r="713" spans="25:44" x14ac:dyDescent="0.25">
      <c r="Y713" t="s">
        <v>2239</v>
      </c>
      <c r="AR713" s="2">
        <v>86</v>
      </c>
    </row>
    <row r="714" spans="25:44" x14ac:dyDescent="0.25">
      <c r="Y714" t="s">
        <v>2240</v>
      </c>
      <c r="AR714" s="2">
        <v>87</v>
      </c>
    </row>
    <row r="715" spans="25:44" x14ac:dyDescent="0.25">
      <c r="Y715" t="s">
        <v>2241</v>
      </c>
      <c r="AR715" s="2">
        <v>88</v>
      </c>
    </row>
    <row r="716" spans="25:44" x14ac:dyDescent="0.25">
      <c r="Y716" t="s">
        <v>2242</v>
      </c>
      <c r="AR716" s="2">
        <v>89</v>
      </c>
    </row>
    <row r="717" spans="25:44" x14ac:dyDescent="0.25">
      <c r="Y717" t="s">
        <v>2243</v>
      </c>
      <c r="AR717" s="2">
        <v>90</v>
      </c>
    </row>
    <row r="718" spans="25:44" x14ac:dyDescent="0.25">
      <c r="Y718" t="s">
        <v>2244</v>
      </c>
      <c r="AR718" s="2">
        <v>91</v>
      </c>
    </row>
    <row r="719" spans="25:44" x14ac:dyDescent="0.25">
      <c r="Y719" t="s">
        <v>2245</v>
      </c>
      <c r="AR719" s="2">
        <v>92</v>
      </c>
    </row>
    <row r="720" spans="25:44" x14ac:dyDescent="0.25">
      <c r="Y720" t="s">
        <v>2246</v>
      </c>
      <c r="AR720" s="2">
        <v>93</v>
      </c>
    </row>
    <row r="721" spans="25:44" x14ac:dyDescent="0.25">
      <c r="Y721" t="s">
        <v>2247</v>
      </c>
      <c r="AR721" s="2">
        <v>94</v>
      </c>
    </row>
    <row r="722" spans="25:44" x14ac:dyDescent="0.25">
      <c r="Y722" t="s">
        <v>2248</v>
      </c>
      <c r="AR722" s="2">
        <v>95</v>
      </c>
    </row>
    <row r="723" spans="25:44" x14ac:dyDescent="0.25">
      <c r="Y723" t="s">
        <v>2249</v>
      </c>
      <c r="AR723" s="2">
        <v>97</v>
      </c>
    </row>
    <row r="724" spans="25:44" x14ac:dyDescent="0.25">
      <c r="Y724" t="s">
        <v>2250</v>
      </c>
      <c r="AR724" s="2">
        <v>971</v>
      </c>
    </row>
    <row r="725" spans="25:44" x14ac:dyDescent="0.25">
      <c r="Y725" t="s">
        <v>2251</v>
      </c>
      <c r="AR725" s="2">
        <v>972</v>
      </c>
    </row>
    <row r="726" spans="25:44" x14ac:dyDescent="0.25">
      <c r="Y726" t="s">
        <v>2252</v>
      </c>
      <c r="AR726" s="2">
        <v>973</v>
      </c>
    </row>
    <row r="727" spans="25:44" x14ac:dyDescent="0.25">
      <c r="Y727" t="s">
        <v>2253</v>
      </c>
      <c r="AR727" s="2">
        <v>974</v>
      </c>
    </row>
    <row r="728" spans="25:44" x14ac:dyDescent="0.25">
      <c r="Y728" t="s">
        <v>2254</v>
      </c>
      <c r="AR728" s="2">
        <v>975</v>
      </c>
    </row>
    <row r="729" spans="25:44" x14ac:dyDescent="0.25">
      <c r="Y729" t="s">
        <v>2255</v>
      </c>
      <c r="AR729" s="2">
        <v>976</v>
      </c>
    </row>
    <row r="730" spans="25:44" x14ac:dyDescent="0.25">
      <c r="Y730" t="s">
        <v>2256</v>
      </c>
      <c r="AR730" s="2">
        <v>99</v>
      </c>
    </row>
    <row r="731" spans="25:44" x14ac:dyDescent="0.25">
      <c r="Y731" t="s">
        <v>2257</v>
      </c>
      <c r="AR731" s="2" t="s">
        <v>2258</v>
      </c>
    </row>
    <row r="732" spans="25:44" x14ac:dyDescent="0.25">
      <c r="Y732" t="s">
        <v>2259</v>
      </c>
      <c r="AR732" s="2" t="s">
        <v>2260</v>
      </c>
    </row>
    <row r="733" spans="25:44" x14ac:dyDescent="0.25">
      <c r="Y733" t="s">
        <v>2261</v>
      </c>
      <c r="AR733" s="2" t="s">
        <v>2262</v>
      </c>
    </row>
    <row r="734" spans="25:44" x14ac:dyDescent="0.25">
      <c r="Y734" t="s">
        <v>2263</v>
      </c>
      <c r="AR734" s="2" t="s">
        <v>2264</v>
      </c>
    </row>
    <row r="735" spans="25:44" x14ac:dyDescent="0.25">
      <c r="Y735" t="s">
        <v>2265</v>
      </c>
      <c r="AR735" s="2" t="s">
        <v>2266</v>
      </c>
    </row>
    <row r="736" spans="25:44" x14ac:dyDescent="0.25">
      <c r="Y736" t="s">
        <v>2267</v>
      </c>
      <c r="AR736" s="2" t="s">
        <v>2268</v>
      </c>
    </row>
    <row r="737" spans="25:44" x14ac:dyDescent="0.25">
      <c r="Y737" t="s">
        <v>2269</v>
      </c>
      <c r="AR737" s="2" t="s">
        <v>2270</v>
      </c>
    </row>
    <row r="738" spans="25:44" x14ac:dyDescent="0.25">
      <c r="Y738" t="s">
        <v>2271</v>
      </c>
      <c r="AR738" s="2" t="s">
        <v>2272</v>
      </c>
    </row>
    <row r="739" spans="25:44" x14ac:dyDescent="0.25">
      <c r="Y739" t="s">
        <v>2273</v>
      </c>
      <c r="AR739" s="2" t="s">
        <v>2274</v>
      </c>
    </row>
    <row r="740" spans="25:44" x14ac:dyDescent="0.25">
      <c r="Y740" t="s">
        <v>2275</v>
      </c>
      <c r="AR740" s="2" t="s">
        <v>2276</v>
      </c>
    </row>
    <row r="741" spans="25:44" x14ac:dyDescent="0.25">
      <c r="Y741" t="s">
        <v>2277</v>
      </c>
      <c r="AR741" s="2" t="s">
        <v>2278</v>
      </c>
    </row>
    <row r="742" spans="25:44" x14ac:dyDescent="0.25">
      <c r="Y742" t="s">
        <v>2279</v>
      </c>
      <c r="AR742" s="2" t="s">
        <v>2280</v>
      </c>
    </row>
    <row r="743" spans="25:44" x14ac:dyDescent="0.25">
      <c r="Y743" t="s">
        <v>2281</v>
      </c>
      <c r="AR743" s="2" t="s">
        <v>2282</v>
      </c>
    </row>
    <row r="744" spans="25:44" x14ac:dyDescent="0.25">
      <c r="Y744" t="s">
        <v>2283</v>
      </c>
      <c r="AR744" s="2" t="s">
        <v>2284</v>
      </c>
    </row>
    <row r="745" spans="25:44" x14ac:dyDescent="0.25">
      <c r="Y745" t="s">
        <v>2285</v>
      </c>
      <c r="AR745" s="2" t="s">
        <v>2286</v>
      </c>
    </row>
    <row r="746" spans="25:44" x14ac:dyDescent="0.25">
      <c r="Y746" t="s">
        <v>2287</v>
      </c>
      <c r="AR746" s="2" t="s">
        <v>2288</v>
      </c>
    </row>
    <row r="747" spans="25:44" x14ac:dyDescent="0.25">
      <c r="Y747" t="s">
        <v>2289</v>
      </c>
      <c r="AR747" s="2" t="s">
        <v>2290</v>
      </c>
    </row>
    <row r="748" spans="25:44" x14ac:dyDescent="0.25">
      <c r="Y748" t="s">
        <v>2291</v>
      </c>
      <c r="AR748" s="2" t="s">
        <v>2292</v>
      </c>
    </row>
    <row r="749" spans="25:44" x14ac:dyDescent="0.25">
      <c r="Y749" t="s">
        <v>2293</v>
      </c>
      <c r="AR749" s="2" t="s">
        <v>2294</v>
      </c>
    </row>
    <row r="750" spans="25:44" x14ac:dyDescent="0.25">
      <c r="Y750" t="s">
        <v>2295</v>
      </c>
      <c r="AR750" s="2" t="s">
        <v>2296</v>
      </c>
    </row>
    <row r="751" spans="25:44" x14ac:dyDescent="0.25">
      <c r="Y751" t="s">
        <v>2297</v>
      </c>
      <c r="AR751" s="2" t="s">
        <v>2298</v>
      </c>
    </row>
    <row r="752" spans="25:44" x14ac:dyDescent="0.25">
      <c r="Y752" t="s">
        <v>2299</v>
      </c>
      <c r="AR752" s="2" t="s">
        <v>2300</v>
      </c>
    </row>
    <row r="753" spans="25:44" x14ac:dyDescent="0.25">
      <c r="Y753" t="s">
        <v>2301</v>
      </c>
      <c r="AR753" s="2" t="s">
        <v>2302</v>
      </c>
    </row>
    <row r="754" spans="25:44" x14ac:dyDescent="0.25">
      <c r="Y754" t="s">
        <v>2303</v>
      </c>
      <c r="AR754" s="2" t="s">
        <v>2304</v>
      </c>
    </row>
    <row r="755" spans="25:44" x14ac:dyDescent="0.25">
      <c r="Y755" t="s">
        <v>2305</v>
      </c>
      <c r="AR755" s="2" t="s">
        <v>2306</v>
      </c>
    </row>
    <row r="756" spans="25:44" x14ac:dyDescent="0.25">
      <c r="Y756" t="s">
        <v>2307</v>
      </c>
      <c r="AR756" s="2" t="s">
        <v>2308</v>
      </c>
    </row>
    <row r="757" spans="25:44" x14ac:dyDescent="0.25">
      <c r="Y757" t="s">
        <v>2309</v>
      </c>
      <c r="AR757" s="2" t="s">
        <v>2310</v>
      </c>
    </row>
    <row r="758" spans="25:44" x14ac:dyDescent="0.25">
      <c r="Y758" t="s">
        <v>2311</v>
      </c>
      <c r="AR758" s="2" t="s">
        <v>2312</v>
      </c>
    </row>
    <row r="759" spans="25:44" x14ac:dyDescent="0.25">
      <c r="Y759" t="s">
        <v>2313</v>
      </c>
      <c r="AR759" s="2" t="s">
        <v>2314</v>
      </c>
    </row>
    <row r="760" spans="25:44" x14ac:dyDescent="0.25">
      <c r="Y760" t="s">
        <v>2315</v>
      </c>
      <c r="AR760" s="2" t="s">
        <v>2316</v>
      </c>
    </row>
    <row r="761" spans="25:44" x14ac:dyDescent="0.25">
      <c r="Y761" t="s">
        <v>2317</v>
      </c>
      <c r="AR761" s="2" t="s">
        <v>2318</v>
      </c>
    </row>
    <row r="762" spans="25:44" x14ac:dyDescent="0.25">
      <c r="Y762" t="s">
        <v>2319</v>
      </c>
      <c r="AR762" s="2" t="s">
        <v>2320</v>
      </c>
    </row>
    <row r="763" spans="25:44" x14ac:dyDescent="0.25">
      <c r="Y763" t="s">
        <v>2321</v>
      </c>
      <c r="AR763" s="2" t="s">
        <v>2322</v>
      </c>
    </row>
    <row r="764" spans="25:44" x14ac:dyDescent="0.25">
      <c r="Y764" t="s">
        <v>2323</v>
      </c>
      <c r="AR764" s="2" t="s">
        <v>2324</v>
      </c>
    </row>
    <row r="765" spans="25:44" x14ac:dyDescent="0.25">
      <c r="Y765" t="s">
        <v>2325</v>
      </c>
      <c r="AR765" s="2" t="s">
        <v>2326</v>
      </c>
    </row>
    <row r="766" spans="25:44" x14ac:dyDescent="0.25">
      <c r="Y766" t="s">
        <v>2327</v>
      </c>
      <c r="AR766" s="2" t="s">
        <v>2328</v>
      </c>
    </row>
    <row r="767" spans="25:44" x14ac:dyDescent="0.25">
      <c r="Y767" t="s">
        <v>2329</v>
      </c>
      <c r="AR767" s="2" t="s">
        <v>2330</v>
      </c>
    </row>
    <row r="768" spans="25:44" x14ac:dyDescent="0.25">
      <c r="Y768" t="s">
        <v>2331</v>
      </c>
      <c r="AR768" s="2" t="s">
        <v>2332</v>
      </c>
    </row>
    <row r="769" spans="25:44" x14ac:dyDescent="0.25">
      <c r="Y769" t="s">
        <v>2333</v>
      </c>
      <c r="AR769" s="2" t="s">
        <v>2334</v>
      </c>
    </row>
    <row r="770" spans="25:44" x14ac:dyDescent="0.25">
      <c r="Y770" t="s">
        <v>2335</v>
      </c>
      <c r="AR770" s="2" t="s">
        <v>2336</v>
      </c>
    </row>
    <row r="771" spans="25:44" x14ac:dyDescent="0.25">
      <c r="Y771" t="s">
        <v>2337</v>
      </c>
      <c r="AR771" s="2" t="s">
        <v>2338</v>
      </c>
    </row>
    <row r="772" spans="25:44" x14ac:dyDescent="0.25">
      <c r="Y772" t="s">
        <v>2339</v>
      </c>
      <c r="AR772" s="2" t="s">
        <v>2340</v>
      </c>
    </row>
    <row r="773" spans="25:44" x14ac:dyDescent="0.25">
      <c r="Y773" t="s">
        <v>2341</v>
      </c>
      <c r="AR773" s="2" t="s">
        <v>2342</v>
      </c>
    </row>
    <row r="774" spans="25:44" x14ac:dyDescent="0.25">
      <c r="Y774" t="s">
        <v>2343</v>
      </c>
      <c r="AR774" s="2" t="s">
        <v>2344</v>
      </c>
    </row>
    <row r="775" spans="25:44" x14ac:dyDescent="0.25">
      <c r="Y775" t="s">
        <v>2345</v>
      </c>
      <c r="AR775" s="2" t="s">
        <v>2346</v>
      </c>
    </row>
    <row r="776" spans="25:44" x14ac:dyDescent="0.25">
      <c r="Y776" t="s">
        <v>2347</v>
      </c>
      <c r="AR776" s="2" t="s">
        <v>2348</v>
      </c>
    </row>
    <row r="777" spans="25:44" x14ac:dyDescent="0.25">
      <c r="Y777" t="s">
        <v>2349</v>
      </c>
      <c r="AR777" s="2" t="s">
        <v>2350</v>
      </c>
    </row>
    <row r="778" spans="25:44" x14ac:dyDescent="0.25">
      <c r="Y778" t="s">
        <v>2351</v>
      </c>
      <c r="AR778" s="2" t="s">
        <v>2260</v>
      </c>
    </row>
    <row r="779" spans="25:44" x14ac:dyDescent="0.25">
      <c r="Y779" t="s">
        <v>2352</v>
      </c>
      <c r="AR779" s="2" t="s">
        <v>2353</v>
      </c>
    </row>
    <row r="780" spans="25:44" x14ac:dyDescent="0.25">
      <c r="Y780" t="s">
        <v>2354</v>
      </c>
      <c r="AR780" s="2" t="s">
        <v>2355</v>
      </c>
    </row>
    <row r="781" spans="25:44" x14ac:dyDescent="0.25">
      <c r="Y781" t="s">
        <v>2356</v>
      </c>
      <c r="AR781" s="2" t="s">
        <v>2357</v>
      </c>
    </row>
    <row r="782" spans="25:44" x14ac:dyDescent="0.25">
      <c r="Y782" t="s">
        <v>2358</v>
      </c>
      <c r="AR782" s="2" t="s">
        <v>2359</v>
      </c>
    </row>
    <row r="783" spans="25:44" x14ac:dyDescent="0.25">
      <c r="Y783" t="s">
        <v>2360</v>
      </c>
      <c r="AR783" s="2" t="s">
        <v>2361</v>
      </c>
    </row>
    <row r="784" spans="25:44" x14ac:dyDescent="0.25">
      <c r="Y784" t="s">
        <v>2362</v>
      </c>
      <c r="AR784" s="2" t="s">
        <v>2363</v>
      </c>
    </row>
    <row r="785" spans="25:44" x14ac:dyDescent="0.25">
      <c r="Y785" t="s">
        <v>2364</v>
      </c>
      <c r="AR785" s="2" t="s">
        <v>2365</v>
      </c>
    </row>
    <row r="786" spans="25:44" x14ac:dyDescent="0.25">
      <c r="Y786" t="s">
        <v>2366</v>
      </c>
      <c r="AR786" s="2" t="s">
        <v>2367</v>
      </c>
    </row>
    <row r="787" spans="25:44" x14ac:dyDescent="0.25">
      <c r="Y787" t="s">
        <v>2368</v>
      </c>
      <c r="AR787" s="2" t="s">
        <v>2369</v>
      </c>
    </row>
    <row r="788" spans="25:44" x14ac:dyDescent="0.25">
      <c r="Y788" t="s">
        <v>2370</v>
      </c>
      <c r="AR788" s="2" t="s">
        <v>2371</v>
      </c>
    </row>
    <row r="789" spans="25:44" x14ac:dyDescent="0.25">
      <c r="Y789" t="s">
        <v>2372</v>
      </c>
      <c r="AR789" s="2" t="s">
        <v>2373</v>
      </c>
    </row>
    <row r="790" spans="25:44" x14ac:dyDescent="0.25">
      <c r="Y790" t="s">
        <v>2374</v>
      </c>
      <c r="AR790" s="2" t="s">
        <v>2375</v>
      </c>
    </row>
    <row r="791" spans="25:44" x14ac:dyDescent="0.25">
      <c r="Y791" t="s">
        <v>2376</v>
      </c>
      <c r="AR791" s="2" t="s">
        <v>2377</v>
      </c>
    </row>
    <row r="792" spans="25:44" x14ac:dyDescent="0.25">
      <c r="Y792" t="s">
        <v>2378</v>
      </c>
      <c r="AR792" s="2" t="s">
        <v>2379</v>
      </c>
    </row>
    <row r="793" spans="25:44" x14ac:dyDescent="0.25">
      <c r="Y793" t="s">
        <v>2380</v>
      </c>
      <c r="AR793" s="2" t="s">
        <v>2381</v>
      </c>
    </row>
    <row r="794" spans="25:44" x14ac:dyDescent="0.25">
      <c r="Y794" t="s">
        <v>2382</v>
      </c>
      <c r="AR794" s="2" t="s">
        <v>2383</v>
      </c>
    </row>
    <row r="795" spans="25:44" x14ac:dyDescent="0.25">
      <c r="Y795" t="s">
        <v>2384</v>
      </c>
      <c r="AR795" s="2" t="s">
        <v>2385</v>
      </c>
    </row>
    <row r="796" spans="25:44" x14ac:dyDescent="0.25">
      <c r="Y796" t="s">
        <v>2386</v>
      </c>
      <c r="AR796" s="2" t="s">
        <v>2387</v>
      </c>
    </row>
    <row r="797" spans="25:44" x14ac:dyDescent="0.25">
      <c r="Y797" t="s">
        <v>2388</v>
      </c>
      <c r="AR797" s="2" t="s">
        <v>2389</v>
      </c>
    </row>
    <row r="798" spans="25:44" x14ac:dyDescent="0.25">
      <c r="Y798" t="s">
        <v>2390</v>
      </c>
      <c r="AR798" s="2" t="s">
        <v>2391</v>
      </c>
    </row>
    <row r="799" spans="25:44" x14ac:dyDescent="0.25">
      <c r="Y799" t="s">
        <v>2392</v>
      </c>
      <c r="AR799" s="2" t="s">
        <v>2280</v>
      </c>
    </row>
    <row r="800" spans="25:44" x14ac:dyDescent="0.25">
      <c r="Y800" t="s">
        <v>2393</v>
      </c>
      <c r="AR800" s="2" t="s">
        <v>2394</v>
      </c>
    </row>
    <row r="801" spans="25:44" x14ac:dyDescent="0.25">
      <c r="Y801" t="s">
        <v>2395</v>
      </c>
      <c r="AR801" s="2" t="s">
        <v>2286</v>
      </c>
    </row>
    <row r="802" spans="25:44" x14ac:dyDescent="0.25">
      <c r="Y802" t="s">
        <v>2396</v>
      </c>
      <c r="AR802" s="2" t="s">
        <v>2397</v>
      </c>
    </row>
    <row r="803" spans="25:44" x14ac:dyDescent="0.25">
      <c r="Y803" t="s">
        <v>2398</v>
      </c>
      <c r="AR803" s="2" t="s">
        <v>2399</v>
      </c>
    </row>
    <row r="804" spans="25:44" x14ac:dyDescent="0.25">
      <c r="Y804" t="s">
        <v>2400</v>
      </c>
      <c r="AR804" s="2" t="s">
        <v>2401</v>
      </c>
    </row>
    <row r="805" spans="25:44" x14ac:dyDescent="0.25">
      <c r="Y805" t="s">
        <v>2402</v>
      </c>
      <c r="AR805" s="2" t="s">
        <v>2403</v>
      </c>
    </row>
    <row r="806" spans="25:44" x14ac:dyDescent="0.25">
      <c r="AR806" s="2" t="s">
        <v>2404</v>
      </c>
    </row>
    <row r="807" spans="25:44" x14ac:dyDescent="0.25">
      <c r="AR807" s="2" t="s">
        <v>2405</v>
      </c>
    </row>
    <row r="808" spans="25:44" x14ac:dyDescent="0.25">
      <c r="AR808" s="2" t="s">
        <v>2406</v>
      </c>
    </row>
    <row r="809" spans="25:44" x14ac:dyDescent="0.25">
      <c r="AR809" s="2" t="s">
        <v>2290</v>
      </c>
    </row>
    <row r="810" spans="25:44" x14ac:dyDescent="0.25">
      <c r="AR810" s="2" t="s">
        <v>2407</v>
      </c>
    </row>
    <row r="811" spans="25:44" x14ac:dyDescent="0.25">
      <c r="AR811" s="2" t="s">
        <v>2408</v>
      </c>
    </row>
    <row r="812" spans="25:44" x14ac:dyDescent="0.25">
      <c r="AR812" s="2" t="s">
        <v>2409</v>
      </c>
    </row>
    <row r="813" spans="25:44" x14ac:dyDescent="0.25">
      <c r="AR813" s="2" t="s">
        <v>2410</v>
      </c>
    </row>
    <row r="814" spans="25:44" x14ac:dyDescent="0.25">
      <c r="AR814" s="2" t="s">
        <v>2411</v>
      </c>
    </row>
    <row r="815" spans="25:44" x14ac:dyDescent="0.25">
      <c r="AR815" s="2" t="s">
        <v>2412</v>
      </c>
    </row>
    <row r="816" spans="25:44" x14ac:dyDescent="0.25">
      <c r="AR816" s="2" t="s">
        <v>2413</v>
      </c>
    </row>
    <row r="817" spans="44:44" x14ac:dyDescent="0.25">
      <c r="AR817" s="2" t="s">
        <v>2102</v>
      </c>
    </row>
    <row r="818" spans="44:44" x14ac:dyDescent="0.25">
      <c r="AR818" s="2" t="s">
        <v>2414</v>
      </c>
    </row>
    <row r="819" spans="44:44" x14ac:dyDescent="0.25">
      <c r="AR819" s="2" t="s">
        <v>2415</v>
      </c>
    </row>
    <row r="820" spans="44:44" x14ac:dyDescent="0.25">
      <c r="AR820" s="2" t="s">
        <v>2416</v>
      </c>
    </row>
    <row r="821" spans="44:44" x14ac:dyDescent="0.25">
      <c r="AR821" s="2" t="s">
        <v>2417</v>
      </c>
    </row>
    <row r="822" spans="44:44" x14ac:dyDescent="0.25">
      <c r="AR822" s="2" t="s">
        <v>2418</v>
      </c>
    </row>
    <row r="823" spans="44:44" x14ac:dyDescent="0.25">
      <c r="AR823" s="2" t="s">
        <v>2419</v>
      </c>
    </row>
    <row r="824" spans="44:44" x14ac:dyDescent="0.25">
      <c r="AR824" s="2" t="s">
        <v>2420</v>
      </c>
    </row>
    <row r="825" spans="44:44" x14ac:dyDescent="0.25">
      <c r="AR825" s="2" t="s">
        <v>2421</v>
      </c>
    </row>
    <row r="826" spans="44:44" x14ac:dyDescent="0.25">
      <c r="AR826" s="2" t="s">
        <v>2422</v>
      </c>
    </row>
    <row r="827" spans="44:44" x14ac:dyDescent="0.25">
      <c r="AR827" s="2" t="s">
        <v>2423</v>
      </c>
    </row>
    <row r="828" spans="44:44" x14ac:dyDescent="0.25">
      <c r="AR828" s="2" t="s">
        <v>2296</v>
      </c>
    </row>
    <row r="829" spans="44:44" x14ac:dyDescent="0.25">
      <c r="AR829" s="2" t="s">
        <v>2424</v>
      </c>
    </row>
    <row r="830" spans="44:44" x14ac:dyDescent="0.25">
      <c r="AR830" s="2" t="s">
        <v>2425</v>
      </c>
    </row>
    <row r="831" spans="44:44" x14ac:dyDescent="0.25">
      <c r="AR831" s="2" t="s">
        <v>2426</v>
      </c>
    </row>
    <row r="832" spans="44:44" x14ac:dyDescent="0.25">
      <c r="AR832" s="2" t="s">
        <v>2427</v>
      </c>
    </row>
    <row r="833" spans="44:44" x14ac:dyDescent="0.25">
      <c r="AR833" s="2" t="s">
        <v>2428</v>
      </c>
    </row>
    <row r="834" spans="44:44" x14ac:dyDescent="0.25">
      <c r="AR834" s="2" t="s">
        <v>2429</v>
      </c>
    </row>
    <row r="835" spans="44:44" x14ac:dyDescent="0.25">
      <c r="AR835" s="2" t="s">
        <v>2430</v>
      </c>
    </row>
    <row r="836" spans="44:44" x14ac:dyDescent="0.25">
      <c r="AR836" s="2" t="s">
        <v>2061</v>
      </c>
    </row>
    <row r="837" spans="44:44" x14ac:dyDescent="0.25">
      <c r="AR837" s="2" t="s">
        <v>2431</v>
      </c>
    </row>
    <row r="838" spans="44:44" x14ac:dyDescent="0.25">
      <c r="AR838" s="2" t="s">
        <v>2432</v>
      </c>
    </row>
    <row r="839" spans="44:44" x14ac:dyDescent="0.25">
      <c r="AR839" s="2" t="s">
        <v>2433</v>
      </c>
    </row>
    <row r="840" spans="44:44" x14ac:dyDescent="0.25">
      <c r="AR840" s="2" t="s">
        <v>2434</v>
      </c>
    </row>
    <row r="841" spans="44:44" x14ac:dyDescent="0.25">
      <c r="AR841" s="2" t="s">
        <v>2435</v>
      </c>
    </row>
    <row r="842" spans="44:44" x14ac:dyDescent="0.25">
      <c r="AR842" s="2" t="s">
        <v>2436</v>
      </c>
    </row>
    <row r="843" spans="44:44" x14ac:dyDescent="0.25">
      <c r="AR843" s="2" t="s">
        <v>2437</v>
      </c>
    </row>
    <row r="844" spans="44:44" x14ac:dyDescent="0.25">
      <c r="AR844" s="2" t="s">
        <v>2438</v>
      </c>
    </row>
    <row r="845" spans="44:44" x14ac:dyDescent="0.25">
      <c r="AR845" s="2" t="s">
        <v>2439</v>
      </c>
    </row>
    <row r="846" spans="44:44" x14ac:dyDescent="0.25">
      <c r="AR846" s="2" t="s">
        <v>2440</v>
      </c>
    </row>
    <row r="847" spans="44:44" x14ac:dyDescent="0.25">
      <c r="AR847" s="2" t="s">
        <v>2300</v>
      </c>
    </row>
    <row r="848" spans="44:44" x14ac:dyDescent="0.25">
      <c r="AR848" s="2" t="s">
        <v>2441</v>
      </c>
    </row>
    <row r="849" spans="44:44" x14ac:dyDescent="0.25">
      <c r="AR849" s="2" t="s">
        <v>2442</v>
      </c>
    </row>
    <row r="850" spans="44:44" x14ac:dyDescent="0.25">
      <c r="AR850" s="2" t="s">
        <v>2443</v>
      </c>
    </row>
    <row r="851" spans="44:44" x14ac:dyDescent="0.25">
      <c r="AR851" s="2" t="s">
        <v>2444</v>
      </c>
    </row>
    <row r="852" spans="44:44" x14ac:dyDescent="0.25">
      <c r="AR852" s="2" t="s">
        <v>2445</v>
      </c>
    </row>
    <row r="853" spans="44:44" x14ac:dyDescent="0.25">
      <c r="AR853" s="2" t="s">
        <v>2446</v>
      </c>
    </row>
    <row r="854" spans="44:44" x14ac:dyDescent="0.25">
      <c r="AR854" s="2" t="s">
        <v>2447</v>
      </c>
    </row>
    <row r="855" spans="44:44" x14ac:dyDescent="0.25">
      <c r="AR855" s="2" t="s">
        <v>2448</v>
      </c>
    </row>
    <row r="856" spans="44:44" x14ac:dyDescent="0.25">
      <c r="AR856" s="2" t="s">
        <v>2449</v>
      </c>
    </row>
    <row r="857" spans="44:44" x14ac:dyDescent="0.25">
      <c r="AR857" s="2" t="s">
        <v>2450</v>
      </c>
    </row>
    <row r="858" spans="44:44" x14ac:dyDescent="0.25">
      <c r="AR858" s="2" t="s">
        <v>2451</v>
      </c>
    </row>
    <row r="859" spans="44:44" x14ac:dyDescent="0.25">
      <c r="AR859" s="2" t="s">
        <v>2021</v>
      </c>
    </row>
    <row r="860" spans="44:44" x14ac:dyDescent="0.25">
      <c r="AR860" s="2" t="s">
        <v>2023</v>
      </c>
    </row>
    <row r="861" spans="44:44" x14ac:dyDescent="0.25">
      <c r="AR861" s="2" t="s">
        <v>2025</v>
      </c>
    </row>
    <row r="862" spans="44:44" x14ac:dyDescent="0.25">
      <c r="AR862" s="2" t="s">
        <v>2027</v>
      </c>
    </row>
    <row r="863" spans="44:44" x14ac:dyDescent="0.25">
      <c r="AR863" s="2" t="s">
        <v>2029</v>
      </c>
    </row>
    <row r="864" spans="44:44" x14ac:dyDescent="0.25">
      <c r="AR864" s="2" t="s">
        <v>2031</v>
      </c>
    </row>
    <row r="865" spans="44:44" x14ac:dyDescent="0.25">
      <c r="AR865" s="2" t="s">
        <v>2033</v>
      </c>
    </row>
    <row r="866" spans="44:44" x14ac:dyDescent="0.25">
      <c r="AR866" s="2" t="s">
        <v>2035</v>
      </c>
    </row>
    <row r="867" spans="44:44" x14ac:dyDescent="0.25">
      <c r="AR867" s="2" t="s">
        <v>2037</v>
      </c>
    </row>
    <row r="868" spans="44:44" x14ac:dyDescent="0.25">
      <c r="AR868" s="2">
        <v>10</v>
      </c>
    </row>
    <row r="869" spans="44:44" x14ac:dyDescent="0.25">
      <c r="AR869" s="2">
        <v>11</v>
      </c>
    </row>
    <row r="870" spans="44:44" x14ac:dyDescent="0.25">
      <c r="AR870" s="2">
        <v>12</v>
      </c>
    </row>
    <row r="871" spans="44:44" x14ac:dyDescent="0.25">
      <c r="AR871" s="2">
        <v>13</v>
      </c>
    </row>
    <row r="872" spans="44:44" x14ac:dyDescent="0.25">
      <c r="AR872" s="2">
        <v>14</v>
      </c>
    </row>
    <row r="873" spans="44:44" x14ac:dyDescent="0.25">
      <c r="AR873" s="2">
        <v>15</v>
      </c>
    </row>
    <row r="874" spans="44:44" x14ac:dyDescent="0.25">
      <c r="AR874" s="2">
        <v>16</v>
      </c>
    </row>
    <row r="875" spans="44:44" x14ac:dyDescent="0.25">
      <c r="AR875" s="2">
        <v>17</v>
      </c>
    </row>
    <row r="876" spans="44:44" x14ac:dyDescent="0.25">
      <c r="AR876" s="2">
        <v>18</v>
      </c>
    </row>
    <row r="877" spans="44:44" x14ac:dyDescent="0.25">
      <c r="AR877" s="2">
        <v>19</v>
      </c>
    </row>
    <row r="878" spans="44:44" x14ac:dyDescent="0.25">
      <c r="AR878" s="2">
        <v>20</v>
      </c>
    </row>
    <row r="879" spans="44:44" x14ac:dyDescent="0.25">
      <c r="AR879" s="2">
        <v>21</v>
      </c>
    </row>
    <row r="880" spans="44:44" x14ac:dyDescent="0.25">
      <c r="AR880" s="2">
        <v>22</v>
      </c>
    </row>
    <row r="881" spans="44:44" x14ac:dyDescent="0.25">
      <c r="AR881" s="2">
        <v>23</v>
      </c>
    </row>
    <row r="882" spans="44:44" x14ac:dyDescent="0.25">
      <c r="AR882" s="2">
        <v>24</v>
      </c>
    </row>
    <row r="883" spans="44:44" x14ac:dyDescent="0.25">
      <c r="AR883" s="2">
        <v>25</v>
      </c>
    </row>
    <row r="884" spans="44:44" x14ac:dyDescent="0.25">
      <c r="AR884" s="2">
        <v>26</v>
      </c>
    </row>
    <row r="885" spans="44:44" x14ac:dyDescent="0.25">
      <c r="AR885" s="2">
        <v>27</v>
      </c>
    </row>
    <row r="886" spans="44:44" x14ac:dyDescent="0.25">
      <c r="AR886" s="2">
        <v>28</v>
      </c>
    </row>
    <row r="887" spans="44:44" x14ac:dyDescent="0.25">
      <c r="AR887" s="2">
        <v>29</v>
      </c>
    </row>
    <row r="888" spans="44:44" x14ac:dyDescent="0.25">
      <c r="AR888" s="2">
        <v>30</v>
      </c>
    </row>
    <row r="889" spans="44:44" x14ac:dyDescent="0.25">
      <c r="AR889" s="2">
        <v>31</v>
      </c>
    </row>
    <row r="890" spans="44:44" x14ac:dyDescent="0.25">
      <c r="AR890" s="2">
        <v>32</v>
      </c>
    </row>
    <row r="891" spans="44:44" x14ac:dyDescent="0.25">
      <c r="AR891" s="2">
        <v>33</v>
      </c>
    </row>
    <row r="892" spans="44:44" x14ac:dyDescent="0.25">
      <c r="AR892" s="2">
        <v>34</v>
      </c>
    </row>
    <row r="893" spans="44:44" x14ac:dyDescent="0.25">
      <c r="AR893" s="2">
        <v>35</v>
      </c>
    </row>
    <row r="894" spans="44:44" x14ac:dyDescent="0.25">
      <c r="AR894" s="2">
        <v>36</v>
      </c>
    </row>
    <row r="895" spans="44:44" x14ac:dyDescent="0.25">
      <c r="AR895" s="2">
        <v>37</v>
      </c>
    </row>
    <row r="896" spans="44:44" x14ac:dyDescent="0.25">
      <c r="AR896" s="2">
        <v>38</v>
      </c>
    </row>
    <row r="897" spans="44:44" x14ac:dyDescent="0.25">
      <c r="AR897" s="2">
        <v>39</v>
      </c>
    </row>
    <row r="898" spans="44:44" x14ac:dyDescent="0.25">
      <c r="AR898" s="2">
        <v>40</v>
      </c>
    </row>
    <row r="899" spans="44:44" x14ac:dyDescent="0.25">
      <c r="AR899" s="2">
        <v>41</v>
      </c>
    </row>
    <row r="900" spans="44:44" x14ac:dyDescent="0.25">
      <c r="AR900" s="2">
        <v>42</v>
      </c>
    </row>
    <row r="901" spans="44:44" x14ac:dyDescent="0.25">
      <c r="AR901" s="2">
        <v>43</v>
      </c>
    </row>
    <row r="902" spans="44:44" x14ac:dyDescent="0.25">
      <c r="AR902" s="2">
        <v>44</v>
      </c>
    </row>
    <row r="903" spans="44:44" x14ac:dyDescent="0.25">
      <c r="AR903" s="2">
        <v>45</v>
      </c>
    </row>
    <row r="904" spans="44:44" x14ac:dyDescent="0.25">
      <c r="AR904" s="2">
        <v>46</v>
      </c>
    </row>
    <row r="905" spans="44:44" x14ac:dyDescent="0.25">
      <c r="AR905" s="2">
        <v>47</v>
      </c>
    </row>
    <row r="906" spans="44:44" x14ac:dyDescent="0.25">
      <c r="AR906" s="2" t="s">
        <v>2452</v>
      </c>
    </row>
    <row r="907" spans="44:44" x14ac:dyDescent="0.25">
      <c r="AR907" s="2" t="s">
        <v>2453</v>
      </c>
    </row>
    <row r="908" spans="44:44" x14ac:dyDescent="0.25">
      <c r="AR908" s="2" t="s">
        <v>2454</v>
      </c>
    </row>
    <row r="909" spans="44:44" x14ac:dyDescent="0.25">
      <c r="AR909" s="2" t="s">
        <v>2455</v>
      </c>
    </row>
    <row r="910" spans="44:44" x14ac:dyDescent="0.25">
      <c r="AR910" s="2" t="s">
        <v>2456</v>
      </c>
    </row>
    <row r="911" spans="44:44" x14ac:dyDescent="0.25">
      <c r="AR911" s="2" t="s">
        <v>2457</v>
      </c>
    </row>
    <row r="912" spans="44:44" x14ac:dyDescent="0.25">
      <c r="AR912" s="2" t="s">
        <v>2458</v>
      </c>
    </row>
    <row r="913" spans="44:44" x14ac:dyDescent="0.25">
      <c r="AR913" s="2" t="s">
        <v>2459</v>
      </c>
    </row>
    <row r="914" spans="44:44" x14ac:dyDescent="0.25">
      <c r="AR914" s="2" t="s">
        <v>2460</v>
      </c>
    </row>
    <row r="915" spans="44:44" x14ac:dyDescent="0.25">
      <c r="AR915" s="2" t="s">
        <v>2461</v>
      </c>
    </row>
    <row r="916" spans="44:44" x14ac:dyDescent="0.25">
      <c r="AR916" s="2" t="s">
        <v>2462</v>
      </c>
    </row>
    <row r="917" spans="44:44" x14ac:dyDescent="0.25">
      <c r="AR917" s="2" t="s">
        <v>2463</v>
      </c>
    </row>
    <row r="918" spans="44:44" x14ac:dyDescent="0.25">
      <c r="AR918" s="2" t="s">
        <v>2464</v>
      </c>
    </row>
    <row r="919" spans="44:44" x14ac:dyDescent="0.25">
      <c r="AR919" s="2" t="s">
        <v>2465</v>
      </c>
    </row>
    <row r="920" spans="44:44" x14ac:dyDescent="0.25">
      <c r="AR920" s="2" t="s">
        <v>2466</v>
      </c>
    </row>
    <row r="921" spans="44:44" x14ac:dyDescent="0.25">
      <c r="AR921" s="2" t="s">
        <v>2467</v>
      </c>
    </row>
    <row r="922" spans="44:44" x14ac:dyDescent="0.25">
      <c r="AR922" s="2" t="s">
        <v>2468</v>
      </c>
    </row>
    <row r="923" spans="44:44" x14ac:dyDescent="0.25">
      <c r="AR923" s="2" t="s">
        <v>2469</v>
      </c>
    </row>
    <row r="924" spans="44:44" x14ac:dyDescent="0.25">
      <c r="AR924" s="2" t="s">
        <v>2470</v>
      </c>
    </row>
    <row r="925" spans="44:44" x14ac:dyDescent="0.25">
      <c r="AR925" s="2" t="s">
        <v>2471</v>
      </c>
    </row>
    <row r="926" spans="44:44" x14ac:dyDescent="0.25">
      <c r="AR926" s="2" t="s">
        <v>2472</v>
      </c>
    </row>
    <row r="927" spans="44:44" x14ac:dyDescent="0.25">
      <c r="AR927" s="2" t="s">
        <v>2473</v>
      </c>
    </row>
    <row r="928" spans="44:44" x14ac:dyDescent="0.25">
      <c r="AR928" s="2" t="s">
        <v>2474</v>
      </c>
    </row>
    <row r="929" spans="44:44" x14ac:dyDescent="0.25">
      <c r="AR929" s="2" t="s">
        <v>2475</v>
      </c>
    </row>
    <row r="930" spans="44:44" x14ac:dyDescent="0.25">
      <c r="AR930" s="2" t="s">
        <v>2476</v>
      </c>
    </row>
    <row r="931" spans="44:44" x14ac:dyDescent="0.25">
      <c r="AR931" s="2" t="s">
        <v>2477</v>
      </c>
    </row>
    <row r="932" spans="44:44" x14ac:dyDescent="0.25">
      <c r="AR932" s="2" t="s">
        <v>2478</v>
      </c>
    </row>
    <row r="933" spans="44:44" x14ac:dyDescent="0.25">
      <c r="AR933" s="2" t="s">
        <v>2479</v>
      </c>
    </row>
    <row r="934" spans="44:44" x14ac:dyDescent="0.25">
      <c r="AR934" s="2" t="s">
        <v>2480</v>
      </c>
    </row>
    <row r="935" spans="44:44" x14ac:dyDescent="0.25">
      <c r="AR935" s="2" t="s">
        <v>2481</v>
      </c>
    </row>
    <row r="936" spans="44:44" x14ac:dyDescent="0.25">
      <c r="AR936" s="2" t="s">
        <v>2482</v>
      </c>
    </row>
    <row r="937" spans="44:44" x14ac:dyDescent="0.25">
      <c r="AR937" s="2" t="s">
        <v>2483</v>
      </c>
    </row>
    <row r="938" spans="44:44" x14ac:dyDescent="0.25">
      <c r="AR938" s="2" t="s">
        <v>2484</v>
      </c>
    </row>
    <row r="939" spans="44:44" x14ac:dyDescent="0.25">
      <c r="AR939" s="2" t="s">
        <v>2485</v>
      </c>
    </row>
    <row r="940" spans="44:44" x14ac:dyDescent="0.25">
      <c r="AR940" s="2" t="s">
        <v>2486</v>
      </c>
    </row>
    <row r="941" spans="44:44" x14ac:dyDescent="0.25">
      <c r="AR941" s="2" t="s">
        <v>2487</v>
      </c>
    </row>
    <row r="942" spans="44:44" x14ac:dyDescent="0.25">
      <c r="AR942" s="2" t="s">
        <v>2488</v>
      </c>
    </row>
    <row r="943" spans="44:44" x14ac:dyDescent="0.25">
      <c r="AR943" s="2" t="s">
        <v>2489</v>
      </c>
    </row>
    <row r="944" spans="44:44" x14ac:dyDescent="0.25">
      <c r="AR944" s="2" t="s">
        <v>2490</v>
      </c>
    </row>
    <row r="945" spans="44:44" x14ac:dyDescent="0.25">
      <c r="AR945" s="2" t="s">
        <v>2491</v>
      </c>
    </row>
    <row r="946" spans="44:44" x14ac:dyDescent="0.25">
      <c r="AR946" s="2" t="s">
        <v>2492</v>
      </c>
    </row>
    <row r="947" spans="44:44" x14ac:dyDescent="0.25">
      <c r="AR947" s="2" t="s">
        <v>2493</v>
      </c>
    </row>
    <row r="948" spans="44:44" x14ac:dyDescent="0.25">
      <c r="AR948" s="2" t="s">
        <v>2494</v>
      </c>
    </row>
    <row r="949" spans="44:44" x14ac:dyDescent="0.25">
      <c r="AR949" s="2" t="s">
        <v>2495</v>
      </c>
    </row>
    <row r="950" spans="44:44" x14ac:dyDescent="0.25">
      <c r="AR950" s="2" t="s">
        <v>2496</v>
      </c>
    </row>
    <row r="951" spans="44:44" x14ac:dyDescent="0.25">
      <c r="AR951" s="2" t="s">
        <v>2497</v>
      </c>
    </row>
    <row r="952" spans="44:44" x14ac:dyDescent="0.25">
      <c r="AR952" s="2" t="s">
        <v>2498</v>
      </c>
    </row>
    <row r="953" spans="44:44" x14ac:dyDescent="0.25">
      <c r="AR953" s="2" t="s">
        <v>2499</v>
      </c>
    </row>
    <row r="954" spans="44:44" x14ac:dyDescent="0.25">
      <c r="AR954" s="2" t="s">
        <v>2375</v>
      </c>
    </row>
    <row r="955" spans="44:44" x14ac:dyDescent="0.25">
      <c r="AR955" s="2" t="s">
        <v>2377</v>
      </c>
    </row>
    <row r="956" spans="44:44" x14ac:dyDescent="0.25">
      <c r="AR956" s="2" t="s">
        <v>2381</v>
      </c>
    </row>
    <row r="957" spans="44:44" x14ac:dyDescent="0.25">
      <c r="AR957" s="2" t="s">
        <v>2280</v>
      </c>
    </row>
    <row r="958" spans="44:44" x14ac:dyDescent="0.25">
      <c r="AR958" s="2" t="s">
        <v>2093</v>
      </c>
    </row>
    <row r="959" spans="44:44" x14ac:dyDescent="0.25">
      <c r="AR959" s="2" t="s">
        <v>2500</v>
      </c>
    </row>
    <row r="960" spans="44:44" x14ac:dyDescent="0.25">
      <c r="AR960" s="2" t="s">
        <v>2501</v>
      </c>
    </row>
    <row r="961" spans="44:44" x14ac:dyDescent="0.25">
      <c r="AR961" s="2" t="s">
        <v>2502</v>
      </c>
    </row>
    <row r="962" spans="44:44" x14ac:dyDescent="0.25">
      <c r="AR962" s="2" t="s">
        <v>2503</v>
      </c>
    </row>
    <row r="963" spans="44:44" x14ac:dyDescent="0.25">
      <c r="AR963" s="2" t="s">
        <v>2504</v>
      </c>
    </row>
    <row r="964" spans="44:44" x14ac:dyDescent="0.25">
      <c r="AR964" s="2" t="s">
        <v>2505</v>
      </c>
    </row>
    <row r="965" spans="44:44" x14ac:dyDescent="0.25">
      <c r="AR965" s="2" t="s">
        <v>2431</v>
      </c>
    </row>
    <row r="966" spans="44:44" x14ac:dyDescent="0.25">
      <c r="AR966" s="2" t="s">
        <v>2021</v>
      </c>
    </row>
    <row r="967" spans="44:44" x14ac:dyDescent="0.25">
      <c r="AR967" s="2" t="s">
        <v>2023</v>
      </c>
    </row>
    <row r="968" spans="44:44" x14ac:dyDescent="0.25">
      <c r="AR968" s="2" t="s">
        <v>2025</v>
      </c>
    </row>
    <row r="969" spans="44:44" x14ac:dyDescent="0.25">
      <c r="AR969" s="2" t="s">
        <v>2027</v>
      </c>
    </row>
    <row r="970" spans="44:44" x14ac:dyDescent="0.25">
      <c r="AR970" s="2" t="s">
        <v>2029</v>
      </c>
    </row>
    <row r="971" spans="44:44" x14ac:dyDescent="0.25">
      <c r="AR971" s="2" t="s">
        <v>2031</v>
      </c>
    </row>
    <row r="972" spans="44:44" x14ac:dyDescent="0.25">
      <c r="AR972" s="2" t="s">
        <v>2033</v>
      </c>
    </row>
    <row r="973" spans="44:44" x14ac:dyDescent="0.25">
      <c r="AR973" s="2" t="s">
        <v>2035</v>
      </c>
    </row>
    <row r="974" spans="44:44" x14ac:dyDescent="0.25">
      <c r="AR974" s="2" t="s">
        <v>2037</v>
      </c>
    </row>
    <row r="975" spans="44:44" x14ac:dyDescent="0.25">
      <c r="AR975" s="2">
        <v>10</v>
      </c>
    </row>
    <row r="976" spans="44:44" x14ac:dyDescent="0.25">
      <c r="AR976" s="2">
        <v>11</v>
      </c>
    </row>
    <row r="977" spans="44:44" x14ac:dyDescent="0.25">
      <c r="AR977" s="2">
        <v>12</v>
      </c>
    </row>
    <row r="978" spans="44:44" x14ac:dyDescent="0.25">
      <c r="AR978" s="2">
        <v>14</v>
      </c>
    </row>
    <row r="979" spans="44:44" x14ac:dyDescent="0.25">
      <c r="AR979" s="2">
        <v>15</v>
      </c>
    </row>
    <row r="980" spans="44:44" x14ac:dyDescent="0.25">
      <c r="AR980" s="2">
        <v>16</v>
      </c>
    </row>
    <row r="981" spans="44:44" x14ac:dyDescent="0.25">
      <c r="AR981" s="2">
        <v>17</v>
      </c>
    </row>
    <row r="982" spans="44:44" x14ac:dyDescent="0.25">
      <c r="AR982" s="2">
        <v>18</v>
      </c>
    </row>
    <row r="983" spans="44:44" x14ac:dyDescent="0.25">
      <c r="AR983" s="2">
        <v>19</v>
      </c>
    </row>
    <row r="984" spans="44:44" x14ac:dyDescent="0.25">
      <c r="AR984" s="2">
        <v>20</v>
      </c>
    </row>
    <row r="985" spans="44:44" x14ac:dyDescent="0.25">
      <c r="AR985" s="2">
        <v>21</v>
      </c>
    </row>
    <row r="986" spans="44:44" x14ac:dyDescent="0.25">
      <c r="AR986" s="2">
        <v>10</v>
      </c>
    </row>
    <row r="987" spans="44:44" x14ac:dyDescent="0.25">
      <c r="AR987" s="2">
        <v>11</v>
      </c>
    </row>
    <row r="988" spans="44:44" x14ac:dyDescent="0.25">
      <c r="AR988" s="2">
        <v>12</v>
      </c>
    </row>
    <row r="989" spans="44:44" x14ac:dyDescent="0.25">
      <c r="AR989" s="2">
        <v>13</v>
      </c>
    </row>
    <row r="990" spans="44:44" x14ac:dyDescent="0.25">
      <c r="AR990" s="2">
        <v>14</v>
      </c>
    </row>
    <row r="991" spans="44:44" x14ac:dyDescent="0.25">
      <c r="AR991" s="2">
        <v>15</v>
      </c>
    </row>
    <row r="992" spans="44:44" x14ac:dyDescent="0.25">
      <c r="AR992" s="2">
        <v>16</v>
      </c>
    </row>
    <row r="993" spans="44:44" x14ac:dyDescent="0.25">
      <c r="AR993" s="2">
        <v>17</v>
      </c>
    </row>
    <row r="994" spans="44:44" x14ac:dyDescent="0.25">
      <c r="AR994" s="2">
        <v>20</v>
      </c>
    </row>
    <row r="995" spans="44:44" x14ac:dyDescent="0.25">
      <c r="AR995" s="2">
        <v>21</v>
      </c>
    </row>
    <row r="996" spans="44:44" x14ac:dyDescent="0.25">
      <c r="AR996" s="2">
        <v>22</v>
      </c>
    </row>
    <row r="997" spans="44:44" x14ac:dyDescent="0.25">
      <c r="AR997" s="2">
        <v>23</v>
      </c>
    </row>
    <row r="998" spans="44:44" x14ac:dyDescent="0.25">
      <c r="AR998" s="2">
        <v>24</v>
      </c>
    </row>
    <row r="999" spans="44:44" x14ac:dyDescent="0.25">
      <c r="AR999" s="2">
        <v>25</v>
      </c>
    </row>
    <row r="1000" spans="44:44" x14ac:dyDescent="0.25">
      <c r="AR1000" s="2">
        <v>26</v>
      </c>
    </row>
    <row r="1001" spans="44:44" x14ac:dyDescent="0.25">
      <c r="AR1001" s="2">
        <v>27</v>
      </c>
    </row>
    <row r="1002" spans="44:44" x14ac:dyDescent="0.25">
      <c r="AR1002" s="2">
        <v>28</v>
      </c>
    </row>
    <row r="1003" spans="44:44" x14ac:dyDescent="0.25">
      <c r="AR1003" s="2">
        <v>29</v>
      </c>
    </row>
    <row r="1004" spans="44:44" x14ac:dyDescent="0.25">
      <c r="AR1004" s="2">
        <v>30</v>
      </c>
    </row>
    <row r="1005" spans="44:44" x14ac:dyDescent="0.25">
      <c r="AR1005" s="2">
        <v>31</v>
      </c>
    </row>
    <row r="1006" spans="44:44" x14ac:dyDescent="0.25">
      <c r="AR1006" s="2">
        <v>32</v>
      </c>
    </row>
    <row r="1007" spans="44:44" x14ac:dyDescent="0.25">
      <c r="AR1007" s="2">
        <v>33</v>
      </c>
    </row>
    <row r="1008" spans="44:44" x14ac:dyDescent="0.25">
      <c r="AR1008" s="2">
        <v>34</v>
      </c>
    </row>
    <row r="1009" spans="44:44" x14ac:dyDescent="0.25">
      <c r="AR1009" s="2">
        <v>40</v>
      </c>
    </row>
    <row r="1010" spans="44:44" x14ac:dyDescent="0.25">
      <c r="AR1010" s="2">
        <v>41</v>
      </c>
    </row>
    <row r="1011" spans="44:44" x14ac:dyDescent="0.25">
      <c r="AR1011" s="2">
        <v>42</v>
      </c>
    </row>
    <row r="1012" spans="44:44" x14ac:dyDescent="0.25">
      <c r="AR1012" s="2">
        <v>43</v>
      </c>
    </row>
    <row r="1013" spans="44:44" x14ac:dyDescent="0.25">
      <c r="AR1013" s="2">
        <v>50</v>
      </c>
    </row>
    <row r="1014" spans="44:44" x14ac:dyDescent="0.25">
      <c r="AR1014" s="2">
        <v>60</v>
      </c>
    </row>
    <row r="1015" spans="44:44" x14ac:dyDescent="0.25">
      <c r="AR1015" s="2">
        <v>70</v>
      </c>
    </row>
    <row r="1016" spans="44:44" x14ac:dyDescent="0.25">
      <c r="AR1016" s="2" t="s">
        <v>2506</v>
      </c>
    </row>
    <row r="1017" spans="44:44" x14ac:dyDescent="0.25">
      <c r="AR1017" s="2" t="s">
        <v>2507</v>
      </c>
    </row>
    <row r="1018" spans="44:44" x14ac:dyDescent="0.25">
      <c r="AR1018" s="2" t="s">
        <v>2435</v>
      </c>
    </row>
    <row r="1019" spans="44:44" x14ac:dyDescent="0.25">
      <c r="AR1019" s="2" t="s">
        <v>2508</v>
      </c>
    </row>
    <row r="1020" spans="44:44" x14ac:dyDescent="0.25">
      <c r="AR1020" s="2" t="s">
        <v>2021</v>
      </c>
    </row>
    <row r="1021" spans="44:44" x14ac:dyDescent="0.25">
      <c r="AR1021" s="2" t="s">
        <v>2023</v>
      </c>
    </row>
    <row r="1022" spans="44:44" x14ac:dyDescent="0.25">
      <c r="AR1022" s="2" t="s">
        <v>2025</v>
      </c>
    </row>
    <row r="1023" spans="44:44" x14ac:dyDescent="0.25">
      <c r="AR1023" s="2" t="s">
        <v>2027</v>
      </c>
    </row>
    <row r="1024" spans="44:44" x14ac:dyDescent="0.25">
      <c r="AR1024" s="2" t="s">
        <v>2029</v>
      </c>
    </row>
    <row r="1025" spans="44:44" x14ac:dyDescent="0.25">
      <c r="AR1025" s="2" t="s">
        <v>2031</v>
      </c>
    </row>
    <row r="1026" spans="44:44" x14ac:dyDescent="0.25">
      <c r="AR1026" s="2" t="s">
        <v>2033</v>
      </c>
    </row>
    <row r="1027" spans="44:44" x14ac:dyDescent="0.25">
      <c r="AR1027" s="2" t="s">
        <v>2035</v>
      </c>
    </row>
    <row r="1028" spans="44:44" x14ac:dyDescent="0.25">
      <c r="AR1028" s="2" t="s">
        <v>2037</v>
      </c>
    </row>
    <row r="1029" spans="44:44" x14ac:dyDescent="0.25">
      <c r="AR1029" s="2">
        <v>10</v>
      </c>
    </row>
    <row r="1030" spans="44:44" x14ac:dyDescent="0.25">
      <c r="AR1030" s="2">
        <v>11</v>
      </c>
    </row>
    <row r="1031" spans="44:44" x14ac:dyDescent="0.25">
      <c r="AR1031" s="2">
        <v>12</v>
      </c>
    </row>
    <row r="1032" spans="44:44" x14ac:dyDescent="0.25">
      <c r="AR1032" s="2">
        <v>13</v>
      </c>
    </row>
    <row r="1033" spans="44:44" x14ac:dyDescent="0.25">
      <c r="AR1033" s="2">
        <v>14</v>
      </c>
    </row>
    <row r="1034" spans="44:44" x14ac:dyDescent="0.25">
      <c r="AR1034" s="2">
        <v>15</v>
      </c>
    </row>
    <row r="1035" spans="44:44" x14ac:dyDescent="0.25">
      <c r="AR1035" s="2">
        <v>16</v>
      </c>
    </row>
    <row r="1036" spans="44:44" x14ac:dyDescent="0.25">
      <c r="AR1036" s="2">
        <v>17</v>
      </c>
    </row>
    <row r="1037" spans="44:44" x14ac:dyDescent="0.25">
      <c r="AR1037" s="2">
        <v>18</v>
      </c>
    </row>
    <row r="1038" spans="44:44" x14ac:dyDescent="0.25">
      <c r="AR1038" s="2">
        <v>19</v>
      </c>
    </row>
    <row r="1039" spans="44:44" x14ac:dyDescent="0.25">
      <c r="AR1039" s="2">
        <v>20</v>
      </c>
    </row>
    <row r="1040" spans="44:44" x14ac:dyDescent="0.25">
      <c r="AR1040" s="2">
        <v>21</v>
      </c>
    </row>
    <row r="1041" spans="44:44" x14ac:dyDescent="0.25">
      <c r="AR1041" s="2">
        <v>22</v>
      </c>
    </row>
    <row r="1042" spans="44:44" x14ac:dyDescent="0.25">
      <c r="AR1042" s="2">
        <v>23</v>
      </c>
    </row>
    <row r="1043" spans="44:44" x14ac:dyDescent="0.25">
      <c r="AR1043" s="2">
        <v>24</v>
      </c>
    </row>
    <row r="1044" spans="44:44" x14ac:dyDescent="0.25">
      <c r="AR1044" s="2">
        <v>25</v>
      </c>
    </row>
    <row r="1045" spans="44:44" x14ac:dyDescent="0.25">
      <c r="AR1045" s="2">
        <v>26</v>
      </c>
    </row>
    <row r="1046" spans="44:44" x14ac:dyDescent="0.25">
      <c r="AR1046" s="2">
        <v>27</v>
      </c>
    </row>
    <row r="1047" spans="44:44" x14ac:dyDescent="0.25">
      <c r="AR1047" s="2">
        <v>28</v>
      </c>
    </row>
    <row r="1048" spans="44:44" x14ac:dyDescent="0.25">
      <c r="AR1048" s="2">
        <v>29</v>
      </c>
    </row>
    <row r="1049" spans="44:44" x14ac:dyDescent="0.25">
      <c r="AR1049" s="2">
        <v>30</v>
      </c>
    </row>
    <row r="1050" spans="44:44" x14ac:dyDescent="0.25">
      <c r="AR1050" s="2">
        <v>31</v>
      </c>
    </row>
    <row r="1051" spans="44:44" x14ac:dyDescent="0.25">
      <c r="AR1051" s="2">
        <v>32</v>
      </c>
    </row>
    <row r="1052" spans="44:44" x14ac:dyDescent="0.25">
      <c r="AR1052" s="2">
        <v>33</v>
      </c>
    </row>
    <row r="1053" spans="44:44" x14ac:dyDescent="0.25">
      <c r="AR1053" s="2">
        <v>34</v>
      </c>
    </row>
    <row r="1054" spans="44:44" x14ac:dyDescent="0.25">
      <c r="AR1054" s="2">
        <v>35</v>
      </c>
    </row>
    <row r="1055" spans="44:44" x14ac:dyDescent="0.25">
      <c r="AR1055" s="2">
        <v>36</v>
      </c>
    </row>
    <row r="1056" spans="44:44" x14ac:dyDescent="0.25">
      <c r="AR1056" s="2">
        <v>37</v>
      </c>
    </row>
    <row r="1057" spans="44:44" x14ac:dyDescent="0.25">
      <c r="AR1057" s="2">
        <v>38</v>
      </c>
    </row>
    <row r="1058" spans="44:44" x14ac:dyDescent="0.25">
      <c r="AR1058" s="2">
        <v>39</v>
      </c>
    </row>
    <row r="1059" spans="44:44" x14ac:dyDescent="0.25">
      <c r="AR1059" s="2">
        <v>40</v>
      </c>
    </row>
    <row r="1060" spans="44:44" x14ac:dyDescent="0.25">
      <c r="AR1060" s="2">
        <v>41</v>
      </c>
    </row>
    <row r="1061" spans="44:44" x14ac:dyDescent="0.25">
      <c r="AR1061" s="2">
        <v>42</v>
      </c>
    </row>
    <row r="1062" spans="44:44" x14ac:dyDescent="0.25">
      <c r="AR1062" s="2">
        <v>43</v>
      </c>
    </row>
    <row r="1063" spans="44:44" x14ac:dyDescent="0.25">
      <c r="AR1063" s="2">
        <v>44</v>
      </c>
    </row>
    <row r="1064" spans="44:44" x14ac:dyDescent="0.25">
      <c r="AR1064" s="2">
        <v>45</v>
      </c>
    </row>
    <row r="1065" spans="44:44" x14ac:dyDescent="0.25">
      <c r="AR1065" s="2">
        <v>46</v>
      </c>
    </row>
    <row r="1066" spans="44:44" x14ac:dyDescent="0.25">
      <c r="AR1066" s="2">
        <v>47</v>
      </c>
    </row>
    <row r="1067" spans="44:44" x14ac:dyDescent="0.25">
      <c r="AR1067" s="2">
        <v>48</v>
      </c>
    </row>
    <row r="1068" spans="44:44" x14ac:dyDescent="0.25">
      <c r="AR1068" s="2">
        <v>49</v>
      </c>
    </row>
    <row r="1069" spans="44:44" x14ac:dyDescent="0.25">
      <c r="AR1069" s="2">
        <v>50</v>
      </c>
    </row>
    <row r="1070" spans="44:44" x14ac:dyDescent="0.25">
      <c r="AR1070" s="2" t="s">
        <v>2509</v>
      </c>
    </row>
    <row r="1071" spans="44:44" x14ac:dyDescent="0.25">
      <c r="AR1071" s="2" t="s">
        <v>2324</v>
      </c>
    </row>
    <row r="1072" spans="44:44" x14ac:dyDescent="0.25">
      <c r="AR1072" s="2" t="s">
        <v>2326</v>
      </c>
    </row>
    <row r="1073" spans="44:44" x14ac:dyDescent="0.25">
      <c r="AR1073" s="2" t="s">
        <v>2510</v>
      </c>
    </row>
    <row r="1074" spans="44:44" x14ac:dyDescent="0.25">
      <c r="AR1074" s="2" t="s">
        <v>2511</v>
      </c>
    </row>
    <row r="1075" spans="44:44" x14ac:dyDescent="0.25">
      <c r="AR1075" s="2" t="s">
        <v>2338</v>
      </c>
    </row>
    <row r="1076" spans="44:44" x14ac:dyDescent="0.25">
      <c r="AR1076" s="2" t="s">
        <v>2512</v>
      </c>
    </row>
    <row r="1077" spans="44:44" x14ac:dyDescent="0.25">
      <c r="AR1077" s="2" t="s">
        <v>2344</v>
      </c>
    </row>
    <row r="1078" spans="44:44" x14ac:dyDescent="0.25">
      <c r="AR1078" s="2" t="s">
        <v>2348</v>
      </c>
    </row>
    <row r="1079" spans="44:44" x14ac:dyDescent="0.25">
      <c r="AR1079" s="2" t="s">
        <v>2350</v>
      </c>
    </row>
    <row r="1080" spans="44:44" x14ac:dyDescent="0.25">
      <c r="AR1080" s="2" t="s">
        <v>2260</v>
      </c>
    </row>
    <row r="1081" spans="44:44" x14ac:dyDescent="0.25">
      <c r="AR1081" s="2" t="s">
        <v>2355</v>
      </c>
    </row>
    <row r="1082" spans="44:44" x14ac:dyDescent="0.25">
      <c r="AR1082" s="2" t="s">
        <v>2513</v>
      </c>
    </row>
    <row r="1083" spans="44:44" x14ac:dyDescent="0.25">
      <c r="AR1083" s="2" t="s">
        <v>2514</v>
      </c>
    </row>
    <row r="1084" spans="44:44" x14ac:dyDescent="0.25">
      <c r="AR1084" s="2" t="s">
        <v>2264</v>
      </c>
    </row>
    <row r="1085" spans="44:44" x14ac:dyDescent="0.25">
      <c r="AR1085" s="2" t="s">
        <v>2475</v>
      </c>
    </row>
    <row r="1086" spans="44:44" x14ac:dyDescent="0.25">
      <c r="AR1086" s="2" t="s">
        <v>2515</v>
      </c>
    </row>
    <row r="1087" spans="44:44" x14ac:dyDescent="0.25">
      <c r="AR1087" s="2" t="s">
        <v>2516</v>
      </c>
    </row>
    <row r="1088" spans="44:44" x14ac:dyDescent="0.25">
      <c r="AR1088" s="2" t="s">
        <v>2517</v>
      </c>
    </row>
    <row r="1089" spans="44:44" x14ac:dyDescent="0.25">
      <c r="AR1089" s="2" t="s">
        <v>2518</v>
      </c>
    </row>
    <row r="1090" spans="44:44" x14ac:dyDescent="0.25">
      <c r="AR1090" s="2" t="s">
        <v>2519</v>
      </c>
    </row>
    <row r="1091" spans="44:44" x14ac:dyDescent="0.25">
      <c r="AR1091" s="2" t="s">
        <v>2520</v>
      </c>
    </row>
    <row r="1092" spans="44:44" x14ac:dyDescent="0.25">
      <c r="AR1092" s="2" t="s">
        <v>2371</v>
      </c>
    </row>
    <row r="1093" spans="44:44" x14ac:dyDescent="0.25">
      <c r="AR1093" s="2" t="s">
        <v>2521</v>
      </c>
    </row>
    <row r="1094" spans="44:44" x14ac:dyDescent="0.25">
      <c r="AR1094" s="2" t="s">
        <v>2522</v>
      </c>
    </row>
    <row r="1095" spans="44:44" x14ac:dyDescent="0.25">
      <c r="AR1095" s="2" t="s">
        <v>2523</v>
      </c>
    </row>
    <row r="1096" spans="44:44" x14ac:dyDescent="0.25">
      <c r="AR1096" s="2" t="s">
        <v>2381</v>
      </c>
    </row>
    <row r="1097" spans="44:44" x14ac:dyDescent="0.25">
      <c r="AR1097" s="2" t="s">
        <v>2268</v>
      </c>
    </row>
    <row r="1098" spans="44:44" x14ac:dyDescent="0.25">
      <c r="AR1098" s="2" t="s">
        <v>2524</v>
      </c>
    </row>
    <row r="1099" spans="44:44" x14ac:dyDescent="0.25">
      <c r="AR1099" s="2" t="s">
        <v>2525</v>
      </c>
    </row>
    <row r="1100" spans="44:44" x14ac:dyDescent="0.25">
      <c r="AR1100" s="2" t="s">
        <v>2526</v>
      </c>
    </row>
    <row r="1101" spans="44:44" x14ac:dyDescent="0.25">
      <c r="AR1101" s="2" t="s">
        <v>2527</v>
      </c>
    </row>
    <row r="1102" spans="44:44" x14ac:dyDescent="0.25">
      <c r="AR1102" s="2" t="s">
        <v>2528</v>
      </c>
    </row>
    <row r="1103" spans="44:44" x14ac:dyDescent="0.25">
      <c r="AR1103" s="2" t="s">
        <v>2529</v>
      </c>
    </row>
    <row r="1104" spans="44:44" x14ac:dyDescent="0.25">
      <c r="AR1104" s="2" t="s">
        <v>2383</v>
      </c>
    </row>
    <row r="1105" spans="44:44" x14ac:dyDescent="0.25">
      <c r="AR1105" s="2" t="s">
        <v>2530</v>
      </c>
    </row>
    <row r="1106" spans="44:44" x14ac:dyDescent="0.25">
      <c r="AR1106" s="2" t="s">
        <v>2531</v>
      </c>
    </row>
    <row r="1107" spans="44:44" x14ac:dyDescent="0.25">
      <c r="AR1107" s="2" t="s">
        <v>2532</v>
      </c>
    </row>
    <row r="1108" spans="44:44" x14ac:dyDescent="0.25">
      <c r="AR1108" s="2" t="s">
        <v>2533</v>
      </c>
    </row>
    <row r="1109" spans="44:44" x14ac:dyDescent="0.25">
      <c r="AR1109" s="2" t="s">
        <v>2391</v>
      </c>
    </row>
    <row r="1110" spans="44:44" x14ac:dyDescent="0.25">
      <c r="AR1110" s="2" t="s">
        <v>2280</v>
      </c>
    </row>
    <row r="1111" spans="44:44" x14ac:dyDescent="0.25">
      <c r="AR1111" s="2" t="s">
        <v>2394</v>
      </c>
    </row>
    <row r="1112" spans="44:44" x14ac:dyDescent="0.25">
      <c r="AR1112" s="2" t="s">
        <v>2286</v>
      </c>
    </row>
    <row r="1113" spans="44:44" x14ac:dyDescent="0.25">
      <c r="AR1113" s="2" t="s">
        <v>2534</v>
      </c>
    </row>
    <row r="1114" spans="44:44" x14ac:dyDescent="0.25">
      <c r="AR1114" s="2" t="s">
        <v>2292</v>
      </c>
    </row>
    <row r="1115" spans="44:44" x14ac:dyDescent="0.25">
      <c r="AR1115" s="2" t="s">
        <v>2500</v>
      </c>
    </row>
    <row r="1116" spans="44:44" x14ac:dyDescent="0.25">
      <c r="AR1116" s="2" t="s">
        <v>2535</v>
      </c>
    </row>
    <row r="1117" spans="44:44" x14ac:dyDescent="0.25">
      <c r="AR1117" s="2" t="s">
        <v>2057</v>
      </c>
    </row>
    <row r="1118" spans="44:44" x14ac:dyDescent="0.25">
      <c r="AR1118" s="2" t="s">
        <v>2409</v>
      </c>
    </row>
    <row r="1119" spans="44:44" x14ac:dyDescent="0.25">
      <c r="AR1119" s="2" t="s">
        <v>2536</v>
      </c>
    </row>
    <row r="1120" spans="44:44" x14ac:dyDescent="0.25">
      <c r="AR1120" s="2" t="s">
        <v>2417</v>
      </c>
    </row>
    <row r="1121" spans="44:44" x14ac:dyDescent="0.25">
      <c r="AR1121" s="2" t="s">
        <v>2537</v>
      </c>
    </row>
    <row r="1122" spans="44:44" x14ac:dyDescent="0.25">
      <c r="AR1122" s="2" t="s">
        <v>2298</v>
      </c>
    </row>
    <row r="1123" spans="44:44" x14ac:dyDescent="0.25">
      <c r="AR1123" s="2" t="s">
        <v>2538</v>
      </c>
    </row>
    <row r="1124" spans="44:44" x14ac:dyDescent="0.25">
      <c r="AR1124" s="2" t="s">
        <v>2106</v>
      </c>
    </row>
    <row r="1125" spans="44:44" x14ac:dyDescent="0.25">
      <c r="AR1125" s="2" t="s">
        <v>2432</v>
      </c>
    </row>
    <row r="1126" spans="44:44" x14ac:dyDescent="0.25">
      <c r="AR1126" s="2" t="s">
        <v>2079</v>
      </c>
    </row>
    <row r="1127" spans="44:44" x14ac:dyDescent="0.25">
      <c r="AR1127" s="2" t="s">
        <v>2539</v>
      </c>
    </row>
    <row r="1128" spans="44:44" x14ac:dyDescent="0.25">
      <c r="AR1128" s="2" t="s">
        <v>2540</v>
      </c>
    </row>
    <row r="1129" spans="44:44" x14ac:dyDescent="0.25">
      <c r="AR1129" s="2" t="s">
        <v>2541</v>
      </c>
    </row>
    <row r="1130" spans="44:44" x14ac:dyDescent="0.25">
      <c r="AR1130" s="2" t="s">
        <v>2437</v>
      </c>
    </row>
    <row r="1131" spans="44:44" x14ac:dyDescent="0.25">
      <c r="AR1131" s="2" t="s">
        <v>2542</v>
      </c>
    </row>
    <row r="1132" spans="44:44" x14ac:dyDescent="0.25">
      <c r="AR1132" s="2" t="s">
        <v>2543</v>
      </c>
    </row>
    <row r="1133" spans="44:44" x14ac:dyDescent="0.25">
      <c r="AR1133" s="2" t="s">
        <v>2067</v>
      </c>
    </row>
    <row r="1134" spans="44:44" x14ac:dyDescent="0.25">
      <c r="AR1134" s="2" t="s">
        <v>2544</v>
      </c>
    </row>
    <row r="1135" spans="44:44" x14ac:dyDescent="0.25">
      <c r="AR1135" s="2" t="s">
        <v>2545</v>
      </c>
    </row>
    <row r="1136" spans="44:44" x14ac:dyDescent="0.25">
      <c r="AR1136" s="2" t="s">
        <v>2306</v>
      </c>
    </row>
    <row r="1137" spans="44:44" x14ac:dyDescent="0.25">
      <c r="AR1137" s="2" t="s">
        <v>2546</v>
      </c>
    </row>
    <row r="1138" spans="44:44" x14ac:dyDescent="0.25">
      <c r="AR1138" s="2" t="s">
        <v>2547</v>
      </c>
    </row>
    <row r="1139" spans="44:44" x14ac:dyDescent="0.25">
      <c r="AR1139" s="2" t="s">
        <v>2548</v>
      </c>
    </row>
    <row r="1140" spans="44:44" x14ac:dyDescent="0.25">
      <c r="AR1140" s="2" t="s">
        <v>2549</v>
      </c>
    </row>
    <row r="1141" spans="44:44" x14ac:dyDescent="0.25">
      <c r="AR1141" s="2" t="s">
        <v>2550</v>
      </c>
    </row>
    <row r="1142" spans="44:44" x14ac:dyDescent="0.25">
      <c r="AR1142" s="2" t="s">
        <v>2551</v>
      </c>
    </row>
    <row r="1143" spans="44:44" x14ac:dyDescent="0.25">
      <c r="AR1143" s="2" t="s">
        <v>2312</v>
      </c>
    </row>
    <row r="1144" spans="44:44" x14ac:dyDescent="0.25">
      <c r="AR1144" s="2" t="s">
        <v>2322</v>
      </c>
    </row>
    <row r="1145" spans="44:44" x14ac:dyDescent="0.25">
      <c r="AR1145" s="2" t="s">
        <v>2552</v>
      </c>
    </row>
    <row r="1146" spans="44:44" x14ac:dyDescent="0.25">
      <c r="AR1146" s="2" t="s">
        <v>2553</v>
      </c>
    </row>
    <row r="1147" spans="44:44" x14ac:dyDescent="0.25">
      <c r="AR1147" s="2" t="s">
        <v>2344</v>
      </c>
    </row>
    <row r="1148" spans="44:44" x14ac:dyDescent="0.25">
      <c r="AR1148" s="2" t="s">
        <v>2355</v>
      </c>
    </row>
    <row r="1149" spans="44:44" x14ac:dyDescent="0.25">
      <c r="AR1149" s="2" t="s">
        <v>2361</v>
      </c>
    </row>
    <row r="1150" spans="44:44" x14ac:dyDescent="0.25">
      <c r="AR1150" s="2" t="s">
        <v>2554</v>
      </c>
    </row>
    <row r="1151" spans="44:44" x14ac:dyDescent="0.25">
      <c r="AR1151" s="2" t="s">
        <v>2555</v>
      </c>
    </row>
    <row r="1152" spans="44:44" x14ac:dyDescent="0.25">
      <c r="AR1152" s="2" t="s">
        <v>2499</v>
      </c>
    </row>
    <row r="1153" spans="44:44" x14ac:dyDescent="0.25">
      <c r="AR1153" s="2" t="s">
        <v>2556</v>
      </c>
    </row>
    <row r="1154" spans="44:44" x14ac:dyDescent="0.25">
      <c r="AR1154" s="2" t="s">
        <v>2557</v>
      </c>
    </row>
    <row r="1155" spans="44:44" x14ac:dyDescent="0.25">
      <c r="AR1155" s="2" t="s">
        <v>2526</v>
      </c>
    </row>
    <row r="1156" spans="44:44" x14ac:dyDescent="0.25">
      <c r="AR1156" s="2" t="s">
        <v>2558</v>
      </c>
    </row>
    <row r="1157" spans="44:44" x14ac:dyDescent="0.25">
      <c r="AR1157" s="2" t="s">
        <v>2559</v>
      </c>
    </row>
    <row r="1158" spans="44:44" x14ac:dyDescent="0.25">
      <c r="AR1158" s="2" t="s">
        <v>2560</v>
      </c>
    </row>
    <row r="1159" spans="44:44" x14ac:dyDescent="0.25">
      <c r="AR1159" s="2" t="s">
        <v>2561</v>
      </c>
    </row>
    <row r="1160" spans="44:44" x14ac:dyDescent="0.25">
      <c r="AR1160" s="2" t="s">
        <v>2562</v>
      </c>
    </row>
    <row r="1161" spans="44:44" x14ac:dyDescent="0.25">
      <c r="AR1161" s="2" t="s">
        <v>2276</v>
      </c>
    </row>
    <row r="1162" spans="44:44" x14ac:dyDescent="0.25">
      <c r="AR1162" s="2" t="s">
        <v>2532</v>
      </c>
    </row>
    <row r="1163" spans="44:44" x14ac:dyDescent="0.25">
      <c r="AR1163" s="2" t="s">
        <v>2563</v>
      </c>
    </row>
    <row r="1164" spans="44:44" x14ac:dyDescent="0.25">
      <c r="AR1164" s="2" t="s">
        <v>2564</v>
      </c>
    </row>
    <row r="1165" spans="44:44" x14ac:dyDescent="0.25">
      <c r="AR1165" s="2" t="s">
        <v>2401</v>
      </c>
    </row>
    <row r="1166" spans="44:44" x14ac:dyDescent="0.25">
      <c r="AR1166" s="2" t="s">
        <v>2403</v>
      </c>
    </row>
    <row r="1167" spans="44:44" x14ac:dyDescent="0.25">
      <c r="AR1167" s="2" t="s">
        <v>2404</v>
      </c>
    </row>
    <row r="1168" spans="44:44" x14ac:dyDescent="0.25">
      <c r="AR1168" s="2" t="s">
        <v>2405</v>
      </c>
    </row>
    <row r="1169" spans="44:44" x14ac:dyDescent="0.25">
      <c r="AR1169" s="2" t="s">
        <v>2565</v>
      </c>
    </row>
    <row r="1170" spans="44:44" x14ac:dyDescent="0.25">
      <c r="AR1170" s="2" t="s">
        <v>2406</v>
      </c>
    </row>
    <row r="1171" spans="44:44" x14ac:dyDescent="0.25">
      <c r="AR1171" s="2" t="s">
        <v>2290</v>
      </c>
    </row>
    <row r="1172" spans="44:44" x14ac:dyDescent="0.25">
      <c r="AR1172" s="2" t="s">
        <v>2566</v>
      </c>
    </row>
    <row r="1173" spans="44:44" x14ac:dyDescent="0.25">
      <c r="AR1173" s="2" t="s">
        <v>2567</v>
      </c>
    </row>
    <row r="1174" spans="44:44" x14ac:dyDescent="0.25">
      <c r="AR1174" s="2" t="s">
        <v>2568</v>
      </c>
    </row>
    <row r="1175" spans="44:44" x14ac:dyDescent="0.25">
      <c r="AR1175" s="2" t="s">
        <v>2500</v>
      </c>
    </row>
    <row r="1176" spans="44:44" x14ac:dyDescent="0.25">
      <c r="AR1176" s="2" t="s">
        <v>2569</v>
      </c>
    </row>
    <row r="1177" spans="44:44" x14ac:dyDescent="0.25">
      <c r="AR1177" s="2" t="s">
        <v>2570</v>
      </c>
    </row>
    <row r="1178" spans="44:44" x14ac:dyDescent="0.25">
      <c r="AR1178" s="2" t="s">
        <v>2571</v>
      </c>
    </row>
    <row r="1179" spans="44:44" x14ac:dyDescent="0.25">
      <c r="AR1179" s="2" t="s">
        <v>2572</v>
      </c>
    </row>
    <row r="1180" spans="44:44" x14ac:dyDescent="0.25">
      <c r="AR1180" s="2" t="s">
        <v>2573</v>
      </c>
    </row>
    <row r="1181" spans="44:44" x14ac:dyDescent="0.25">
      <c r="AR1181" s="2" t="s">
        <v>2574</v>
      </c>
    </row>
    <row r="1182" spans="44:44" x14ac:dyDescent="0.25">
      <c r="AR1182" s="2" t="s">
        <v>2410</v>
      </c>
    </row>
    <row r="1183" spans="44:44" x14ac:dyDescent="0.25">
      <c r="AR1183" s="2" t="s">
        <v>2411</v>
      </c>
    </row>
    <row r="1184" spans="44:44" x14ac:dyDescent="0.25">
      <c r="AR1184" s="2" t="s">
        <v>2418</v>
      </c>
    </row>
    <row r="1185" spans="44:44" x14ac:dyDescent="0.25">
      <c r="AR1185" s="2" t="s">
        <v>2426</v>
      </c>
    </row>
    <row r="1186" spans="44:44" x14ac:dyDescent="0.25">
      <c r="AR1186" s="2" t="s">
        <v>2537</v>
      </c>
    </row>
    <row r="1187" spans="44:44" x14ac:dyDescent="0.25">
      <c r="AR1187" s="2" t="s">
        <v>2575</v>
      </c>
    </row>
    <row r="1188" spans="44:44" x14ac:dyDescent="0.25">
      <c r="AR1188" s="2" t="s">
        <v>2439</v>
      </c>
    </row>
    <row r="1189" spans="44:44" x14ac:dyDescent="0.25">
      <c r="AR1189" s="2" t="s">
        <v>2576</v>
      </c>
    </row>
    <row r="1190" spans="44:44" x14ac:dyDescent="0.25">
      <c r="AR1190" s="2" t="s">
        <v>2502</v>
      </c>
    </row>
    <row r="1191" spans="44:44" x14ac:dyDescent="0.25">
      <c r="AR1191" s="2" t="s">
        <v>2445</v>
      </c>
    </row>
    <row r="1192" spans="44:44" x14ac:dyDescent="0.25">
      <c r="AR1192" s="2" t="s">
        <v>2448</v>
      </c>
    </row>
    <row r="1193" spans="44:44" x14ac:dyDescent="0.25">
      <c r="AR1193" s="2" t="s">
        <v>2450</v>
      </c>
    </row>
    <row r="1194" spans="44:44" x14ac:dyDescent="0.25">
      <c r="AR1194" s="2" t="s">
        <v>2067</v>
      </c>
    </row>
    <row r="1195" spans="44:44" x14ac:dyDescent="0.25">
      <c r="AR1195" s="2" t="s">
        <v>2545</v>
      </c>
    </row>
    <row r="1196" spans="44:44" x14ac:dyDescent="0.25">
      <c r="AR1196" s="2" t="s">
        <v>2577</v>
      </c>
    </row>
    <row r="1197" spans="44:44" x14ac:dyDescent="0.25">
      <c r="AR1197" s="2" t="s">
        <v>2578</v>
      </c>
    </row>
    <row r="1198" spans="44:44" x14ac:dyDescent="0.25">
      <c r="AR1198" s="2" t="s">
        <v>2021</v>
      </c>
    </row>
    <row r="1199" spans="44:44" x14ac:dyDescent="0.25">
      <c r="AR1199" s="2" t="s">
        <v>2023</v>
      </c>
    </row>
    <row r="1200" spans="44:44" x14ac:dyDescent="0.25">
      <c r="AR1200" s="2" t="s">
        <v>2025</v>
      </c>
    </row>
    <row r="1201" spans="44:44" x14ac:dyDescent="0.25">
      <c r="AR1201" s="2" t="s">
        <v>2027</v>
      </c>
    </row>
    <row r="1202" spans="44:44" x14ac:dyDescent="0.25">
      <c r="AR1202" s="2" t="s">
        <v>2029</v>
      </c>
    </row>
    <row r="1203" spans="44:44" x14ac:dyDescent="0.25">
      <c r="AR1203" s="2" t="s">
        <v>2031</v>
      </c>
    </row>
    <row r="1204" spans="44:44" x14ac:dyDescent="0.25">
      <c r="AR1204" s="2" t="s">
        <v>2033</v>
      </c>
    </row>
    <row r="1205" spans="44:44" x14ac:dyDescent="0.25">
      <c r="AR1205" s="2" t="s">
        <v>2035</v>
      </c>
    </row>
    <row r="1206" spans="44:44" x14ac:dyDescent="0.25">
      <c r="AR1206" s="2" t="s">
        <v>2037</v>
      </c>
    </row>
    <row r="1207" spans="44:44" x14ac:dyDescent="0.25">
      <c r="AR1207" s="2">
        <v>10</v>
      </c>
    </row>
    <row r="1208" spans="44:44" x14ac:dyDescent="0.25">
      <c r="AR1208" s="2">
        <v>11</v>
      </c>
    </row>
    <row r="1209" spans="44:44" x14ac:dyDescent="0.25">
      <c r="AR1209" s="2">
        <v>12</v>
      </c>
    </row>
    <row r="1210" spans="44:44" x14ac:dyDescent="0.25">
      <c r="AR1210" s="2">
        <v>13</v>
      </c>
    </row>
    <row r="1211" spans="44:44" x14ac:dyDescent="0.25">
      <c r="AR1211" s="2">
        <v>14</v>
      </c>
    </row>
    <row r="1212" spans="44:44" x14ac:dyDescent="0.25">
      <c r="AR1212" s="2">
        <v>15</v>
      </c>
    </row>
    <row r="1213" spans="44:44" x14ac:dyDescent="0.25">
      <c r="AR1213" s="2">
        <v>16</v>
      </c>
    </row>
    <row r="1214" spans="44:44" x14ac:dyDescent="0.25">
      <c r="AR1214" s="2" t="s">
        <v>2310</v>
      </c>
    </row>
    <row r="1215" spans="44:44" x14ac:dyDescent="0.25">
      <c r="AR1215" s="2" t="s">
        <v>2579</v>
      </c>
    </row>
    <row r="1216" spans="44:44" x14ac:dyDescent="0.25">
      <c r="AR1216" s="2" t="s">
        <v>2322</v>
      </c>
    </row>
    <row r="1217" spans="44:44" x14ac:dyDescent="0.25">
      <c r="AR1217" s="2" t="s">
        <v>2510</v>
      </c>
    </row>
    <row r="1218" spans="44:44" x14ac:dyDescent="0.25">
      <c r="AR1218" s="2" t="s">
        <v>2334</v>
      </c>
    </row>
    <row r="1219" spans="44:44" x14ac:dyDescent="0.25">
      <c r="AR1219" s="2" t="s">
        <v>2340</v>
      </c>
    </row>
    <row r="1220" spans="44:44" x14ac:dyDescent="0.25">
      <c r="AR1220" s="2" t="s">
        <v>2375</v>
      </c>
    </row>
    <row r="1221" spans="44:44" x14ac:dyDescent="0.25">
      <c r="AR1221" s="2" t="s">
        <v>2377</v>
      </c>
    </row>
    <row r="1222" spans="44:44" x14ac:dyDescent="0.25">
      <c r="AR1222" s="2" t="s">
        <v>2522</v>
      </c>
    </row>
    <row r="1223" spans="44:44" x14ac:dyDescent="0.25">
      <c r="AR1223" s="2" t="s">
        <v>2381</v>
      </c>
    </row>
    <row r="1224" spans="44:44" x14ac:dyDescent="0.25">
      <c r="AR1224" s="2" t="s">
        <v>2580</v>
      </c>
    </row>
    <row r="1225" spans="44:44" x14ac:dyDescent="0.25">
      <c r="AR1225" s="2" t="s">
        <v>2397</v>
      </c>
    </row>
    <row r="1226" spans="44:44" x14ac:dyDescent="0.25">
      <c r="AR1226" s="2" t="s">
        <v>2568</v>
      </c>
    </row>
    <row r="1227" spans="44:44" x14ac:dyDescent="0.25">
      <c r="AR1227" s="2" t="s">
        <v>2581</v>
      </c>
    </row>
    <row r="1228" spans="44:44" x14ac:dyDescent="0.25">
      <c r="AR1228" s="2" t="s">
        <v>2582</v>
      </c>
    </row>
    <row r="1229" spans="44:44" x14ac:dyDescent="0.25">
      <c r="AR1229" s="2" t="s">
        <v>2298</v>
      </c>
    </row>
    <row r="1230" spans="44:44" x14ac:dyDescent="0.25">
      <c r="AR1230" s="2" t="s">
        <v>2538</v>
      </c>
    </row>
    <row r="1231" spans="44:44" x14ac:dyDescent="0.25">
      <c r="AR1231" s="2" t="s">
        <v>2432</v>
      </c>
    </row>
    <row r="1232" spans="44:44" x14ac:dyDescent="0.25">
      <c r="AR1232" s="2" t="s">
        <v>2583</v>
      </c>
    </row>
    <row r="1233" spans="44:44" x14ac:dyDescent="0.25">
      <c r="AR1233" s="2" t="s">
        <v>2584</v>
      </c>
    </row>
    <row r="1234" spans="44:44" x14ac:dyDescent="0.25">
      <c r="AR1234" s="2" t="s">
        <v>2585</v>
      </c>
    </row>
    <row r="1235" spans="44:44" x14ac:dyDescent="0.25">
      <c r="AR1235" s="2" t="s">
        <v>2586</v>
      </c>
    </row>
    <row r="1236" spans="44:44" x14ac:dyDescent="0.25">
      <c r="AR1236" s="2" t="s">
        <v>2587</v>
      </c>
    </row>
    <row r="1237" spans="44:44" x14ac:dyDescent="0.25">
      <c r="AR1237" s="2" t="s">
        <v>2588</v>
      </c>
    </row>
    <row r="1238" spans="44:44" x14ac:dyDescent="0.25">
      <c r="AR1238" s="2" t="s">
        <v>2589</v>
      </c>
    </row>
    <row r="1239" spans="44:44" x14ac:dyDescent="0.25">
      <c r="AR1239" s="2" t="s">
        <v>2504</v>
      </c>
    </row>
    <row r="1240" spans="44:44" x14ac:dyDescent="0.25">
      <c r="AR1240" t="s">
        <v>158</v>
      </c>
    </row>
    <row r="1241" spans="44:44" x14ac:dyDescent="0.25">
      <c r="AR1241" t="s">
        <v>177</v>
      </c>
    </row>
    <row r="1242" spans="44:44" x14ac:dyDescent="0.25">
      <c r="AR1242" t="s">
        <v>195</v>
      </c>
    </row>
    <row r="1243" spans="44:44" x14ac:dyDescent="0.25">
      <c r="AR1243" t="s">
        <v>210</v>
      </c>
    </row>
    <row r="1244" spans="44:44" x14ac:dyDescent="0.25">
      <c r="AR1244" t="s">
        <v>225</v>
      </c>
    </row>
    <row r="1245" spans="44:44" x14ac:dyDescent="0.25">
      <c r="AR1245" t="s">
        <v>157</v>
      </c>
    </row>
    <row r="1246" spans="44:44" x14ac:dyDescent="0.25">
      <c r="AR1246" t="s">
        <v>176</v>
      </c>
    </row>
    <row r="1247" spans="44:44" x14ac:dyDescent="0.25">
      <c r="AR1247" t="s">
        <v>194</v>
      </c>
    </row>
    <row r="1248" spans="44:44" x14ac:dyDescent="0.25">
      <c r="AR1248" t="s">
        <v>209</v>
      </c>
    </row>
    <row r="1249" spans="44:44" x14ac:dyDescent="0.25">
      <c r="AR1249" t="s">
        <v>224</v>
      </c>
    </row>
  </sheetData>
  <sheetProtection selectLockedCells="1" selectUnlockedCells="1"/>
  <dataConsolidate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0.5" style="37" bestFit="1" customWidth="1"/>
    <col min="3" max="3" width="14" style="37" hidden="1" customWidth="1"/>
    <col min="5" max="5" width="0" hidden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94.5" x14ac:dyDescent="0.25">
      <c r="A1" s="33" t="s">
        <v>2590</v>
      </c>
      <c r="B1" s="33" t="s">
        <v>2591</v>
      </c>
      <c r="C1" s="34" t="s">
        <v>2592</v>
      </c>
      <c r="D1" s="34" t="s">
        <v>2593</v>
      </c>
      <c r="E1" t="s">
        <v>2594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 t="s">
        <v>2602</v>
      </c>
      <c r="D2">
        <f>IF(C2="",0,C2)</f>
        <v>0</v>
      </c>
      <c r="P2" s="38">
        <v>1</v>
      </c>
      <c r="Q2" s="37" t="s">
        <v>2603</v>
      </c>
      <c r="R2" t="s">
        <v>2604</v>
      </c>
      <c r="S2" t="s">
        <v>2605</v>
      </c>
    </row>
    <row r="3" spans="1:21" x14ac:dyDescent="0.25">
      <c r="A3" s="37" t="s">
        <v>1618</v>
      </c>
      <c r="B3" s="37" t="s">
        <v>2601</v>
      </c>
      <c r="C3" s="37" t="s">
        <v>2602</v>
      </c>
      <c r="D3">
        <f t="shared" ref="D3:D66" si="0">IF(C3="",0,C3)</f>
        <v>0</v>
      </c>
      <c r="P3" s="38">
        <v>2</v>
      </c>
      <c r="Q3" s="37" t="s">
        <v>2606</v>
      </c>
      <c r="R3" t="s">
        <v>2604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 t="s">
        <v>2602</v>
      </c>
      <c r="D4">
        <f t="shared" si="0"/>
        <v>0</v>
      </c>
      <c r="P4" s="38">
        <v>3</v>
      </c>
      <c r="Q4" s="37" t="s">
        <v>2607</v>
      </c>
      <c r="R4" t="s">
        <v>2604</v>
      </c>
      <c r="S4" t="s">
        <v>2605</v>
      </c>
    </row>
    <row r="5" spans="1:21" x14ac:dyDescent="0.25">
      <c r="A5" s="37" t="s">
        <v>1352</v>
      </c>
      <c r="B5" s="37" t="s">
        <v>2601</v>
      </c>
      <c r="C5" s="37" t="s">
        <v>2602</v>
      </c>
      <c r="D5">
        <f t="shared" si="0"/>
        <v>0</v>
      </c>
      <c r="P5" s="38">
        <v>4</v>
      </c>
      <c r="Q5" s="37" t="s">
        <v>2608</v>
      </c>
      <c r="R5" t="s">
        <v>2604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 t="s">
        <v>2602</v>
      </c>
      <c r="D6">
        <f t="shared" si="0"/>
        <v>0</v>
      </c>
      <c r="P6" s="38">
        <v>5</v>
      </c>
      <c r="Q6" s="37" t="s">
        <v>2609</v>
      </c>
      <c r="R6" t="s">
        <v>2604</v>
      </c>
    </row>
    <row r="7" spans="1:21" x14ac:dyDescent="0.25">
      <c r="A7" s="37" t="s">
        <v>1360</v>
      </c>
      <c r="B7" s="37" t="s">
        <v>2610</v>
      </c>
      <c r="C7" s="37" t="s">
        <v>2611</v>
      </c>
      <c r="D7" t="str">
        <f t="shared" si="0"/>
        <v>4</v>
      </c>
      <c r="P7" s="38">
        <v>9</v>
      </c>
      <c r="Q7" s="37" t="s">
        <v>2612</v>
      </c>
      <c r="R7" t="s">
        <v>2604</v>
      </c>
      <c r="S7" t="s">
        <v>1789</v>
      </c>
      <c r="T7" t="s">
        <v>1789</v>
      </c>
      <c r="U7" t="s">
        <v>1484</v>
      </c>
    </row>
    <row r="8" spans="1:21" x14ac:dyDescent="0.25">
      <c r="A8" s="37" t="s">
        <v>1379</v>
      </c>
      <c r="B8" s="37" t="s">
        <v>2611</v>
      </c>
      <c r="C8" s="37" t="s">
        <v>2611</v>
      </c>
      <c r="D8" t="str">
        <f t="shared" si="0"/>
        <v>4</v>
      </c>
      <c r="P8" s="38"/>
      <c r="Q8" s="37"/>
    </row>
    <row r="9" spans="1:21" x14ac:dyDescent="0.25">
      <c r="A9" s="37" t="s">
        <v>1387</v>
      </c>
      <c r="B9" s="37" t="s">
        <v>2601</v>
      </c>
      <c r="C9" s="37" t="s">
        <v>2602</v>
      </c>
      <c r="D9">
        <f t="shared" si="0"/>
        <v>0</v>
      </c>
      <c r="P9" s="38"/>
      <c r="Q9" s="37"/>
    </row>
    <row r="10" spans="1:21" x14ac:dyDescent="0.25">
      <c r="A10" s="37" t="s">
        <v>1383</v>
      </c>
      <c r="B10" s="37" t="s">
        <v>2601</v>
      </c>
      <c r="C10" s="37" t="s">
        <v>2602</v>
      </c>
      <c r="D10">
        <f t="shared" si="0"/>
        <v>0</v>
      </c>
    </row>
    <row r="11" spans="1:21" x14ac:dyDescent="0.25">
      <c r="A11" s="37" t="s">
        <v>1391</v>
      </c>
      <c r="B11" s="37" t="s">
        <v>2611</v>
      </c>
      <c r="C11" s="37" t="s">
        <v>2611</v>
      </c>
      <c r="D11" t="str">
        <f t="shared" si="0"/>
        <v>4</v>
      </c>
      <c r="P11" s="38"/>
      <c r="Q11" s="37"/>
    </row>
    <row r="12" spans="1:21" x14ac:dyDescent="0.25">
      <c r="A12" s="37" t="s">
        <v>1395</v>
      </c>
      <c r="B12" s="37" t="s">
        <v>2611</v>
      </c>
      <c r="C12" s="37" t="s">
        <v>2611</v>
      </c>
      <c r="D12" t="str">
        <f t="shared" si="0"/>
        <v>4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 t="s">
        <v>2602</v>
      </c>
      <c r="D13">
        <f t="shared" si="0"/>
        <v>0</v>
      </c>
      <c r="O13" t="s">
        <v>2614</v>
      </c>
    </row>
    <row r="14" spans="1:21" x14ac:dyDescent="0.25">
      <c r="A14" s="37" t="s">
        <v>1412</v>
      </c>
      <c r="B14" s="37" t="s">
        <v>2601</v>
      </c>
      <c r="C14" s="37" t="s">
        <v>2602</v>
      </c>
      <c r="D14">
        <f t="shared" si="0"/>
        <v>0</v>
      </c>
      <c r="P14" t="s">
        <v>2615</v>
      </c>
      <c r="Q14" t="s">
        <v>2616</v>
      </c>
    </row>
    <row r="15" spans="1:21" x14ac:dyDescent="0.25">
      <c r="A15" s="37" t="s">
        <v>1420</v>
      </c>
      <c r="B15" s="37" t="s">
        <v>2611</v>
      </c>
      <c r="C15" s="37" t="s">
        <v>2617</v>
      </c>
      <c r="D15" t="str">
        <f t="shared" si="0"/>
        <v>2</v>
      </c>
      <c r="Q15" t="b">
        <f>IF(AND(ISNUMBER(VALUE(LEFT(E114,2))),ISNUMBER(SEARCH("-",E114,3)),ISNUMBER(VALUE(RIGHT(E114,3)))),TRUE,FALSE)</f>
        <v>1</v>
      </c>
    </row>
    <row r="16" spans="1:21" x14ac:dyDescent="0.25">
      <c r="A16" s="37" t="s">
        <v>1433</v>
      </c>
      <c r="B16" s="37" t="s">
        <v>2601</v>
      </c>
      <c r="C16" s="37" t="s">
        <v>2602</v>
      </c>
      <c r="D16">
        <f t="shared" si="0"/>
        <v>0</v>
      </c>
    </row>
    <row r="17" spans="1:14" x14ac:dyDescent="0.25">
      <c r="A17" s="37" t="s">
        <v>1437</v>
      </c>
      <c r="B17" s="37" t="s">
        <v>2601</v>
      </c>
      <c r="C17" s="37" t="s">
        <v>2602</v>
      </c>
      <c r="D17">
        <f t="shared" si="0"/>
        <v>0</v>
      </c>
    </row>
    <row r="18" spans="1:14" x14ac:dyDescent="0.25">
      <c r="A18" s="37" t="s">
        <v>1445</v>
      </c>
      <c r="B18" s="37" t="s">
        <v>2601</v>
      </c>
      <c r="C18" s="37" t="s">
        <v>2602</v>
      </c>
      <c r="D18">
        <f t="shared" si="0"/>
        <v>0</v>
      </c>
    </row>
    <row r="19" spans="1:14" x14ac:dyDescent="0.25">
      <c r="A19" s="37" t="s">
        <v>1441</v>
      </c>
      <c r="B19" s="37" t="s">
        <v>2601</v>
      </c>
      <c r="C19" s="37" t="s">
        <v>2602</v>
      </c>
      <c r="D19">
        <f t="shared" si="0"/>
        <v>0</v>
      </c>
    </row>
    <row r="20" spans="1:14" x14ac:dyDescent="0.25">
      <c r="A20" s="37" t="s">
        <v>1449</v>
      </c>
      <c r="B20" s="37" t="s">
        <v>2601</v>
      </c>
      <c r="C20" s="37" t="s">
        <v>2602</v>
      </c>
      <c r="D20">
        <f t="shared" si="0"/>
        <v>0</v>
      </c>
    </row>
    <row r="21" spans="1:14" x14ac:dyDescent="0.25">
      <c r="A21" s="37" t="s">
        <v>1459</v>
      </c>
      <c r="B21" s="37" t="s">
        <v>2601</v>
      </c>
      <c r="C21" s="37" t="s">
        <v>2602</v>
      </c>
      <c r="D21">
        <f t="shared" si="0"/>
        <v>0</v>
      </c>
    </row>
    <row r="22" spans="1:14" x14ac:dyDescent="0.25">
      <c r="A22" s="37" t="s">
        <v>1739</v>
      </c>
      <c r="B22" s="37" t="s">
        <v>2601</v>
      </c>
      <c r="C22" s="37" t="s">
        <v>2602</v>
      </c>
      <c r="D22">
        <f t="shared" si="0"/>
        <v>0</v>
      </c>
    </row>
    <row r="23" spans="1:14" x14ac:dyDescent="0.25">
      <c r="A23" s="37" t="s">
        <v>1466</v>
      </c>
      <c r="B23" s="37" t="s">
        <v>2601</v>
      </c>
      <c r="C23" s="37" t="s">
        <v>2602</v>
      </c>
      <c r="D23">
        <f t="shared" si="0"/>
        <v>0</v>
      </c>
    </row>
    <row r="24" spans="1:14" x14ac:dyDescent="0.25">
      <c r="A24" s="37" t="s">
        <v>1416</v>
      </c>
      <c r="B24" s="37" t="s">
        <v>2601</v>
      </c>
      <c r="C24" s="37" t="s">
        <v>2602</v>
      </c>
      <c r="D24">
        <f t="shared" si="0"/>
        <v>0</v>
      </c>
    </row>
    <row r="25" spans="1:14" x14ac:dyDescent="0.25">
      <c r="A25" s="37" t="s">
        <v>1473</v>
      </c>
      <c r="B25" s="37" t="s">
        <v>2601</v>
      </c>
      <c r="C25" s="37" t="s">
        <v>2602</v>
      </c>
      <c r="D25">
        <f t="shared" si="0"/>
        <v>0</v>
      </c>
      <c r="N25" s="52"/>
    </row>
    <row r="26" spans="1:14" x14ac:dyDescent="0.25">
      <c r="A26" s="37" t="s">
        <v>1477</v>
      </c>
      <c r="B26" s="37" t="s">
        <v>2601</v>
      </c>
      <c r="C26" s="37" t="s">
        <v>2602</v>
      </c>
      <c r="D26">
        <f t="shared" si="0"/>
        <v>0</v>
      </c>
    </row>
    <row r="27" spans="1:14" x14ac:dyDescent="0.25">
      <c r="A27" s="37" t="s">
        <v>1485</v>
      </c>
      <c r="B27" s="37" t="s">
        <v>2601</v>
      </c>
      <c r="C27" s="37" t="s">
        <v>2602</v>
      </c>
      <c r="D27">
        <f t="shared" si="0"/>
        <v>0</v>
      </c>
    </row>
    <row r="28" spans="1:14" x14ac:dyDescent="0.25">
      <c r="A28" s="37" t="s">
        <v>1481</v>
      </c>
      <c r="B28" s="37" t="s">
        <v>2618</v>
      </c>
      <c r="C28" s="37" t="s">
        <v>2619</v>
      </c>
      <c r="D28" t="str">
        <f t="shared" si="0"/>
        <v>9</v>
      </c>
      <c r="E28" s="42" t="s">
        <v>2620</v>
      </c>
    </row>
    <row r="29" spans="1:14" x14ac:dyDescent="0.25">
      <c r="A29" s="37" t="s">
        <v>1492</v>
      </c>
      <c r="B29" s="37" t="s">
        <v>2601</v>
      </c>
      <c r="C29" s="37" t="s">
        <v>2602</v>
      </c>
      <c r="D29">
        <f t="shared" si="0"/>
        <v>0</v>
      </c>
    </row>
    <row r="30" spans="1:14" x14ac:dyDescent="0.25">
      <c r="A30" s="37" t="s">
        <v>1844</v>
      </c>
      <c r="B30" s="37" t="s">
        <v>2601</v>
      </c>
      <c r="C30" s="37" t="s">
        <v>2602</v>
      </c>
      <c r="D30">
        <f t="shared" si="0"/>
        <v>0</v>
      </c>
    </row>
    <row r="31" spans="1:14" x14ac:dyDescent="0.25">
      <c r="A31" s="37" t="s">
        <v>1496</v>
      </c>
      <c r="B31" s="37" t="s">
        <v>2610</v>
      </c>
      <c r="C31" s="37">
        <v>0</v>
      </c>
      <c r="D31">
        <f t="shared" si="0"/>
        <v>0</v>
      </c>
    </row>
    <row r="32" spans="1:14" x14ac:dyDescent="0.25">
      <c r="A32" s="37" t="s">
        <v>1500</v>
      </c>
      <c r="B32" s="37" t="s">
        <v>2601</v>
      </c>
      <c r="C32" s="37" t="s">
        <v>2602</v>
      </c>
      <c r="D32">
        <f t="shared" si="0"/>
        <v>0</v>
      </c>
    </row>
    <row r="33" spans="1:4" x14ac:dyDescent="0.25">
      <c r="A33" s="37" t="s">
        <v>1504</v>
      </c>
      <c r="B33" s="37" t="s">
        <v>2621</v>
      </c>
      <c r="C33" s="37" t="s">
        <v>2611</v>
      </c>
      <c r="D33" t="str">
        <f t="shared" si="0"/>
        <v>4</v>
      </c>
    </row>
    <row r="34" spans="1:4" x14ac:dyDescent="0.25">
      <c r="A34" s="37" t="s">
        <v>1508</v>
      </c>
      <c r="B34" s="37" t="s">
        <v>2601</v>
      </c>
      <c r="C34" s="37" t="s">
        <v>2602</v>
      </c>
      <c r="D34">
        <f t="shared" si="0"/>
        <v>0</v>
      </c>
    </row>
    <row r="35" spans="1:4" x14ac:dyDescent="0.25">
      <c r="A35" s="37" t="s">
        <v>1518</v>
      </c>
      <c r="B35" s="37" t="s">
        <v>2601</v>
      </c>
      <c r="C35" s="37" t="s">
        <v>2602</v>
      </c>
      <c r="D35">
        <f t="shared" si="0"/>
        <v>0</v>
      </c>
    </row>
    <row r="36" spans="1:4" x14ac:dyDescent="0.25">
      <c r="A36" s="37" t="s">
        <v>2622</v>
      </c>
      <c r="B36" s="37" t="s">
        <v>2611</v>
      </c>
      <c r="C36" s="37" t="s">
        <v>2611</v>
      </c>
      <c r="D36" t="str">
        <f t="shared" si="0"/>
        <v>4</v>
      </c>
    </row>
    <row r="37" spans="1:4" x14ac:dyDescent="0.25">
      <c r="A37" s="37" t="s">
        <v>2623</v>
      </c>
      <c r="B37" s="37" t="s">
        <v>2601</v>
      </c>
      <c r="C37" s="37" t="s">
        <v>2602</v>
      </c>
      <c r="D37">
        <f t="shared" si="0"/>
        <v>0</v>
      </c>
    </row>
    <row r="38" spans="1:4" x14ac:dyDescent="0.25">
      <c r="A38" s="37" t="s">
        <v>2624</v>
      </c>
      <c r="B38" s="37" t="s">
        <v>2601</v>
      </c>
      <c r="C38" s="37" t="s">
        <v>2602</v>
      </c>
      <c r="D38">
        <f t="shared" si="0"/>
        <v>0</v>
      </c>
    </row>
    <row r="39" spans="1:4" x14ac:dyDescent="0.25">
      <c r="A39" s="37" t="s">
        <v>2625</v>
      </c>
      <c r="B39" s="37" t="s">
        <v>2626</v>
      </c>
      <c r="C39" s="37" t="s">
        <v>2611</v>
      </c>
      <c r="D39" t="str">
        <f t="shared" si="0"/>
        <v>4</v>
      </c>
    </row>
    <row r="40" spans="1:4" x14ac:dyDescent="0.25">
      <c r="A40" s="37" t="s">
        <v>2627</v>
      </c>
      <c r="B40" s="37" t="s">
        <v>2610</v>
      </c>
      <c r="C40" s="37" t="s">
        <v>2617</v>
      </c>
      <c r="D40" t="str">
        <f t="shared" si="0"/>
        <v>2</v>
      </c>
    </row>
    <row r="41" spans="1:4" x14ac:dyDescent="0.25">
      <c r="A41" s="37" t="s">
        <v>2628</v>
      </c>
      <c r="B41" s="37" t="s">
        <v>2601</v>
      </c>
      <c r="C41" s="37" t="s">
        <v>2602</v>
      </c>
      <c r="D41">
        <f t="shared" si="0"/>
        <v>0</v>
      </c>
    </row>
    <row r="42" spans="1:4" x14ac:dyDescent="0.25">
      <c r="A42" s="37" t="s">
        <v>2629</v>
      </c>
      <c r="B42" s="37" t="s">
        <v>2611</v>
      </c>
      <c r="C42" s="37" t="s">
        <v>2611</v>
      </c>
      <c r="D42" t="str">
        <f t="shared" si="0"/>
        <v>4</v>
      </c>
    </row>
    <row r="43" spans="1:4" x14ac:dyDescent="0.25">
      <c r="A43" s="37" t="s">
        <v>2630</v>
      </c>
      <c r="B43" s="37" t="s">
        <v>2601</v>
      </c>
      <c r="C43" s="37" t="s">
        <v>2602</v>
      </c>
      <c r="D43">
        <f t="shared" si="0"/>
        <v>0</v>
      </c>
    </row>
    <row r="44" spans="1:4" x14ac:dyDescent="0.25">
      <c r="A44" s="37" t="s">
        <v>2631</v>
      </c>
      <c r="B44" s="37" t="s">
        <v>2601</v>
      </c>
      <c r="C44" s="37" t="s">
        <v>2602</v>
      </c>
      <c r="D44">
        <f t="shared" si="0"/>
        <v>0</v>
      </c>
    </row>
    <row r="45" spans="1:4" x14ac:dyDescent="0.25">
      <c r="A45" s="37" t="s">
        <v>2632</v>
      </c>
      <c r="B45" s="37" t="s">
        <v>2601</v>
      </c>
      <c r="C45" s="37" t="s">
        <v>2602</v>
      </c>
      <c r="D45">
        <f t="shared" si="0"/>
        <v>0</v>
      </c>
    </row>
    <row r="46" spans="1:4" x14ac:dyDescent="0.25">
      <c r="A46" s="37" t="s">
        <v>2633</v>
      </c>
      <c r="B46" s="37" t="s">
        <v>2601</v>
      </c>
      <c r="C46" s="37" t="s">
        <v>2602</v>
      </c>
      <c r="D46">
        <f t="shared" si="0"/>
        <v>0</v>
      </c>
    </row>
    <row r="47" spans="1:4" x14ac:dyDescent="0.25">
      <c r="A47" s="37" t="s">
        <v>2634</v>
      </c>
      <c r="B47" s="37" t="s">
        <v>2601</v>
      </c>
      <c r="C47" s="37" t="s">
        <v>2602</v>
      </c>
      <c r="D47">
        <f t="shared" si="0"/>
        <v>0</v>
      </c>
    </row>
    <row r="48" spans="1:4" x14ac:dyDescent="0.25">
      <c r="A48" s="37" t="s">
        <v>2635</v>
      </c>
      <c r="B48" s="37" t="s">
        <v>2601</v>
      </c>
      <c r="C48" s="37" t="s">
        <v>2602</v>
      </c>
      <c r="D48">
        <f t="shared" si="0"/>
        <v>0</v>
      </c>
    </row>
    <row r="49" spans="1:4" x14ac:dyDescent="0.25">
      <c r="A49" s="37" t="s">
        <v>2636</v>
      </c>
      <c r="B49" s="37" t="s">
        <v>2601</v>
      </c>
      <c r="C49" s="37" t="s">
        <v>2602</v>
      </c>
      <c r="D49">
        <f t="shared" si="0"/>
        <v>0</v>
      </c>
    </row>
    <row r="50" spans="1:4" x14ac:dyDescent="0.25">
      <c r="A50" s="37" t="s">
        <v>2637</v>
      </c>
      <c r="B50" s="37" t="s">
        <v>2601</v>
      </c>
      <c r="C50" s="37" t="s">
        <v>2602</v>
      </c>
      <c r="D50">
        <f t="shared" si="0"/>
        <v>0</v>
      </c>
    </row>
    <row r="51" spans="1:4" x14ac:dyDescent="0.25">
      <c r="A51" s="37" t="s">
        <v>2638</v>
      </c>
      <c r="B51" s="37" t="s">
        <v>2610</v>
      </c>
      <c r="C51" s="37" t="s">
        <v>2611</v>
      </c>
      <c r="D51" t="str">
        <f t="shared" si="0"/>
        <v>4</v>
      </c>
    </row>
    <row r="52" spans="1:4" x14ac:dyDescent="0.25">
      <c r="A52" s="37" t="s">
        <v>2639</v>
      </c>
      <c r="B52" s="37" t="s">
        <v>2610</v>
      </c>
      <c r="C52" s="37" t="s">
        <v>2611</v>
      </c>
      <c r="D52" t="str">
        <f t="shared" si="0"/>
        <v>4</v>
      </c>
    </row>
    <row r="53" spans="1:4" x14ac:dyDescent="0.25">
      <c r="A53" s="37" t="s">
        <v>2640</v>
      </c>
      <c r="B53" s="37" t="s">
        <v>2601</v>
      </c>
      <c r="C53" s="37" t="s">
        <v>2602</v>
      </c>
      <c r="D53">
        <f t="shared" si="0"/>
        <v>0</v>
      </c>
    </row>
    <row r="54" spans="1:4" x14ac:dyDescent="0.25">
      <c r="A54" s="37" t="s">
        <v>2641</v>
      </c>
      <c r="B54" s="37" t="s">
        <v>2601</v>
      </c>
      <c r="C54" s="37" t="s">
        <v>2602</v>
      </c>
      <c r="D54">
        <f t="shared" si="0"/>
        <v>0</v>
      </c>
    </row>
    <row r="55" spans="1:4" x14ac:dyDescent="0.25">
      <c r="A55" s="37" t="s">
        <v>2642</v>
      </c>
      <c r="B55" s="37" t="s">
        <v>2601</v>
      </c>
      <c r="C55" s="37" t="s">
        <v>2602</v>
      </c>
      <c r="D55">
        <f t="shared" si="0"/>
        <v>0</v>
      </c>
    </row>
    <row r="56" spans="1:4" x14ac:dyDescent="0.25">
      <c r="A56" s="37" t="s">
        <v>2643</v>
      </c>
      <c r="B56" s="37" t="s">
        <v>2601</v>
      </c>
      <c r="C56" s="37" t="s">
        <v>2602</v>
      </c>
      <c r="D56">
        <f t="shared" si="0"/>
        <v>0</v>
      </c>
    </row>
    <row r="57" spans="1:4" x14ac:dyDescent="0.25">
      <c r="A57" s="37" t="s">
        <v>2644</v>
      </c>
      <c r="B57" s="37" t="s">
        <v>2601</v>
      </c>
      <c r="C57" s="37" t="s">
        <v>2602</v>
      </c>
      <c r="D57">
        <f t="shared" si="0"/>
        <v>0</v>
      </c>
    </row>
    <row r="58" spans="1:4" x14ac:dyDescent="0.25">
      <c r="A58" s="37" t="s">
        <v>2645</v>
      </c>
      <c r="B58" s="37" t="s">
        <v>2610</v>
      </c>
      <c r="C58" s="37" t="s">
        <v>2611</v>
      </c>
      <c r="D58" t="str">
        <f t="shared" si="0"/>
        <v>4</v>
      </c>
    </row>
    <row r="59" spans="1:4" x14ac:dyDescent="0.25">
      <c r="A59" s="37" t="s">
        <v>2646</v>
      </c>
      <c r="B59" s="37" t="s">
        <v>2601</v>
      </c>
      <c r="C59" s="37" t="s">
        <v>2602</v>
      </c>
      <c r="D59">
        <f t="shared" si="0"/>
        <v>0</v>
      </c>
    </row>
    <row r="60" spans="1:4" x14ac:dyDescent="0.25">
      <c r="A60" s="37" t="s">
        <v>2647</v>
      </c>
      <c r="B60" s="37" t="s">
        <v>2601</v>
      </c>
      <c r="C60" s="37" t="s">
        <v>2602</v>
      </c>
      <c r="D60">
        <f t="shared" si="0"/>
        <v>0</v>
      </c>
    </row>
    <row r="61" spans="1:4" x14ac:dyDescent="0.25">
      <c r="A61" s="37" t="s">
        <v>2648</v>
      </c>
      <c r="B61" s="37" t="s">
        <v>2601</v>
      </c>
      <c r="C61" s="37" t="s">
        <v>2602</v>
      </c>
      <c r="D61">
        <f t="shared" si="0"/>
        <v>0</v>
      </c>
    </row>
    <row r="62" spans="1:4" x14ac:dyDescent="0.25">
      <c r="A62" s="37" t="s">
        <v>2649</v>
      </c>
      <c r="B62" s="37" t="s">
        <v>2601</v>
      </c>
      <c r="C62" s="37" t="s">
        <v>2602</v>
      </c>
      <c r="D62">
        <f t="shared" si="0"/>
        <v>0</v>
      </c>
    </row>
    <row r="63" spans="1:4" x14ac:dyDescent="0.25">
      <c r="A63" s="37" t="s">
        <v>2650</v>
      </c>
      <c r="B63" s="37" t="s">
        <v>2601</v>
      </c>
      <c r="C63" s="37" t="s">
        <v>2602</v>
      </c>
      <c r="D63">
        <f t="shared" si="0"/>
        <v>0</v>
      </c>
    </row>
    <row r="64" spans="1:4" x14ac:dyDescent="0.25">
      <c r="A64" s="37" t="s">
        <v>2651</v>
      </c>
      <c r="B64" s="37" t="s">
        <v>2611</v>
      </c>
      <c r="C64" s="37" t="s">
        <v>2611</v>
      </c>
      <c r="D64" t="str">
        <f t="shared" si="0"/>
        <v>4</v>
      </c>
    </row>
    <row r="65" spans="1:4" x14ac:dyDescent="0.25">
      <c r="A65" s="37" t="s">
        <v>2652</v>
      </c>
      <c r="B65" s="37" t="s">
        <v>2626</v>
      </c>
      <c r="C65" s="37" t="s">
        <v>2611</v>
      </c>
      <c r="D65" t="str">
        <f t="shared" si="0"/>
        <v>4</v>
      </c>
    </row>
    <row r="66" spans="1:4" x14ac:dyDescent="0.25">
      <c r="A66" s="37" t="s">
        <v>2653</v>
      </c>
      <c r="B66" s="37" t="s">
        <v>2621</v>
      </c>
      <c r="C66" s="37" t="s">
        <v>2611</v>
      </c>
      <c r="D66" t="str">
        <f t="shared" si="0"/>
        <v>4</v>
      </c>
    </row>
    <row r="67" spans="1:4" x14ac:dyDescent="0.25">
      <c r="A67" s="37" t="s">
        <v>2654</v>
      </c>
      <c r="B67" s="37" t="s">
        <v>2601</v>
      </c>
      <c r="C67" s="37" t="s">
        <v>2602</v>
      </c>
      <c r="D67">
        <f t="shared" ref="D67:D130" si="1">IF(C67="",0,C67)</f>
        <v>0</v>
      </c>
    </row>
    <row r="68" spans="1:4" x14ac:dyDescent="0.25">
      <c r="A68" s="37" t="s">
        <v>2655</v>
      </c>
      <c r="B68" s="37" t="s">
        <v>2610</v>
      </c>
      <c r="C68" s="37" t="s">
        <v>2611</v>
      </c>
      <c r="D68" t="str">
        <f t="shared" si="1"/>
        <v>4</v>
      </c>
    </row>
    <row r="69" spans="1:4" x14ac:dyDescent="0.25">
      <c r="A69" s="37" t="s">
        <v>2656</v>
      </c>
      <c r="B69" s="37" t="s">
        <v>2601</v>
      </c>
      <c r="C69" s="37" t="s">
        <v>2602</v>
      </c>
      <c r="D69">
        <f t="shared" si="1"/>
        <v>0</v>
      </c>
    </row>
    <row r="70" spans="1:4" x14ac:dyDescent="0.25">
      <c r="A70" s="37" t="s">
        <v>2657</v>
      </c>
      <c r="B70" s="37" t="s">
        <v>2601</v>
      </c>
      <c r="C70" s="37" t="s">
        <v>2602</v>
      </c>
      <c r="D70">
        <f t="shared" si="1"/>
        <v>0</v>
      </c>
    </row>
    <row r="71" spans="1:4" x14ac:dyDescent="0.25">
      <c r="A71" s="37" t="s">
        <v>2658</v>
      </c>
      <c r="B71" s="37" t="s">
        <v>2610</v>
      </c>
      <c r="C71" s="37">
        <v>0</v>
      </c>
      <c r="D71">
        <f t="shared" si="1"/>
        <v>0</v>
      </c>
    </row>
    <row r="72" spans="1:4" x14ac:dyDescent="0.25">
      <c r="A72" s="37" t="s">
        <v>2659</v>
      </c>
      <c r="B72" s="37" t="s">
        <v>2610</v>
      </c>
      <c r="C72" s="37" t="s">
        <v>2611</v>
      </c>
      <c r="D72" t="str">
        <f t="shared" si="1"/>
        <v>4</v>
      </c>
    </row>
    <row r="73" spans="1:4" x14ac:dyDescent="0.25">
      <c r="A73" s="37" t="s">
        <v>2660</v>
      </c>
      <c r="B73" s="37" t="s">
        <v>2601</v>
      </c>
      <c r="C73" s="37" t="s">
        <v>2602</v>
      </c>
      <c r="D73">
        <f t="shared" si="1"/>
        <v>0</v>
      </c>
    </row>
    <row r="74" spans="1:4" x14ac:dyDescent="0.25">
      <c r="A74" s="37" t="s">
        <v>2661</v>
      </c>
      <c r="B74" s="37" t="s">
        <v>2601</v>
      </c>
      <c r="C74" s="37" t="s">
        <v>2602</v>
      </c>
      <c r="D74">
        <f t="shared" si="1"/>
        <v>0</v>
      </c>
    </row>
    <row r="75" spans="1:4" x14ac:dyDescent="0.25">
      <c r="A75" s="37" t="s">
        <v>2662</v>
      </c>
      <c r="B75" s="37" t="s">
        <v>2663</v>
      </c>
      <c r="C75" s="37" t="s">
        <v>2626</v>
      </c>
      <c r="D75" t="str">
        <f t="shared" si="1"/>
        <v>3</v>
      </c>
    </row>
    <row r="76" spans="1:4" x14ac:dyDescent="0.25">
      <c r="A76" s="37" t="s">
        <v>2664</v>
      </c>
      <c r="B76" s="37" t="s">
        <v>2601</v>
      </c>
      <c r="C76" s="37" t="s">
        <v>2602</v>
      </c>
      <c r="D76">
        <f t="shared" si="1"/>
        <v>0</v>
      </c>
    </row>
    <row r="77" spans="1:4" x14ac:dyDescent="0.25">
      <c r="A77" s="37" t="s">
        <v>2665</v>
      </c>
      <c r="B77" s="37" t="s">
        <v>2601</v>
      </c>
      <c r="C77" s="37" t="s">
        <v>2602</v>
      </c>
      <c r="D77">
        <f t="shared" si="1"/>
        <v>0</v>
      </c>
    </row>
    <row r="78" spans="1:4" x14ac:dyDescent="0.25">
      <c r="A78" s="37" t="s">
        <v>2666</v>
      </c>
      <c r="B78" s="37" t="s">
        <v>2601</v>
      </c>
      <c r="C78" s="37" t="s">
        <v>2602</v>
      </c>
      <c r="D78">
        <f t="shared" si="1"/>
        <v>0</v>
      </c>
    </row>
    <row r="79" spans="1:4" x14ac:dyDescent="0.25">
      <c r="A79" s="37" t="s">
        <v>2667</v>
      </c>
      <c r="B79" s="37" t="s">
        <v>2610</v>
      </c>
      <c r="C79" s="37" t="s">
        <v>2611</v>
      </c>
      <c r="D79" t="str">
        <f t="shared" si="1"/>
        <v>4</v>
      </c>
    </row>
    <row r="80" spans="1:4" x14ac:dyDescent="0.25">
      <c r="A80" s="37" t="s">
        <v>2668</v>
      </c>
      <c r="B80" s="37" t="s">
        <v>2601</v>
      </c>
      <c r="C80" s="37" t="s">
        <v>2602</v>
      </c>
      <c r="D80">
        <f t="shared" si="1"/>
        <v>0</v>
      </c>
    </row>
    <row r="81" spans="1:4" x14ac:dyDescent="0.25">
      <c r="A81" s="37" t="s">
        <v>2669</v>
      </c>
      <c r="B81" s="37" t="s">
        <v>2601</v>
      </c>
      <c r="C81" s="37" t="s">
        <v>2602</v>
      </c>
      <c r="D81">
        <f t="shared" si="1"/>
        <v>0</v>
      </c>
    </row>
    <row r="82" spans="1:4" x14ac:dyDescent="0.25">
      <c r="A82" s="37" t="s">
        <v>2670</v>
      </c>
      <c r="B82" s="37" t="s">
        <v>2601</v>
      </c>
      <c r="C82" s="37" t="s">
        <v>2602</v>
      </c>
      <c r="D82">
        <f t="shared" si="1"/>
        <v>0</v>
      </c>
    </row>
    <row r="83" spans="1:4" x14ac:dyDescent="0.25">
      <c r="A83" s="37" t="s">
        <v>2671</v>
      </c>
      <c r="B83" s="37" t="s">
        <v>2601</v>
      </c>
      <c r="C83" s="37" t="s">
        <v>2602</v>
      </c>
      <c r="D83">
        <f t="shared" si="1"/>
        <v>0</v>
      </c>
    </row>
    <row r="84" spans="1:4" x14ac:dyDescent="0.25">
      <c r="A84" s="37" t="s">
        <v>2672</v>
      </c>
      <c r="B84" s="37" t="s">
        <v>2626</v>
      </c>
      <c r="C84" s="37" t="s">
        <v>2611</v>
      </c>
      <c r="D84" t="str">
        <f t="shared" si="1"/>
        <v>4</v>
      </c>
    </row>
    <row r="85" spans="1:4" x14ac:dyDescent="0.25">
      <c r="A85" s="37" t="s">
        <v>2673</v>
      </c>
      <c r="B85" s="37" t="s">
        <v>2601</v>
      </c>
      <c r="C85" s="37" t="s">
        <v>2602</v>
      </c>
      <c r="D85">
        <f t="shared" si="1"/>
        <v>0</v>
      </c>
    </row>
    <row r="86" spans="1:4" x14ac:dyDescent="0.25">
      <c r="A86" s="37" t="s">
        <v>2674</v>
      </c>
      <c r="B86" s="37" t="s">
        <v>2601</v>
      </c>
      <c r="C86" s="37" t="s">
        <v>2602</v>
      </c>
      <c r="D86">
        <f t="shared" si="1"/>
        <v>0</v>
      </c>
    </row>
    <row r="87" spans="1:4" x14ac:dyDescent="0.25">
      <c r="A87" s="37" t="s">
        <v>2675</v>
      </c>
      <c r="B87" s="37" t="s">
        <v>2601</v>
      </c>
      <c r="C87" s="37" t="s">
        <v>2602</v>
      </c>
      <c r="D87">
        <f t="shared" si="1"/>
        <v>0</v>
      </c>
    </row>
    <row r="88" spans="1:4" x14ac:dyDescent="0.25">
      <c r="A88" s="37" t="s">
        <v>2676</v>
      </c>
      <c r="B88" s="37" t="s">
        <v>2611</v>
      </c>
      <c r="C88" s="37" t="s">
        <v>2611</v>
      </c>
      <c r="D88" t="str">
        <f t="shared" si="1"/>
        <v>4</v>
      </c>
    </row>
    <row r="89" spans="1:4" x14ac:dyDescent="0.25">
      <c r="A89" s="37" t="s">
        <v>2677</v>
      </c>
      <c r="B89" s="37" t="s">
        <v>2601</v>
      </c>
      <c r="C89" s="37" t="s">
        <v>2602</v>
      </c>
      <c r="D89">
        <f t="shared" si="1"/>
        <v>0</v>
      </c>
    </row>
    <row r="90" spans="1:4" x14ac:dyDescent="0.25">
      <c r="A90" s="37" t="s">
        <v>2678</v>
      </c>
      <c r="B90" s="37" t="s">
        <v>2601</v>
      </c>
      <c r="C90" s="37" t="s">
        <v>2602</v>
      </c>
      <c r="D90">
        <f t="shared" si="1"/>
        <v>0</v>
      </c>
    </row>
    <row r="91" spans="1:4" x14ac:dyDescent="0.25">
      <c r="A91" s="37" t="s">
        <v>2679</v>
      </c>
      <c r="B91" s="37" t="s">
        <v>2601</v>
      </c>
      <c r="C91" s="37" t="s">
        <v>2602</v>
      </c>
      <c r="D91">
        <f t="shared" si="1"/>
        <v>0</v>
      </c>
    </row>
    <row r="92" spans="1:4" x14ac:dyDescent="0.25">
      <c r="A92" s="37" t="s">
        <v>2680</v>
      </c>
      <c r="B92" s="37" t="s">
        <v>2610</v>
      </c>
      <c r="C92" s="37" t="s">
        <v>2611</v>
      </c>
      <c r="D92" t="str">
        <f t="shared" si="1"/>
        <v>4</v>
      </c>
    </row>
    <row r="93" spans="1:4" x14ac:dyDescent="0.25">
      <c r="A93" s="37" t="s">
        <v>2681</v>
      </c>
      <c r="B93" s="37" t="s">
        <v>2601</v>
      </c>
      <c r="C93" s="37" t="s">
        <v>2602</v>
      </c>
      <c r="D93">
        <f t="shared" si="1"/>
        <v>0</v>
      </c>
    </row>
    <row r="94" spans="1:4" x14ac:dyDescent="0.25">
      <c r="A94" s="37" t="s">
        <v>2682</v>
      </c>
      <c r="B94" s="37" t="s">
        <v>2601</v>
      </c>
      <c r="C94" s="37" t="s">
        <v>2602</v>
      </c>
      <c r="D94">
        <f t="shared" si="1"/>
        <v>0</v>
      </c>
    </row>
    <row r="95" spans="1:4" x14ac:dyDescent="0.25">
      <c r="A95" s="37" t="s">
        <v>2683</v>
      </c>
      <c r="B95" s="37" t="s">
        <v>2601</v>
      </c>
      <c r="C95" s="37" t="s">
        <v>2602</v>
      </c>
      <c r="D95">
        <f t="shared" si="1"/>
        <v>0</v>
      </c>
    </row>
    <row r="96" spans="1:4" x14ac:dyDescent="0.25">
      <c r="A96" s="37" t="s">
        <v>2684</v>
      </c>
      <c r="B96" s="37" t="s">
        <v>2601</v>
      </c>
      <c r="C96" s="37" t="s">
        <v>2602</v>
      </c>
      <c r="D96">
        <f t="shared" si="1"/>
        <v>0</v>
      </c>
    </row>
    <row r="97" spans="1:4" x14ac:dyDescent="0.25">
      <c r="A97" s="37" t="s">
        <v>2685</v>
      </c>
      <c r="B97" s="37" t="s">
        <v>2601</v>
      </c>
      <c r="C97" s="37" t="s">
        <v>2602</v>
      </c>
      <c r="D97">
        <f t="shared" si="1"/>
        <v>0</v>
      </c>
    </row>
    <row r="98" spans="1:4" x14ac:dyDescent="0.25">
      <c r="A98" s="37" t="s">
        <v>2686</v>
      </c>
      <c r="B98" s="37" t="s">
        <v>2610</v>
      </c>
      <c r="C98" s="37" t="s">
        <v>2611</v>
      </c>
      <c r="D98" t="str">
        <f t="shared" si="1"/>
        <v>4</v>
      </c>
    </row>
    <row r="99" spans="1:4" x14ac:dyDescent="0.25">
      <c r="A99" s="37" t="s">
        <v>2687</v>
      </c>
      <c r="B99" s="37" t="s">
        <v>2601</v>
      </c>
      <c r="C99" s="37" t="s">
        <v>2602</v>
      </c>
      <c r="D99">
        <f t="shared" si="1"/>
        <v>0</v>
      </c>
    </row>
    <row r="100" spans="1:4" x14ac:dyDescent="0.25">
      <c r="A100" s="37" t="s">
        <v>2688</v>
      </c>
      <c r="B100" s="37" t="s">
        <v>2601</v>
      </c>
      <c r="C100" s="37" t="s">
        <v>2602</v>
      </c>
      <c r="D100">
        <f t="shared" si="1"/>
        <v>0</v>
      </c>
    </row>
    <row r="101" spans="1:4" x14ac:dyDescent="0.25">
      <c r="A101" s="37" t="s">
        <v>2689</v>
      </c>
      <c r="B101" s="37" t="s">
        <v>2621</v>
      </c>
      <c r="C101" s="37" t="s">
        <v>2611</v>
      </c>
      <c r="D101" t="str">
        <f t="shared" si="1"/>
        <v>4</v>
      </c>
    </row>
    <row r="102" spans="1:4" x14ac:dyDescent="0.25">
      <c r="A102" s="37" t="s">
        <v>2690</v>
      </c>
      <c r="B102" s="37" t="s">
        <v>2618</v>
      </c>
      <c r="C102" s="37" t="s">
        <v>2619</v>
      </c>
      <c r="D102">
        <v>0</v>
      </c>
    </row>
    <row r="103" spans="1:4" x14ac:dyDescent="0.25">
      <c r="A103" s="37" t="s">
        <v>2691</v>
      </c>
      <c r="B103" s="37" t="s">
        <v>2611</v>
      </c>
      <c r="C103" s="37" t="s">
        <v>2611</v>
      </c>
      <c r="D103" t="str">
        <f t="shared" si="1"/>
        <v>4</v>
      </c>
    </row>
    <row r="104" spans="1:4" x14ac:dyDescent="0.25">
      <c r="A104" s="37" t="s">
        <v>2692</v>
      </c>
      <c r="B104" s="37" t="s">
        <v>2601</v>
      </c>
      <c r="C104" s="37" t="s">
        <v>2602</v>
      </c>
      <c r="D104">
        <f t="shared" si="1"/>
        <v>0</v>
      </c>
    </row>
    <row r="105" spans="1:4" x14ac:dyDescent="0.25">
      <c r="A105" s="37" t="s">
        <v>2693</v>
      </c>
      <c r="B105" s="37" t="s">
        <v>2601</v>
      </c>
      <c r="C105" s="37" t="s">
        <v>2602</v>
      </c>
      <c r="D105">
        <f t="shared" si="1"/>
        <v>0</v>
      </c>
    </row>
    <row r="106" spans="1:4" x14ac:dyDescent="0.25">
      <c r="A106" s="37" t="s">
        <v>2694</v>
      </c>
      <c r="B106" s="37" t="s">
        <v>2601</v>
      </c>
      <c r="C106" s="37" t="s">
        <v>2602</v>
      </c>
      <c r="D106">
        <f t="shared" si="1"/>
        <v>0</v>
      </c>
    </row>
    <row r="107" spans="1:4" x14ac:dyDescent="0.25">
      <c r="A107" s="37" t="s">
        <v>2695</v>
      </c>
      <c r="B107" s="37" t="s">
        <v>2611</v>
      </c>
      <c r="C107" s="37" t="s">
        <v>2611</v>
      </c>
      <c r="D107" t="str">
        <f t="shared" si="1"/>
        <v>4</v>
      </c>
    </row>
    <row r="108" spans="1:4" x14ac:dyDescent="0.25">
      <c r="A108" s="37" t="s">
        <v>2696</v>
      </c>
      <c r="B108" s="37" t="s">
        <v>2601</v>
      </c>
      <c r="C108" s="37" t="s">
        <v>2602</v>
      </c>
      <c r="D108">
        <f t="shared" si="1"/>
        <v>0</v>
      </c>
    </row>
    <row r="109" spans="1:4" x14ac:dyDescent="0.25">
      <c r="A109" s="37" t="s">
        <v>2697</v>
      </c>
      <c r="B109" s="37" t="s">
        <v>2601</v>
      </c>
      <c r="C109" s="37" t="s">
        <v>2602</v>
      </c>
      <c r="D109">
        <f t="shared" si="1"/>
        <v>0</v>
      </c>
    </row>
    <row r="110" spans="1:4" x14ac:dyDescent="0.25">
      <c r="A110" s="37" t="s">
        <v>2698</v>
      </c>
      <c r="B110" s="37" t="s">
        <v>2601</v>
      </c>
      <c r="C110" s="37" t="s">
        <v>2602</v>
      </c>
      <c r="D110">
        <f t="shared" si="1"/>
        <v>0</v>
      </c>
    </row>
    <row r="111" spans="1:4" x14ac:dyDescent="0.25">
      <c r="A111" s="37" t="s">
        <v>2699</v>
      </c>
      <c r="B111" s="37" t="s">
        <v>2601</v>
      </c>
      <c r="C111" s="37" t="s">
        <v>2602</v>
      </c>
      <c r="D111">
        <f t="shared" si="1"/>
        <v>0</v>
      </c>
    </row>
    <row r="112" spans="1:4" x14ac:dyDescent="0.25">
      <c r="A112" s="37" t="s">
        <v>2700</v>
      </c>
      <c r="B112" s="37" t="s">
        <v>2601</v>
      </c>
      <c r="C112" s="37" t="s">
        <v>2602</v>
      </c>
      <c r="D112">
        <f t="shared" si="1"/>
        <v>0</v>
      </c>
    </row>
    <row r="113" spans="1:5" x14ac:dyDescent="0.25">
      <c r="A113" s="37" t="s">
        <v>2701</v>
      </c>
      <c r="B113" s="37" t="s">
        <v>2611</v>
      </c>
      <c r="C113" s="37" t="s">
        <v>2611</v>
      </c>
      <c r="D113" t="str">
        <f t="shared" si="1"/>
        <v>4</v>
      </c>
    </row>
    <row r="114" spans="1:5" x14ac:dyDescent="0.25">
      <c r="A114" s="37" t="s">
        <v>2702</v>
      </c>
      <c r="B114" s="37" t="s">
        <v>2621</v>
      </c>
      <c r="C114" s="37" t="s">
        <v>2619</v>
      </c>
      <c r="D114" t="str">
        <f t="shared" si="1"/>
        <v>9</v>
      </c>
      <c r="E114" t="s">
        <v>2703</v>
      </c>
    </row>
    <row r="115" spans="1:5" x14ac:dyDescent="0.25">
      <c r="A115" s="37" t="s">
        <v>2704</v>
      </c>
      <c r="B115" s="37" t="s">
        <v>2611</v>
      </c>
      <c r="C115" s="37" t="s">
        <v>2611</v>
      </c>
      <c r="D115" t="str">
        <f t="shared" si="1"/>
        <v>4</v>
      </c>
    </row>
    <row r="116" spans="1:5" x14ac:dyDescent="0.25">
      <c r="A116" s="37" t="s">
        <v>2705</v>
      </c>
      <c r="B116" s="37" t="s">
        <v>2621</v>
      </c>
      <c r="C116" s="37" t="s">
        <v>2611</v>
      </c>
      <c r="D116" t="str">
        <f t="shared" si="1"/>
        <v>4</v>
      </c>
    </row>
    <row r="117" spans="1:5" x14ac:dyDescent="0.25">
      <c r="A117" s="37" t="s">
        <v>2706</v>
      </c>
      <c r="B117" s="37" t="s">
        <v>2621</v>
      </c>
      <c r="C117" s="37" t="s">
        <v>2611</v>
      </c>
      <c r="D117" t="str">
        <f t="shared" si="1"/>
        <v>4</v>
      </c>
    </row>
    <row r="118" spans="1:5" x14ac:dyDescent="0.25">
      <c r="A118" s="37" t="s">
        <v>2707</v>
      </c>
      <c r="B118" s="37" t="s">
        <v>2601</v>
      </c>
      <c r="C118" s="37" t="s">
        <v>2602</v>
      </c>
      <c r="D118">
        <f t="shared" si="1"/>
        <v>0</v>
      </c>
    </row>
    <row r="119" spans="1:5" x14ac:dyDescent="0.25">
      <c r="A119" s="37" t="s">
        <v>2708</v>
      </c>
      <c r="B119" s="37" t="s">
        <v>2610</v>
      </c>
      <c r="C119" s="37" t="s">
        <v>2611</v>
      </c>
      <c r="D119" t="str">
        <f t="shared" si="1"/>
        <v>4</v>
      </c>
    </row>
    <row r="120" spans="1:5" x14ac:dyDescent="0.25">
      <c r="A120" s="37" t="s">
        <v>2709</v>
      </c>
      <c r="B120" s="37" t="s">
        <v>2601</v>
      </c>
      <c r="C120" s="37" t="s">
        <v>2602</v>
      </c>
      <c r="D120">
        <f t="shared" si="1"/>
        <v>0</v>
      </c>
    </row>
    <row r="121" spans="1:5" x14ac:dyDescent="0.25">
      <c r="A121" s="37" t="s">
        <v>2710</v>
      </c>
      <c r="B121" s="37" t="s">
        <v>2601</v>
      </c>
      <c r="C121" s="37" t="s">
        <v>2602</v>
      </c>
      <c r="D121">
        <f t="shared" si="1"/>
        <v>0</v>
      </c>
    </row>
    <row r="122" spans="1:5" x14ac:dyDescent="0.25">
      <c r="A122" s="37" t="s">
        <v>2711</v>
      </c>
      <c r="B122" s="37" t="s">
        <v>2621</v>
      </c>
      <c r="C122" s="37" t="s">
        <v>2611</v>
      </c>
      <c r="D122" t="str">
        <f t="shared" si="1"/>
        <v>4</v>
      </c>
    </row>
    <row r="123" spans="1:5" x14ac:dyDescent="0.25">
      <c r="A123" s="37" t="s">
        <v>2712</v>
      </c>
      <c r="B123" s="37" t="s">
        <v>2601</v>
      </c>
      <c r="C123" s="37" t="s">
        <v>2602</v>
      </c>
      <c r="D123">
        <f t="shared" si="1"/>
        <v>0</v>
      </c>
    </row>
    <row r="124" spans="1:5" x14ac:dyDescent="0.25">
      <c r="A124" s="37" t="s">
        <v>2713</v>
      </c>
      <c r="B124" s="37" t="s">
        <v>2611</v>
      </c>
      <c r="C124" s="37" t="s">
        <v>2611</v>
      </c>
      <c r="D124" t="str">
        <f t="shared" si="1"/>
        <v>4</v>
      </c>
    </row>
    <row r="125" spans="1:5" x14ac:dyDescent="0.25">
      <c r="A125" s="37" t="s">
        <v>2714</v>
      </c>
      <c r="B125" s="37" t="s">
        <v>2601</v>
      </c>
      <c r="C125" s="37" t="s">
        <v>2602</v>
      </c>
      <c r="D125">
        <f t="shared" si="1"/>
        <v>0</v>
      </c>
    </row>
    <row r="126" spans="1:5" x14ac:dyDescent="0.25">
      <c r="A126" s="37" t="s">
        <v>2715</v>
      </c>
      <c r="B126" s="37" t="s">
        <v>2601</v>
      </c>
      <c r="C126" s="37" t="s">
        <v>2602</v>
      </c>
      <c r="D126">
        <f t="shared" si="1"/>
        <v>0</v>
      </c>
    </row>
    <row r="127" spans="1:5" x14ac:dyDescent="0.25">
      <c r="A127" s="37" t="s">
        <v>2716</v>
      </c>
      <c r="B127" s="37" t="s">
        <v>2610</v>
      </c>
      <c r="C127" s="37" t="s">
        <v>2611</v>
      </c>
      <c r="D127" t="str">
        <f t="shared" si="1"/>
        <v>4</v>
      </c>
    </row>
    <row r="128" spans="1:5" x14ac:dyDescent="0.25">
      <c r="A128" s="37" t="s">
        <v>2717</v>
      </c>
      <c r="B128" s="37" t="s">
        <v>2601</v>
      </c>
      <c r="C128" s="37" t="s">
        <v>2602</v>
      </c>
      <c r="D128">
        <f t="shared" si="1"/>
        <v>0</v>
      </c>
    </row>
    <row r="129" spans="1:4" x14ac:dyDescent="0.25">
      <c r="A129" s="37" t="s">
        <v>2718</v>
      </c>
      <c r="B129" s="37" t="s">
        <v>2601</v>
      </c>
      <c r="C129" s="37" t="s">
        <v>2602</v>
      </c>
      <c r="D129">
        <f t="shared" si="1"/>
        <v>0</v>
      </c>
    </row>
    <row r="130" spans="1:4" x14ac:dyDescent="0.25">
      <c r="A130" s="37" t="s">
        <v>2719</v>
      </c>
      <c r="B130" s="37" t="s">
        <v>2601</v>
      </c>
      <c r="C130" s="37" t="s">
        <v>2602</v>
      </c>
      <c r="D130">
        <f t="shared" si="1"/>
        <v>0</v>
      </c>
    </row>
    <row r="131" spans="1:4" x14ac:dyDescent="0.25">
      <c r="A131" s="37" t="s">
        <v>2720</v>
      </c>
      <c r="B131" s="37" t="s">
        <v>2610</v>
      </c>
      <c r="C131" s="37" t="s">
        <v>2611</v>
      </c>
      <c r="D131" t="str">
        <f t="shared" ref="D131:D194" si="2">IF(C131="",0,C131)</f>
        <v>4</v>
      </c>
    </row>
    <row r="132" spans="1:4" x14ac:dyDescent="0.25">
      <c r="A132" s="37" t="s">
        <v>2721</v>
      </c>
      <c r="B132" s="37" t="s">
        <v>2601</v>
      </c>
      <c r="C132" s="37" t="s">
        <v>2602</v>
      </c>
      <c r="D132">
        <f t="shared" si="2"/>
        <v>0</v>
      </c>
    </row>
    <row r="133" spans="1:4" x14ac:dyDescent="0.25">
      <c r="A133" s="37" t="s">
        <v>2722</v>
      </c>
      <c r="B133" s="37" t="s">
        <v>2601</v>
      </c>
      <c r="C133" s="37" t="s">
        <v>2602</v>
      </c>
      <c r="D133">
        <f t="shared" si="2"/>
        <v>0</v>
      </c>
    </row>
    <row r="134" spans="1:4" x14ac:dyDescent="0.25">
      <c r="A134" s="37" t="s">
        <v>2723</v>
      </c>
      <c r="B134" s="37" t="s">
        <v>2610</v>
      </c>
      <c r="C134" s="37" t="s">
        <v>2611</v>
      </c>
      <c r="D134" t="str">
        <f t="shared" si="2"/>
        <v>4</v>
      </c>
    </row>
    <row r="135" spans="1:4" x14ac:dyDescent="0.25">
      <c r="A135" s="37" t="s">
        <v>2724</v>
      </c>
      <c r="B135" s="37" t="s">
        <v>2601</v>
      </c>
      <c r="C135" s="37" t="s">
        <v>2602</v>
      </c>
      <c r="D135">
        <f t="shared" si="2"/>
        <v>0</v>
      </c>
    </row>
    <row r="136" spans="1:4" x14ac:dyDescent="0.25">
      <c r="A136" s="37" t="s">
        <v>2725</v>
      </c>
      <c r="B136" s="37" t="s">
        <v>2601</v>
      </c>
      <c r="C136" s="37" t="s">
        <v>2602</v>
      </c>
      <c r="D136">
        <f t="shared" si="2"/>
        <v>0</v>
      </c>
    </row>
    <row r="137" spans="1:4" x14ac:dyDescent="0.25">
      <c r="A137" s="37" t="s">
        <v>2726</v>
      </c>
      <c r="B137" s="37" t="s">
        <v>2611</v>
      </c>
      <c r="C137" s="37" t="s">
        <v>2611</v>
      </c>
      <c r="D137" t="str">
        <f t="shared" si="2"/>
        <v>4</v>
      </c>
    </row>
    <row r="138" spans="1:4" x14ac:dyDescent="0.25">
      <c r="A138" s="37" t="s">
        <v>2727</v>
      </c>
      <c r="B138" s="37" t="s">
        <v>2610</v>
      </c>
      <c r="C138" s="37" t="s">
        <v>2611</v>
      </c>
      <c r="D138" t="str">
        <f t="shared" si="2"/>
        <v>4</v>
      </c>
    </row>
    <row r="139" spans="1:4" x14ac:dyDescent="0.25">
      <c r="A139" s="37" t="s">
        <v>2728</v>
      </c>
      <c r="B139" s="37" t="s">
        <v>2601</v>
      </c>
      <c r="C139" s="37" t="s">
        <v>2602</v>
      </c>
      <c r="D139">
        <f t="shared" si="2"/>
        <v>0</v>
      </c>
    </row>
    <row r="140" spans="1:4" x14ac:dyDescent="0.25">
      <c r="A140" s="37" t="s">
        <v>2729</v>
      </c>
      <c r="B140" s="37" t="s">
        <v>2601</v>
      </c>
      <c r="C140" s="37" t="s">
        <v>2602</v>
      </c>
      <c r="D140">
        <f t="shared" si="2"/>
        <v>0</v>
      </c>
    </row>
    <row r="141" spans="1:4" x14ac:dyDescent="0.25">
      <c r="A141" s="37" t="s">
        <v>2730</v>
      </c>
      <c r="B141" s="37" t="s">
        <v>2601</v>
      </c>
      <c r="C141" s="37" t="s">
        <v>2602</v>
      </c>
      <c r="D141">
        <f t="shared" si="2"/>
        <v>0</v>
      </c>
    </row>
    <row r="142" spans="1:4" x14ac:dyDescent="0.25">
      <c r="A142" s="37" t="s">
        <v>2731</v>
      </c>
      <c r="B142" s="37" t="s">
        <v>2601</v>
      </c>
      <c r="C142" s="37" t="s">
        <v>2602</v>
      </c>
      <c r="D142">
        <f t="shared" si="2"/>
        <v>0</v>
      </c>
    </row>
    <row r="143" spans="1:4" x14ac:dyDescent="0.25">
      <c r="A143" s="37" t="s">
        <v>2732</v>
      </c>
      <c r="B143" s="37" t="s">
        <v>2601</v>
      </c>
      <c r="C143" s="37" t="s">
        <v>2602</v>
      </c>
      <c r="D143">
        <f t="shared" si="2"/>
        <v>0</v>
      </c>
    </row>
    <row r="144" spans="1:4" x14ac:dyDescent="0.25">
      <c r="A144" s="37" t="s">
        <v>2733</v>
      </c>
      <c r="B144" s="37" t="s">
        <v>2619</v>
      </c>
      <c r="C144" s="37" t="s">
        <v>2610</v>
      </c>
      <c r="D144" t="str">
        <f t="shared" si="2"/>
        <v>5</v>
      </c>
    </row>
    <row r="145" spans="1:4" x14ac:dyDescent="0.25">
      <c r="A145" s="37" t="s">
        <v>2734</v>
      </c>
      <c r="B145" s="37" t="s">
        <v>2601</v>
      </c>
      <c r="C145" s="37" t="s">
        <v>2602</v>
      </c>
      <c r="D145">
        <f t="shared" si="2"/>
        <v>0</v>
      </c>
    </row>
    <row r="146" spans="1:4" x14ac:dyDescent="0.25">
      <c r="A146" s="37" t="s">
        <v>2735</v>
      </c>
      <c r="B146" s="37" t="s">
        <v>2610</v>
      </c>
      <c r="C146" s="37" t="s">
        <v>2736</v>
      </c>
      <c r="D146" t="s">
        <v>2611</v>
      </c>
    </row>
    <row r="147" spans="1:4" x14ac:dyDescent="0.25">
      <c r="A147" s="37" t="s">
        <v>2737</v>
      </c>
      <c r="B147" s="37" t="s">
        <v>2601</v>
      </c>
      <c r="C147" s="37" t="s">
        <v>2602</v>
      </c>
      <c r="D147">
        <f t="shared" si="2"/>
        <v>0</v>
      </c>
    </row>
    <row r="148" spans="1:4" x14ac:dyDescent="0.25">
      <c r="A148" s="37" t="s">
        <v>2738</v>
      </c>
      <c r="B148" s="37" t="s">
        <v>2601</v>
      </c>
      <c r="C148" s="37" t="s">
        <v>2602</v>
      </c>
      <c r="D148">
        <f t="shared" si="2"/>
        <v>0</v>
      </c>
    </row>
    <row r="149" spans="1:4" x14ac:dyDescent="0.25">
      <c r="A149" s="37" t="s">
        <v>2739</v>
      </c>
      <c r="B149" s="37" t="s">
        <v>2601</v>
      </c>
      <c r="C149" s="37" t="s">
        <v>2602</v>
      </c>
      <c r="D149">
        <f t="shared" si="2"/>
        <v>0</v>
      </c>
    </row>
    <row r="150" spans="1:4" x14ac:dyDescent="0.25">
      <c r="A150" s="37" t="s">
        <v>2740</v>
      </c>
      <c r="B150" s="37" t="s">
        <v>2601</v>
      </c>
      <c r="C150" s="37" t="s">
        <v>2602</v>
      </c>
      <c r="D150">
        <f t="shared" si="2"/>
        <v>0</v>
      </c>
    </row>
    <row r="151" spans="1:4" x14ac:dyDescent="0.25">
      <c r="A151" s="37" t="s">
        <v>2741</v>
      </c>
      <c r="B151" s="37" t="s">
        <v>2601</v>
      </c>
      <c r="C151" s="37" t="s">
        <v>2602</v>
      </c>
      <c r="D151">
        <f t="shared" si="2"/>
        <v>0</v>
      </c>
    </row>
    <row r="152" spans="1:4" x14ac:dyDescent="0.25">
      <c r="A152" s="37" t="s">
        <v>2742</v>
      </c>
      <c r="B152" s="37" t="s">
        <v>2610</v>
      </c>
      <c r="C152" s="37" t="s">
        <v>2611</v>
      </c>
      <c r="D152" t="str">
        <f t="shared" si="2"/>
        <v>4</v>
      </c>
    </row>
    <row r="153" spans="1:4" x14ac:dyDescent="0.25">
      <c r="A153" s="37" t="s">
        <v>2743</v>
      </c>
      <c r="B153" s="37" t="s">
        <v>2601</v>
      </c>
      <c r="C153" s="37" t="s">
        <v>2602</v>
      </c>
      <c r="D153">
        <f t="shared" si="2"/>
        <v>0</v>
      </c>
    </row>
    <row r="154" spans="1:4" x14ac:dyDescent="0.25">
      <c r="A154" s="37" t="s">
        <v>2744</v>
      </c>
      <c r="B154" s="37" t="s">
        <v>2601</v>
      </c>
      <c r="C154" s="37" t="s">
        <v>2602</v>
      </c>
      <c r="D154">
        <f t="shared" si="2"/>
        <v>0</v>
      </c>
    </row>
    <row r="155" spans="1:4" x14ac:dyDescent="0.25">
      <c r="A155" s="37" t="s">
        <v>2745</v>
      </c>
      <c r="B155" s="37" t="s">
        <v>2601</v>
      </c>
      <c r="C155" s="37" t="s">
        <v>2602</v>
      </c>
      <c r="D155">
        <f t="shared" si="2"/>
        <v>0</v>
      </c>
    </row>
    <row r="156" spans="1:4" x14ac:dyDescent="0.25">
      <c r="A156" s="37" t="s">
        <v>2746</v>
      </c>
      <c r="B156" s="37" t="s">
        <v>2601</v>
      </c>
      <c r="C156" s="37" t="s">
        <v>2602</v>
      </c>
      <c r="D156">
        <f t="shared" si="2"/>
        <v>0</v>
      </c>
    </row>
    <row r="157" spans="1:4" x14ac:dyDescent="0.25">
      <c r="A157" s="37" t="s">
        <v>2747</v>
      </c>
      <c r="B157" s="37" t="s">
        <v>2618</v>
      </c>
      <c r="C157" s="37" t="s">
        <v>2610</v>
      </c>
      <c r="D157" t="str">
        <f t="shared" si="2"/>
        <v>5</v>
      </c>
    </row>
    <row r="158" spans="1:4" x14ac:dyDescent="0.25">
      <c r="A158" s="37" t="s">
        <v>2748</v>
      </c>
      <c r="B158" s="37" t="s">
        <v>2610</v>
      </c>
      <c r="C158" s="37" t="s">
        <v>2611</v>
      </c>
      <c r="D158" t="str">
        <f t="shared" si="2"/>
        <v>4</v>
      </c>
    </row>
    <row r="159" spans="1:4" x14ac:dyDescent="0.25">
      <c r="A159" s="37" t="s">
        <v>2749</v>
      </c>
      <c r="B159" s="37" t="s">
        <v>2619</v>
      </c>
      <c r="C159" s="37" t="s">
        <v>2736</v>
      </c>
      <c r="D159" t="str">
        <f t="shared" si="2"/>
        <v>1</v>
      </c>
    </row>
    <row r="160" spans="1:4" x14ac:dyDescent="0.25">
      <c r="A160" s="37" t="s">
        <v>2750</v>
      </c>
      <c r="B160" s="37" t="s">
        <v>2601</v>
      </c>
      <c r="C160" s="37" t="s">
        <v>2602</v>
      </c>
      <c r="D160">
        <f t="shared" si="2"/>
        <v>0</v>
      </c>
    </row>
    <row r="161" spans="1:4" x14ac:dyDescent="0.25">
      <c r="A161" s="37" t="s">
        <v>2751</v>
      </c>
      <c r="B161" s="37" t="s">
        <v>2601</v>
      </c>
      <c r="C161" s="37" t="s">
        <v>2602</v>
      </c>
      <c r="D161">
        <f t="shared" si="2"/>
        <v>0</v>
      </c>
    </row>
    <row r="162" spans="1:4" x14ac:dyDescent="0.25">
      <c r="A162" s="37" t="s">
        <v>2752</v>
      </c>
      <c r="B162" s="37" t="s">
        <v>2601</v>
      </c>
      <c r="C162" s="37" t="s">
        <v>2602</v>
      </c>
      <c r="D162">
        <f t="shared" si="2"/>
        <v>0</v>
      </c>
    </row>
    <row r="163" spans="1:4" x14ac:dyDescent="0.25">
      <c r="A163" s="37" t="s">
        <v>2753</v>
      </c>
      <c r="B163" s="37" t="s">
        <v>2610</v>
      </c>
      <c r="C163" s="37" t="s">
        <v>2611</v>
      </c>
      <c r="D163" t="str">
        <f t="shared" si="2"/>
        <v>4</v>
      </c>
    </row>
    <row r="164" spans="1:4" x14ac:dyDescent="0.25">
      <c r="A164" s="37" t="s">
        <v>2754</v>
      </c>
      <c r="B164" s="37" t="s">
        <v>2601</v>
      </c>
      <c r="C164" s="37" t="s">
        <v>2602</v>
      </c>
      <c r="D164">
        <f t="shared" si="2"/>
        <v>0</v>
      </c>
    </row>
    <row r="165" spans="1:4" x14ac:dyDescent="0.25">
      <c r="A165" s="37" t="s">
        <v>2755</v>
      </c>
      <c r="B165" s="37" t="s">
        <v>2601</v>
      </c>
      <c r="C165" s="37" t="s">
        <v>2602</v>
      </c>
      <c r="D165">
        <f t="shared" si="2"/>
        <v>0</v>
      </c>
    </row>
    <row r="166" spans="1:4" x14ac:dyDescent="0.25">
      <c r="A166" s="37" t="s">
        <v>2756</v>
      </c>
      <c r="B166" s="37" t="s">
        <v>2611</v>
      </c>
      <c r="C166" s="37" t="s">
        <v>2611</v>
      </c>
      <c r="D166" t="str">
        <f t="shared" si="2"/>
        <v>4</v>
      </c>
    </row>
    <row r="167" spans="1:4" x14ac:dyDescent="0.25">
      <c r="A167" s="37" t="s">
        <v>2757</v>
      </c>
      <c r="B167" s="37" t="s">
        <v>2601</v>
      </c>
      <c r="C167" s="37" t="s">
        <v>2602</v>
      </c>
      <c r="D167">
        <f t="shared" si="2"/>
        <v>0</v>
      </c>
    </row>
    <row r="168" spans="1:4" x14ac:dyDescent="0.25">
      <c r="A168" s="37" t="s">
        <v>2758</v>
      </c>
      <c r="B168" s="37" t="s">
        <v>2601</v>
      </c>
      <c r="C168" s="37" t="s">
        <v>2602</v>
      </c>
      <c r="D168">
        <f t="shared" si="2"/>
        <v>0</v>
      </c>
    </row>
    <row r="169" spans="1:4" x14ac:dyDescent="0.25">
      <c r="A169" s="37" t="s">
        <v>2759</v>
      </c>
      <c r="B169" s="37" t="s">
        <v>2601</v>
      </c>
      <c r="C169" s="37" t="s">
        <v>2602</v>
      </c>
      <c r="D169">
        <f t="shared" si="2"/>
        <v>0</v>
      </c>
    </row>
    <row r="170" spans="1:4" x14ac:dyDescent="0.25">
      <c r="A170" s="37" t="s">
        <v>2760</v>
      </c>
      <c r="B170" s="37" t="s">
        <v>2601</v>
      </c>
      <c r="C170" s="37" t="s">
        <v>2602</v>
      </c>
      <c r="D170">
        <f t="shared" si="2"/>
        <v>0</v>
      </c>
    </row>
    <row r="171" spans="1:4" x14ac:dyDescent="0.25">
      <c r="A171" s="37" t="s">
        <v>2761</v>
      </c>
      <c r="B171" s="37" t="s">
        <v>2601</v>
      </c>
      <c r="C171" s="37" t="s">
        <v>2602</v>
      </c>
      <c r="D171">
        <f t="shared" si="2"/>
        <v>0</v>
      </c>
    </row>
    <row r="172" spans="1:4" x14ac:dyDescent="0.25">
      <c r="A172" s="37" t="s">
        <v>2762</v>
      </c>
      <c r="B172" s="37" t="s">
        <v>2601</v>
      </c>
      <c r="C172" s="37" t="s">
        <v>2602</v>
      </c>
      <c r="D172">
        <f t="shared" si="2"/>
        <v>0</v>
      </c>
    </row>
    <row r="173" spans="1:4" x14ac:dyDescent="0.25">
      <c r="A173" s="37" t="s">
        <v>2763</v>
      </c>
      <c r="B173" s="37" t="s">
        <v>2601</v>
      </c>
      <c r="C173" s="37" t="s">
        <v>2602</v>
      </c>
      <c r="D173">
        <f t="shared" si="2"/>
        <v>0</v>
      </c>
    </row>
    <row r="174" spans="1:4" x14ac:dyDescent="0.25">
      <c r="A174" s="37" t="s">
        <v>2764</v>
      </c>
      <c r="B174" s="37" t="s">
        <v>2601</v>
      </c>
      <c r="C174" s="37" t="s">
        <v>2602</v>
      </c>
      <c r="D174">
        <f t="shared" si="2"/>
        <v>0</v>
      </c>
    </row>
    <row r="175" spans="1:4" x14ac:dyDescent="0.25">
      <c r="A175" s="37" t="s">
        <v>2765</v>
      </c>
      <c r="B175" s="37" t="s">
        <v>2601</v>
      </c>
      <c r="C175" s="37" t="s">
        <v>2602</v>
      </c>
      <c r="D175">
        <f t="shared" si="2"/>
        <v>0</v>
      </c>
    </row>
    <row r="176" spans="1:4" x14ac:dyDescent="0.25">
      <c r="A176" s="37" t="s">
        <v>2766</v>
      </c>
      <c r="B176" s="37" t="s">
        <v>2601</v>
      </c>
      <c r="C176" s="37" t="s">
        <v>2602</v>
      </c>
      <c r="D176">
        <f t="shared" si="2"/>
        <v>0</v>
      </c>
    </row>
    <row r="177" spans="1:4" x14ac:dyDescent="0.25">
      <c r="A177" s="37" t="s">
        <v>2767</v>
      </c>
      <c r="B177" s="37" t="s">
        <v>2601</v>
      </c>
      <c r="C177" s="37" t="s">
        <v>2602</v>
      </c>
      <c r="D177">
        <f t="shared" si="2"/>
        <v>0</v>
      </c>
    </row>
    <row r="178" spans="1:4" x14ac:dyDescent="0.25">
      <c r="A178" s="37" t="s">
        <v>2768</v>
      </c>
      <c r="B178" s="37" t="s">
        <v>2601</v>
      </c>
      <c r="C178" s="37" t="s">
        <v>2602</v>
      </c>
      <c r="D178">
        <f t="shared" si="2"/>
        <v>0</v>
      </c>
    </row>
    <row r="179" spans="1:4" x14ac:dyDescent="0.25">
      <c r="A179" s="37" t="s">
        <v>2769</v>
      </c>
      <c r="B179" s="37" t="s">
        <v>2601</v>
      </c>
      <c r="C179" s="37" t="s">
        <v>2602</v>
      </c>
      <c r="D179">
        <f t="shared" si="2"/>
        <v>0</v>
      </c>
    </row>
    <row r="180" spans="1:4" x14ac:dyDescent="0.25">
      <c r="A180" s="37" t="s">
        <v>2770</v>
      </c>
      <c r="B180" s="37" t="s">
        <v>2601</v>
      </c>
      <c r="C180" s="37" t="s">
        <v>2602</v>
      </c>
      <c r="D180">
        <f t="shared" si="2"/>
        <v>0</v>
      </c>
    </row>
    <row r="181" spans="1:4" x14ac:dyDescent="0.25">
      <c r="A181" s="37" t="s">
        <v>2771</v>
      </c>
      <c r="B181" s="37" t="s">
        <v>2601</v>
      </c>
      <c r="C181" s="37" t="s">
        <v>2602</v>
      </c>
      <c r="D181">
        <f t="shared" si="2"/>
        <v>0</v>
      </c>
    </row>
    <row r="182" spans="1:4" x14ac:dyDescent="0.25">
      <c r="A182" s="37" t="s">
        <v>2772</v>
      </c>
      <c r="B182" s="37" t="s">
        <v>2601</v>
      </c>
      <c r="C182" s="37" t="s">
        <v>2602</v>
      </c>
      <c r="D182">
        <f t="shared" si="2"/>
        <v>0</v>
      </c>
    </row>
    <row r="183" spans="1:4" x14ac:dyDescent="0.25">
      <c r="A183" s="37" t="s">
        <v>2773</v>
      </c>
      <c r="B183" s="37" t="s">
        <v>2601</v>
      </c>
      <c r="C183" s="37" t="s">
        <v>2602</v>
      </c>
      <c r="D183">
        <f t="shared" si="2"/>
        <v>0</v>
      </c>
    </row>
    <row r="184" spans="1:4" x14ac:dyDescent="0.25">
      <c r="A184" s="37" t="s">
        <v>2774</v>
      </c>
      <c r="B184" s="37" t="s">
        <v>2601</v>
      </c>
      <c r="C184" s="37" t="s">
        <v>2602</v>
      </c>
      <c r="D184">
        <f t="shared" si="2"/>
        <v>0</v>
      </c>
    </row>
    <row r="185" spans="1:4" x14ac:dyDescent="0.25">
      <c r="A185" s="37" t="s">
        <v>2775</v>
      </c>
      <c r="B185" s="37" t="s">
        <v>2601</v>
      </c>
      <c r="C185" s="37" t="s">
        <v>2602</v>
      </c>
      <c r="D185">
        <f t="shared" si="2"/>
        <v>0</v>
      </c>
    </row>
    <row r="186" spans="1:4" x14ac:dyDescent="0.25">
      <c r="A186" s="37" t="s">
        <v>2776</v>
      </c>
      <c r="B186" s="37" t="s">
        <v>2601</v>
      </c>
      <c r="C186" s="37" t="s">
        <v>2602</v>
      </c>
      <c r="D186">
        <f t="shared" si="2"/>
        <v>0</v>
      </c>
    </row>
    <row r="187" spans="1:4" x14ac:dyDescent="0.25">
      <c r="A187" s="37" t="s">
        <v>2777</v>
      </c>
      <c r="B187" s="37" t="s">
        <v>2601</v>
      </c>
      <c r="C187" s="37" t="s">
        <v>2602</v>
      </c>
      <c r="D187">
        <f t="shared" si="2"/>
        <v>0</v>
      </c>
    </row>
    <row r="188" spans="1:4" x14ac:dyDescent="0.25">
      <c r="A188" s="37" t="s">
        <v>2778</v>
      </c>
      <c r="B188" s="37" t="s">
        <v>2601</v>
      </c>
      <c r="C188" s="37" t="s">
        <v>2602</v>
      </c>
      <c r="D188">
        <f t="shared" si="2"/>
        <v>0</v>
      </c>
    </row>
    <row r="189" spans="1:4" x14ac:dyDescent="0.25">
      <c r="A189" s="37" t="s">
        <v>2779</v>
      </c>
      <c r="B189" s="37" t="s">
        <v>2601</v>
      </c>
      <c r="C189" s="37" t="s">
        <v>2602</v>
      </c>
      <c r="D189">
        <f t="shared" si="2"/>
        <v>0</v>
      </c>
    </row>
    <row r="190" spans="1:4" x14ac:dyDescent="0.25">
      <c r="A190" s="37" t="s">
        <v>2780</v>
      </c>
      <c r="B190" s="37" t="s">
        <v>2601</v>
      </c>
      <c r="C190" s="37" t="s">
        <v>2602</v>
      </c>
      <c r="D190">
        <f t="shared" si="2"/>
        <v>0</v>
      </c>
    </row>
    <row r="191" spans="1:4" x14ac:dyDescent="0.25">
      <c r="A191" s="37" t="s">
        <v>2781</v>
      </c>
      <c r="B191" s="37" t="s">
        <v>2601</v>
      </c>
      <c r="C191" s="37" t="s">
        <v>2602</v>
      </c>
      <c r="D191">
        <f t="shared" si="2"/>
        <v>0</v>
      </c>
    </row>
    <row r="192" spans="1:4" x14ac:dyDescent="0.25">
      <c r="A192" s="37" t="s">
        <v>2782</v>
      </c>
      <c r="B192" s="37" t="s">
        <v>2601</v>
      </c>
      <c r="C192" s="37" t="s">
        <v>2602</v>
      </c>
      <c r="D192">
        <f t="shared" si="2"/>
        <v>0</v>
      </c>
    </row>
    <row r="193" spans="1:4" x14ac:dyDescent="0.25">
      <c r="A193" s="37" t="s">
        <v>2783</v>
      </c>
      <c r="B193" s="37" t="s">
        <v>2601</v>
      </c>
      <c r="C193" s="37" t="s">
        <v>2602</v>
      </c>
      <c r="D193">
        <f t="shared" si="2"/>
        <v>0</v>
      </c>
    </row>
    <row r="194" spans="1:4" x14ac:dyDescent="0.25">
      <c r="A194" s="37" t="s">
        <v>2784</v>
      </c>
      <c r="B194" s="37" t="s">
        <v>2601</v>
      </c>
      <c r="C194" s="37" t="s">
        <v>2602</v>
      </c>
      <c r="D194">
        <f t="shared" si="2"/>
        <v>0</v>
      </c>
    </row>
    <row r="195" spans="1:4" x14ac:dyDescent="0.25">
      <c r="A195" s="37" t="s">
        <v>2785</v>
      </c>
      <c r="B195" s="37" t="s">
        <v>2601</v>
      </c>
      <c r="C195" s="37" t="s">
        <v>2602</v>
      </c>
      <c r="D195">
        <f t="shared" ref="D195:D256" si="3">IF(C195="",0,C195)</f>
        <v>0</v>
      </c>
    </row>
    <row r="196" spans="1:4" x14ac:dyDescent="0.25">
      <c r="A196" s="37" t="s">
        <v>2786</v>
      </c>
      <c r="B196" s="37" t="s">
        <v>2601</v>
      </c>
      <c r="C196" s="37" t="s">
        <v>2602</v>
      </c>
      <c r="D196">
        <f t="shared" si="3"/>
        <v>0</v>
      </c>
    </row>
    <row r="197" spans="1:4" x14ac:dyDescent="0.25">
      <c r="A197" s="37" t="s">
        <v>2787</v>
      </c>
      <c r="B197" s="37" t="s">
        <v>2601</v>
      </c>
      <c r="C197" s="37" t="s">
        <v>2602</v>
      </c>
      <c r="D197">
        <f t="shared" si="3"/>
        <v>0</v>
      </c>
    </row>
    <row r="198" spans="1:4" x14ac:dyDescent="0.25">
      <c r="A198" s="37" t="s">
        <v>2788</v>
      </c>
      <c r="B198" s="37" t="s">
        <v>2601</v>
      </c>
      <c r="C198" s="37" t="s">
        <v>2602</v>
      </c>
      <c r="D198">
        <f t="shared" si="3"/>
        <v>0</v>
      </c>
    </row>
    <row r="199" spans="1:4" x14ac:dyDescent="0.25">
      <c r="A199" s="37" t="s">
        <v>2789</v>
      </c>
      <c r="B199" s="37" t="s">
        <v>2601</v>
      </c>
      <c r="C199" s="37" t="s">
        <v>2602</v>
      </c>
      <c r="D199">
        <f t="shared" si="3"/>
        <v>0</v>
      </c>
    </row>
    <row r="200" spans="1:4" x14ac:dyDescent="0.25">
      <c r="A200" s="37" t="s">
        <v>2790</v>
      </c>
      <c r="B200" s="37" t="s">
        <v>2601</v>
      </c>
      <c r="C200" s="37" t="s">
        <v>2602</v>
      </c>
      <c r="D200">
        <f t="shared" si="3"/>
        <v>0</v>
      </c>
    </row>
    <row r="201" spans="1:4" x14ac:dyDescent="0.25">
      <c r="A201" s="37" t="s">
        <v>2791</v>
      </c>
      <c r="B201" s="37" t="s">
        <v>2601</v>
      </c>
      <c r="C201" s="37" t="s">
        <v>2602</v>
      </c>
      <c r="D201">
        <f t="shared" si="3"/>
        <v>0</v>
      </c>
    </row>
    <row r="202" spans="1:4" x14ac:dyDescent="0.25">
      <c r="A202" s="37" t="s">
        <v>2792</v>
      </c>
      <c r="B202" s="37" t="s">
        <v>2601</v>
      </c>
      <c r="C202" s="37" t="s">
        <v>2602</v>
      </c>
      <c r="D202">
        <f t="shared" si="3"/>
        <v>0</v>
      </c>
    </row>
    <row r="203" spans="1:4" x14ac:dyDescent="0.25">
      <c r="A203" s="37" t="s">
        <v>2793</v>
      </c>
      <c r="B203" s="37" t="s">
        <v>2601</v>
      </c>
      <c r="C203" s="37" t="s">
        <v>2602</v>
      </c>
      <c r="D203">
        <f t="shared" si="3"/>
        <v>0</v>
      </c>
    </row>
    <row r="204" spans="1:4" x14ac:dyDescent="0.25">
      <c r="A204" s="37" t="s">
        <v>2794</v>
      </c>
      <c r="B204" s="37" t="s">
        <v>2601</v>
      </c>
      <c r="C204" s="37" t="s">
        <v>2602</v>
      </c>
      <c r="D204">
        <f t="shared" si="3"/>
        <v>0</v>
      </c>
    </row>
    <row r="205" spans="1:4" x14ac:dyDescent="0.25">
      <c r="A205" s="37" t="s">
        <v>2795</v>
      </c>
      <c r="B205" s="37" t="s">
        <v>2601</v>
      </c>
      <c r="C205" s="37" t="s">
        <v>2602</v>
      </c>
      <c r="D205">
        <f t="shared" si="3"/>
        <v>0</v>
      </c>
    </row>
    <row r="206" spans="1:4" x14ac:dyDescent="0.25">
      <c r="A206" s="37" t="s">
        <v>2796</v>
      </c>
      <c r="B206" s="37" t="s">
        <v>2601</v>
      </c>
      <c r="C206" s="37" t="s">
        <v>2602</v>
      </c>
      <c r="D206">
        <f t="shared" si="3"/>
        <v>0</v>
      </c>
    </row>
    <row r="207" spans="1:4" x14ac:dyDescent="0.25">
      <c r="A207" s="37" t="s">
        <v>2797</v>
      </c>
      <c r="B207" s="37" t="s">
        <v>2601</v>
      </c>
      <c r="C207" s="37" t="s">
        <v>2602</v>
      </c>
      <c r="D207">
        <f t="shared" si="3"/>
        <v>0</v>
      </c>
    </row>
    <row r="208" spans="1:4" x14ac:dyDescent="0.25">
      <c r="A208" s="37" t="s">
        <v>2798</v>
      </c>
      <c r="B208" s="37" t="s">
        <v>2601</v>
      </c>
      <c r="C208" s="37" t="s">
        <v>2602</v>
      </c>
      <c r="D208">
        <f t="shared" si="3"/>
        <v>0</v>
      </c>
    </row>
    <row r="209" spans="1:4" x14ac:dyDescent="0.25">
      <c r="A209" s="37" t="s">
        <v>2799</v>
      </c>
      <c r="B209" s="37" t="s">
        <v>2601</v>
      </c>
      <c r="C209" s="37" t="s">
        <v>2602</v>
      </c>
      <c r="D209">
        <f t="shared" si="3"/>
        <v>0</v>
      </c>
    </row>
    <row r="210" spans="1:4" x14ac:dyDescent="0.25">
      <c r="A210" s="37" t="s">
        <v>2800</v>
      </c>
      <c r="B210" s="37" t="s">
        <v>2601</v>
      </c>
      <c r="C210" s="37" t="s">
        <v>2602</v>
      </c>
      <c r="D210">
        <f t="shared" si="3"/>
        <v>0</v>
      </c>
    </row>
    <row r="211" spans="1:4" x14ac:dyDescent="0.25">
      <c r="A211" s="37" t="s">
        <v>2801</v>
      </c>
      <c r="B211" s="37" t="s">
        <v>2601</v>
      </c>
      <c r="C211" s="37" t="s">
        <v>2602</v>
      </c>
      <c r="D211">
        <f t="shared" si="3"/>
        <v>0</v>
      </c>
    </row>
    <row r="212" spans="1:4" x14ac:dyDescent="0.25">
      <c r="A212" s="37" t="s">
        <v>2802</v>
      </c>
      <c r="B212" s="37" t="s">
        <v>2601</v>
      </c>
      <c r="C212" s="37" t="s">
        <v>2602</v>
      </c>
      <c r="D212">
        <f t="shared" si="3"/>
        <v>0</v>
      </c>
    </row>
    <row r="213" spans="1:4" x14ac:dyDescent="0.25">
      <c r="A213" s="37" t="s">
        <v>2803</v>
      </c>
      <c r="B213" s="37" t="s">
        <v>2601</v>
      </c>
      <c r="C213" s="37" t="s">
        <v>2602</v>
      </c>
      <c r="D213">
        <f t="shared" si="3"/>
        <v>0</v>
      </c>
    </row>
    <row r="214" spans="1:4" x14ac:dyDescent="0.25">
      <c r="A214" s="37" t="s">
        <v>2804</v>
      </c>
      <c r="B214" s="37" t="s">
        <v>2601</v>
      </c>
      <c r="C214" s="37" t="s">
        <v>2602</v>
      </c>
      <c r="D214">
        <f t="shared" si="3"/>
        <v>0</v>
      </c>
    </row>
    <row r="215" spans="1:4" x14ac:dyDescent="0.25">
      <c r="A215" s="37" t="s">
        <v>2805</v>
      </c>
      <c r="B215" s="37" t="s">
        <v>2601</v>
      </c>
      <c r="C215" s="37" t="s">
        <v>2602</v>
      </c>
      <c r="D215">
        <f t="shared" si="3"/>
        <v>0</v>
      </c>
    </row>
    <row r="216" spans="1:4" x14ac:dyDescent="0.25">
      <c r="A216" s="37" t="s">
        <v>2806</v>
      </c>
      <c r="B216" s="37" t="s">
        <v>2601</v>
      </c>
      <c r="C216" s="37" t="s">
        <v>2602</v>
      </c>
      <c r="D216">
        <f t="shared" si="3"/>
        <v>0</v>
      </c>
    </row>
    <row r="217" spans="1:4" x14ac:dyDescent="0.25">
      <c r="A217" s="37" t="s">
        <v>2807</v>
      </c>
      <c r="B217" s="37" t="s">
        <v>2601</v>
      </c>
      <c r="C217" s="37" t="s">
        <v>2602</v>
      </c>
      <c r="D217">
        <f t="shared" si="3"/>
        <v>0</v>
      </c>
    </row>
    <row r="218" spans="1:4" x14ac:dyDescent="0.25">
      <c r="A218" s="37" t="s">
        <v>2808</v>
      </c>
      <c r="B218" s="37" t="s">
        <v>2601</v>
      </c>
      <c r="C218" s="37" t="s">
        <v>2602</v>
      </c>
      <c r="D218">
        <f t="shared" si="3"/>
        <v>0</v>
      </c>
    </row>
    <row r="219" spans="1:4" x14ac:dyDescent="0.25">
      <c r="A219" s="37" t="s">
        <v>2809</v>
      </c>
      <c r="B219" s="37" t="s">
        <v>2601</v>
      </c>
      <c r="C219" s="37" t="s">
        <v>2602</v>
      </c>
      <c r="D219">
        <f t="shared" si="3"/>
        <v>0</v>
      </c>
    </row>
    <row r="220" spans="1:4" x14ac:dyDescent="0.25">
      <c r="A220" s="37" t="s">
        <v>2810</v>
      </c>
      <c r="B220" s="37" t="s">
        <v>2601</v>
      </c>
      <c r="C220" s="37" t="s">
        <v>2602</v>
      </c>
      <c r="D220">
        <f t="shared" si="3"/>
        <v>0</v>
      </c>
    </row>
    <row r="221" spans="1:4" x14ac:dyDescent="0.25">
      <c r="A221" s="37" t="s">
        <v>2811</v>
      </c>
      <c r="B221" s="37" t="s">
        <v>2601</v>
      </c>
      <c r="C221" s="37" t="s">
        <v>2602</v>
      </c>
      <c r="D221">
        <f t="shared" si="3"/>
        <v>0</v>
      </c>
    </row>
    <row r="222" spans="1:4" x14ac:dyDescent="0.25">
      <c r="A222" s="37" t="s">
        <v>2812</v>
      </c>
      <c r="B222" s="37" t="s">
        <v>2601</v>
      </c>
      <c r="C222" s="37" t="s">
        <v>2602</v>
      </c>
      <c r="D222">
        <f t="shared" si="3"/>
        <v>0</v>
      </c>
    </row>
    <row r="223" spans="1:4" x14ac:dyDescent="0.25">
      <c r="A223" s="37" t="s">
        <v>2813</v>
      </c>
      <c r="B223" s="37" t="s">
        <v>2601</v>
      </c>
      <c r="C223" s="37" t="s">
        <v>2602</v>
      </c>
      <c r="D223">
        <f t="shared" si="3"/>
        <v>0</v>
      </c>
    </row>
    <row r="224" spans="1:4" x14ac:dyDescent="0.25">
      <c r="A224" s="37" t="s">
        <v>2814</v>
      </c>
      <c r="B224" s="37" t="s">
        <v>2601</v>
      </c>
      <c r="C224" s="37" t="s">
        <v>2602</v>
      </c>
      <c r="D224">
        <f t="shared" si="3"/>
        <v>0</v>
      </c>
    </row>
    <row r="225" spans="1:4" x14ac:dyDescent="0.25">
      <c r="A225" s="37" t="s">
        <v>2815</v>
      </c>
      <c r="B225" s="37" t="s">
        <v>2601</v>
      </c>
      <c r="C225" s="37" t="s">
        <v>2602</v>
      </c>
      <c r="D225">
        <f t="shared" si="3"/>
        <v>0</v>
      </c>
    </row>
    <row r="226" spans="1:4" x14ac:dyDescent="0.25">
      <c r="A226" s="37" t="s">
        <v>2816</v>
      </c>
      <c r="B226" s="37" t="s">
        <v>2611</v>
      </c>
      <c r="C226" s="37" t="s">
        <v>2611</v>
      </c>
      <c r="D226" t="str">
        <f t="shared" si="3"/>
        <v>4</v>
      </c>
    </row>
    <row r="227" spans="1:4" x14ac:dyDescent="0.25">
      <c r="A227" s="37" t="s">
        <v>2817</v>
      </c>
      <c r="B227" s="37" t="s">
        <v>2601</v>
      </c>
      <c r="C227" s="37" t="s">
        <v>2602</v>
      </c>
      <c r="D227">
        <f t="shared" si="3"/>
        <v>0</v>
      </c>
    </row>
    <row r="228" spans="1:4" x14ac:dyDescent="0.25">
      <c r="A228" s="37" t="s">
        <v>2818</v>
      </c>
      <c r="B228" s="37" t="s">
        <v>2601</v>
      </c>
      <c r="C228" s="37" t="s">
        <v>2602</v>
      </c>
      <c r="D228">
        <f t="shared" si="3"/>
        <v>0</v>
      </c>
    </row>
    <row r="229" spans="1:4" x14ac:dyDescent="0.25">
      <c r="A229" s="37" t="s">
        <v>2819</v>
      </c>
      <c r="B229" s="37" t="s">
        <v>2601</v>
      </c>
      <c r="C229" s="37" t="s">
        <v>2602</v>
      </c>
      <c r="D229">
        <f t="shared" si="3"/>
        <v>0</v>
      </c>
    </row>
    <row r="230" spans="1:4" x14ac:dyDescent="0.25">
      <c r="A230" s="37" t="s">
        <v>2820</v>
      </c>
      <c r="B230" s="37" t="s">
        <v>2601</v>
      </c>
      <c r="C230" s="37" t="s">
        <v>2602</v>
      </c>
      <c r="D230">
        <f t="shared" si="3"/>
        <v>0</v>
      </c>
    </row>
    <row r="231" spans="1:4" x14ac:dyDescent="0.25">
      <c r="A231" s="37" t="s">
        <v>2821</v>
      </c>
      <c r="B231" s="37" t="s">
        <v>2601</v>
      </c>
      <c r="C231" s="37" t="s">
        <v>2602</v>
      </c>
      <c r="D231">
        <f t="shared" si="3"/>
        <v>0</v>
      </c>
    </row>
    <row r="232" spans="1:4" x14ac:dyDescent="0.25">
      <c r="A232" s="37" t="s">
        <v>2822</v>
      </c>
      <c r="B232" s="37" t="s">
        <v>2601</v>
      </c>
      <c r="C232" s="37" t="s">
        <v>2602</v>
      </c>
      <c r="D232">
        <f t="shared" si="3"/>
        <v>0</v>
      </c>
    </row>
    <row r="233" spans="1:4" x14ac:dyDescent="0.25">
      <c r="A233" s="37" t="s">
        <v>2823</v>
      </c>
      <c r="B233" s="37" t="s">
        <v>2601</v>
      </c>
      <c r="C233" s="37" t="s">
        <v>2602</v>
      </c>
      <c r="D233">
        <f t="shared" si="3"/>
        <v>0</v>
      </c>
    </row>
    <row r="234" spans="1:4" x14ac:dyDescent="0.25">
      <c r="A234" s="37" t="s">
        <v>2824</v>
      </c>
      <c r="B234" s="37" t="s">
        <v>2601</v>
      </c>
      <c r="C234" s="37" t="s">
        <v>2602</v>
      </c>
      <c r="D234">
        <f t="shared" si="3"/>
        <v>0</v>
      </c>
    </row>
    <row r="235" spans="1:4" x14ac:dyDescent="0.25">
      <c r="A235" s="37" t="s">
        <v>2324</v>
      </c>
      <c r="B235" s="37" t="s">
        <v>2601</v>
      </c>
      <c r="C235" s="37" t="s">
        <v>2602</v>
      </c>
      <c r="D235">
        <f t="shared" si="3"/>
        <v>0</v>
      </c>
    </row>
    <row r="236" spans="1:4" x14ac:dyDescent="0.25">
      <c r="A236" s="37" t="s">
        <v>2510</v>
      </c>
      <c r="B236" s="37" t="s">
        <v>2601</v>
      </c>
      <c r="C236" s="37" t="s">
        <v>2602</v>
      </c>
      <c r="D236">
        <f t="shared" si="3"/>
        <v>0</v>
      </c>
    </row>
    <row r="237" spans="1:4" x14ac:dyDescent="0.25">
      <c r="A237" s="37" t="s">
        <v>2350</v>
      </c>
      <c r="B237" s="37" t="s">
        <v>2601</v>
      </c>
      <c r="C237" s="37" t="s">
        <v>2602</v>
      </c>
      <c r="D237">
        <f t="shared" si="3"/>
        <v>0</v>
      </c>
    </row>
    <row r="238" spans="1:4" x14ac:dyDescent="0.25">
      <c r="A238" s="37" t="s">
        <v>2353</v>
      </c>
      <c r="B238" s="37" t="s">
        <v>2601</v>
      </c>
      <c r="C238" s="37" t="s">
        <v>2602</v>
      </c>
      <c r="D238">
        <f t="shared" si="3"/>
        <v>0</v>
      </c>
    </row>
    <row r="239" spans="1:4" x14ac:dyDescent="0.25">
      <c r="A239" s="37" t="s">
        <v>2555</v>
      </c>
      <c r="B239" s="37" t="s">
        <v>2601</v>
      </c>
      <c r="C239" s="37" t="s">
        <v>2602</v>
      </c>
      <c r="D239">
        <f t="shared" si="3"/>
        <v>0</v>
      </c>
    </row>
    <row r="240" spans="1:4" x14ac:dyDescent="0.25">
      <c r="A240" s="37" t="s">
        <v>2825</v>
      </c>
      <c r="B240" s="37" t="s">
        <v>2601</v>
      </c>
      <c r="C240" s="37" t="s">
        <v>2602</v>
      </c>
      <c r="D240">
        <f t="shared" si="3"/>
        <v>0</v>
      </c>
    </row>
    <row r="241" spans="1:4" x14ac:dyDescent="0.25">
      <c r="A241" s="37" t="s">
        <v>2520</v>
      </c>
      <c r="B241" s="37" t="s">
        <v>2601</v>
      </c>
      <c r="C241" s="37" t="s">
        <v>2602</v>
      </c>
      <c r="D241">
        <f t="shared" si="3"/>
        <v>0</v>
      </c>
    </row>
    <row r="242" spans="1:4" x14ac:dyDescent="0.25">
      <c r="A242" s="37" t="s">
        <v>2371</v>
      </c>
      <c r="B242" s="37" t="s">
        <v>2601</v>
      </c>
      <c r="C242" s="37" t="s">
        <v>2602</v>
      </c>
      <c r="D242">
        <f t="shared" si="3"/>
        <v>0</v>
      </c>
    </row>
    <row r="243" spans="1:4" x14ac:dyDescent="0.25">
      <c r="A243" s="37" t="s">
        <v>2375</v>
      </c>
      <c r="B243" s="37" t="s">
        <v>2601</v>
      </c>
      <c r="C243" s="37" t="s">
        <v>2602</v>
      </c>
      <c r="D243">
        <f t="shared" si="3"/>
        <v>0</v>
      </c>
    </row>
    <row r="244" spans="1:4" x14ac:dyDescent="0.25">
      <c r="A244" s="37" t="s">
        <v>2826</v>
      </c>
      <c r="B244" s="37" t="s">
        <v>2601</v>
      </c>
      <c r="C244" s="37" t="s">
        <v>2602</v>
      </c>
      <c r="D244">
        <f t="shared" si="3"/>
        <v>0</v>
      </c>
    </row>
    <row r="245" spans="1:4" x14ac:dyDescent="0.25">
      <c r="A245" s="37" t="s">
        <v>2559</v>
      </c>
      <c r="B245" s="37" t="s">
        <v>2601</v>
      </c>
      <c r="C245" s="37" t="s">
        <v>2602</v>
      </c>
      <c r="D245">
        <f t="shared" si="3"/>
        <v>0</v>
      </c>
    </row>
    <row r="246" spans="1:4" x14ac:dyDescent="0.25">
      <c r="A246" s="37" t="s">
        <v>2827</v>
      </c>
      <c r="B246" s="37" t="s">
        <v>2601</v>
      </c>
      <c r="C246" s="37" t="s">
        <v>2602</v>
      </c>
      <c r="D246">
        <f t="shared" si="3"/>
        <v>0</v>
      </c>
    </row>
    <row r="247" spans="1:4" x14ac:dyDescent="0.25">
      <c r="A247" s="37" t="s">
        <v>2828</v>
      </c>
      <c r="B247" s="37" t="s">
        <v>2601</v>
      </c>
      <c r="C247" s="37" t="s">
        <v>2602</v>
      </c>
      <c r="D247">
        <f t="shared" si="3"/>
        <v>0</v>
      </c>
    </row>
    <row r="248" spans="1:4" x14ac:dyDescent="0.25">
      <c r="A248" s="37" t="s">
        <v>2829</v>
      </c>
      <c r="B248" s="37" t="s">
        <v>2601</v>
      </c>
      <c r="C248" s="37" t="s">
        <v>2602</v>
      </c>
      <c r="D248">
        <f t="shared" si="3"/>
        <v>0</v>
      </c>
    </row>
    <row r="249" spans="1:4" x14ac:dyDescent="0.25">
      <c r="A249" s="37" t="s">
        <v>2397</v>
      </c>
      <c r="B249" s="37" t="s">
        <v>2601</v>
      </c>
      <c r="C249" s="37" t="s">
        <v>2602</v>
      </c>
      <c r="D249">
        <f t="shared" si="3"/>
        <v>0</v>
      </c>
    </row>
    <row r="250" spans="1:4" x14ac:dyDescent="0.25">
      <c r="A250" s="37" t="s">
        <v>2399</v>
      </c>
      <c r="B250" s="37" t="s">
        <v>2601</v>
      </c>
      <c r="C250" s="37" t="s">
        <v>2602</v>
      </c>
      <c r="D250">
        <f t="shared" si="3"/>
        <v>0</v>
      </c>
    </row>
    <row r="251" spans="1:4" x14ac:dyDescent="0.25">
      <c r="A251" s="37" t="s">
        <v>2484</v>
      </c>
      <c r="B251" s="37" t="s">
        <v>2601</v>
      </c>
      <c r="C251" s="37" t="s">
        <v>2602</v>
      </c>
      <c r="D251">
        <f t="shared" si="3"/>
        <v>0</v>
      </c>
    </row>
    <row r="252" spans="1:4" x14ac:dyDescent="0.25">
      <c r="A252" s="37" t="s">
        <v>2408</v>
      </c>
      <c r="B252" s="37" t="s">
        <v>2601</v>
      </c>
      <c r="C252" s="37" t="s">
        <v>2602</v>
      </c>
      <c r="D252">
        <f t="shared" si="3"/>
        <v>0</v>
      </c>
    </row>
    <row r="253" spans="1:4" x14ac:dyDescent="0.25">
      <c r="A253" s="37" t="s">
        <v>2429</v>
      </c>
      <c r="B253" s="37" t="s">
        <v>2601</v>
      </c>
      <c r="C253" s="37" t="s">
        <v>2602</v>
      </c>
      <c r="D253">
        <f t="shared" si="3"/>
        <v>0</v>
      </c>
    </row>
    <row r="254" spans="1:4" x14ac:dyDescent="0.25">
      <c r="A254" s="37" t="s">
        <v>2830</v>
      </c>
      <c r="B254" s="37" t="s">
        <v>2601</v>
      </c>
      <c r="C254" s="37" t="s">
        <v>2602</v>
      </c>
      <c r="D254">
        <f t="shared" si="3"/>
        <v>0</v>
      </c>
    </row>
    <row r="255" spans="1:4" x14ac:dyDescent="0.25">
      <c r="A255" s="37" t="s">
        <v>2506</v>
      </c>
      <c r="B255" s="37" t="s">
        <v>2601</v>
      </c>
      <c r="C255" s="37" t="s">
        <v>2602</v>
      </c>
      <c r="D255">
        <f t="shared" si="3"/>
        <v>0</v>
      </c>
    </row>
    <row r="256" spans="1:4" x14ac:dyDescent="0.25">
      <c r="A256" s="37" t="s">
        <v>2831</v>
      </c>
      <c r="B256" s="37" t="s">
        <v>2601</v>
      </c>
      <c r="C256" s="37" t="s">
        <v>2602</v>
      </c>
      <c r="D256">
        <f t="shared" si="3"/>
        <v>0</v>
      </c>
    </row>
    <row r="257" spans="1:4" x14ac:dyDescent="0.25">
      <c r="A257" s="37" t="s">
        <v>2832</v>
      </c>
      <c r="B257" s="37" t="s">
        <v>2601</v>
      </c>
      <c r="D257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" workbookViewId="0">
      <selection activeCell="E28" sqref="E28"/>
    </sheetView>
  </sheetViews>
  <sheetFormatPr defaultRowHeight="15.75" x14ac:dyDescent="0.25"/>
  <cols>
    <col min="1" max="1" width="32.875" hidden="1" customWidth="1"/>
    <col min="2" max="2" width="25.625" hidden="1" customWidth="1"/>
    <col min="3" max="3" width="12.5" customWidth="1"/>
    <col min="4" max="4" width="24.5" customWidth="1"/>
    <col min="5" max="5" width="19.375" bestFit="1" customWidth="1"/>
    <col min="6" max="6" width="9.375" bestFit="1" customWidth="1"/>
    <col min="7" max="7" width="25.625" bestFit="1" customWidth="1"/>
    <col min="8" max="8" width="15.625" bestFit="1" customWidth="1"/>
    <col min="9" max="9" width="12.375" bestFit="1" customWidth="1"/>
    <col min="10" max="10" width="18.375" bestFit="1" customWidth="1"/>
    <col min="11" max="11" width="11.125" bestFit="1" customWidth="1"/>
    <col min="12" max="12" width="13.625" bestFit="1" customWidth="1"/>
    <col min="13" max="13" width="18.625" bestFit="1" customWidth="1"/>
    <col min="14" max="14" width="12.125" bestFit="1" customWidth="1"/>
    <col min="15" max="15" width="14" bestFit="1" customWidth="1"/>
    <col min="16" max="16" width="13.125" bestFit="1" customWidth="1"/>
    <col min="17" max="17" width="14.125" bestFit="1" customWidth="1"/>
    <col min="18" max="18" width="20.125" bestFit="1" customWidth="1"/>
    <col min="19" max="19" width="16" bestFit="1" customWidth="1"/>
    <col min="20" max="20" width="16.625" bestFit="1" customWidth="1"/>
    <col min="21" max="21" width="18.875" bestFit="1" customWidth="1"/>
    <col min="22" max="22" width="18.125" bestFit="1" customWidth="1"/>
    <col min="23" max="23" width="14.125" bestFit="1" customWidth="1"/>
    <col min="24" max="24" width="15.375" bestFit="1" customWidth="1"/>
    <col min="25" max="25" width="18.625" bestFit="1" customWidth="1"/>
    <col min="26" max="26" width="17.625" bestFit="1" customWidth="1"/>
    <col min="27" max="27" width="20.375" bestFit="1" customWidth="1"/>
    <col min="28" max="28" width="17.125" bestFit="1" customWidth="1"/>
    <col min="29" max="29" width="8.125" bestFit="1" customWidth="1"/>
    <col min="30" max="30" width="16.125" bestFit="1" customWidth="1"/>
    <col min="31" max="31" width="12.375" bestFit="1" customWidth="1"/>
    <col min="32" max="32" width="17.125" bestFit="1" customWidth="1"/>
    <col min="33" max="33" width="14.125" bestFit="1" customWidth="1"/>
    <col min="34" max="34" width="13.875" bestFit="1" customWidth="1"/>
    <col min="35" max="35" width="12.625" bestFit="1" customWidth="1"/>
    <col min="36" max="36" width="14.625" bestFit="1" customWidth="1"/>
    <col min="37" max="37" width="16.625" bestFit="1" customWidth="1"/>
    <col min="38" max="38" width="15.5" bestFit="1" customWidth="1"/>
    <col min="39" max="39" width="14.5" bestFit="1" customWidth="1"/>
    <col min="40" max="40" width="13.125" bestFit="1" customWidth="1"/>
    <col min="41" max="41" width="13.875" bestFit="1" customWidth="1"/>
    <col min="42" max="42" width="15.625" bestFit="1" customWidth="1"/>
    <col min="43" max="43" width="18.5" bestFit="1" customWidth="1"/>
    <col min="44" max="44" width="12.625" bestFit="1" customWidth="1"/>
    <col min="45" max="45" width="14.625" bestFit="1" customWidth="1"/>
    <col min="46" max="46" width="15.125" bestFit="1" customWidth="1"/>
    <col min="47" max="47" width="14.125" bestFit="1" customWidth="1"/>
    <col min="48" max="48" width="14" bestFit="1" customWidth="1"/>
    <col min="49" max="50" width="16" bestFit="1" customWidth="1"/>
    <col min="51" max="51" width="19.625" bestFit="1" customWidth="1"/>
    <col min="52" max="52" width="20.625" bestFit="1" customWidth="1"/>
    <col min="53" max="53" width="15.5" bestFit="1" customWidth="1"/>
    <col min="54" max="54" width="11.875" bestFit="1" customWidth="1"/>
    <col min="55" max="55" width="12.125" bestFit="1" customWidth="1"/>
    <col min="56" max="56" width="15.625" bestFit="1" customWidth="1"/>
    <col min="57" max="57" width="22.125" bestFit="1" customWidth="1"/>
    <col min="58" max="58" width="16.625" bestFit="1" customWidth="1"/>
    <col min="59" max="59" width="13.625" bestFit="1" customWidth="1"/>
    <col min="60" max="60" width="11.875" bestFit="1" customWidth="1"/>
    <col min="61" max="61" width="13.5" bestFit="1" customWidth="1"/>
    <col min="62" max="62" width="20.5" bestFit="1" customWidth="1"/>
    <col min="63" max="63" width="12.375" bestFit="1" customWidth="1"/>
    <col min="64" max="64" width="20.625" bestFit="1" customWidth="1"/>
    <col min="65" max="65" width="14.5" bestFit="1" customWidth="1"/>
    <col min="66" max="66" width="17.5" bestFit="1" customWidth="1"/>
    <col min="67" max="67" width="20.625" bestFit="1" customWidth="1"/>
    <col min="68" max="68" width="13.625" bestFit="1" customWidth="1"/>
    <col min="69" max="69" width="14.625" bestFit="1" customWidth="1"/>
    <col min="70" max="70" width="13.375" bestFit="1" customWidth="1"/>
    <col min="71" max="71" width="10.625" bestFit="1" customWidth="1"/>
    <col min="72" max="72" width="13.875" bestFit="1" customWidth="1"/>
    <col min="73" max="73" width="13.125" bestFit="1" customWidth="1"/>
    <col min="74" max="75" width="14.125" bestFit="1" customWidth="1"/>
    <col min="76" max="76" width="12.625" bestFit="1" customWidth="1"/>
    <col min="77" max="77" width="15.125" bestFit="1" customWidth="1"/>
    <col min="78" max="78" width="13.625" bestFit="1" customWidth="1"/>
    <col min="79" max="79" width="16.125" bestFit="1" customWidth="1"/>
    <col min="80" max="80" width="13.5" bestFit="1" customWidth="1"/>
    <col min="81" max="81" width="13.625" bestFit="1" customWidth="1"/>
    <col min="82" max="82" width="11.625" bestFit="1" customWidth="1"/>
    <col min="83" max="83" width="15.5" bestFit="1" customWidth="1"/>
    <col min="84" max="84" width="14.5" bestFit="1" customWidth="1"/>
    <col min="85" max="85" width="13.625" bestFit="1" customWidth="1"/>
    <col min="86" max="86" width="11.625" bestFit="1" customWidth="1"/>
    <col min="87" max="87" width="15.5" bestFit="1" customWidth="1"/>
    <col min="88" max="88" width="10.875" bestFit="1" customWidth="1"/>
    <col min="89" max="89" width="11" bestFit="1" customWidth="1"/>
    <col min="90" max="90" width="12.125" bestFit="1" customWidth="1"/>
    <col min="91" max="91" width="18.375" bestFit="1" customWidth="1"/>
    <col min="92" max="92" width="14.125" bestFit="1" customWidth="1"/>
    <col min="93" max="93" width="13.125" bestFit="1" customWidth="1"/>
    <col min="94" max="94" width="16.625" bestFit="1" customWidth="1"/>
    <col min="95" max="95" width="12.625" bestFit="1" customWidth="1"/>
    <col min="96" max="96" width="13.625" bestFit="1" customWidth="1"/>
    <col min="97" max="97" width="16.625" bestFit="1" customWidth="1"/>
    <col min="98" max="98" width="22.5" bestFit="1" customWidth="1"/>
    <col min="99" max="99" width="12.625" bestFit="1" customWidth="1"/>
    <col min="100" max="100" width="14.625" bestFit="1" customWidth="1"/>
    <col min="101" max="101" width="14.125" bestFit="1" customWidth="1"/>
    <col min="102" max="102" width="13.625" bestFit="1" customWidth="1"/>
    <col min="103" max="103" width="12.125" bestFit="1" customWidth="1"/>
    <col min="104" max="104" width="15.125" bestFit="1" customWidth="1"/>
    <col min="105" max="105" width="17.625" bestFit="1" customWidth="1"/>
    <col min="106" max="106" width="22.875" bestFit="1" customWidth="1"/>
    <col min="107" max="107" width="17.625" bestFit="1" customWidth="1"/>
    <col min="108" max="108" width="14.125" bestFit="1" customWidth="1"/>
    <col min="109" max="109" width="21.375" bestFit="1" customWidth="1"/>
    <col min="110" max="110" width="11.625" bestFit="1" customWidth="1"/>
    <col min="111" max="111" width="12.375" bestFit="1" customWidth="1"/>
    <col min="112" max="112" width="16.5" bestFit="1" customWidth="1"/>
    <col min="113" max="114" width="15.5" bestFit="1" customWidth="1"/>
    <col min="115" max="115" width="15.125" bestFit="1" customWidth="1"/>
    <col min="116" max="116" width="12.625" bestFit="1" customWidth="1"/>
    <col min="117" max="117" width="16" bestFit="1" customWidth="1"/>
    <col min="118" max="118" width="12.125" bestFit="1" customWidth="1"/>
    <col min="119" max="119" width="13.875" bestFit="1" customWidth="1"/>
    <col min="120" max="120" width="14.5" bestFit="1" customWidth="1"/>
    <col min="121" max="121" width="14" bestFit="1" customWidth="1"/>
    <col min="122" max="122" width="15.125" bestFit="1" customWidth="1"/>
    <col min="123" max="123" width="13" bestFit="1" customWidth="1"/>
    <col min="124" max="124" width="11.375" bestFit="1" customWidth="1"/>
    <col min="125" max="125" width="16.875" bestFit="1" customWidth="1"/>
    <col min="126" max="126" width="13.375" bestFit="1" customWidth="1"/>
    <col min="127" max="127" width="14.875" bestFit="1" customWidth="1"/>
    <col min="128" max="128" width="18.125" bestFit="1" customWidth="1"/>
    <col min="129" max="129" width="14.375" bestFit="1" customWidth="1"/>
    <col min="130" max="130" width="18.5" bestFit="1" customWidth="1"/>
    <col min="131" max="131" width="14.125" bestFit="1" customWidth="1"/>
    <col min="132" max="132" width="18.125" bestFit="1" customWidth="1"/>
    <col min="133" max="133" width="14.375" bestFit="1" customWidth="1"/>
    <col min="134" max="134" width="18" bestFit="1" customWidth="1"/>
    <col min="135" max="135" width="14.875" bestFit="1" customWidth="1"/>
    <col min="136" max="136" width="21.125" bestFit="1" customWidth="1"/>
    <col min="137" max="137" width="12.625" bestFit="1" customWidth="1"/>
    <col min="138" max="138" width="16.125" bestFit="1" customWidth="1"/>
    <col min="139" max="139" width="17.625" bestFit="1" customWidth="1"/>
    <col min="140" max="140" width="14.125" bestFit="1" customWidth="1"/>
    <col min="141" max="141" width="20.875" bestFit="1" customWidth="1"/>
    <col min="142" max="142" width="15.625" bestFit="1" customWidth="1"/>
    <col min="143" max="143" width="14.875" bestFit="1" customWidth="1"/>
    <col min="144" max="144" width="11.875" bestFit="1" customWidth="1"/>
    <col min="145" max="145" width="21.5" bestFit="1" customWidth="1"/>
    <col min="146" max="146" width="13.625" bestFit="1" customWidth="1"/>
    <col min="147" max="147" width="13.375" bestFit="1" customWidth="1"/>
    <col min="148" max="148" width="18.625" bestFit="1" customWidth="1"/>
    <col min="149" max="149" width="13.625" bestFit="1" customWidth="1"/>
    <col min="150" max="150" width="14.125" bestFit="1" customWidth="1"/>
    <col min="151" max="151" width="20.125" bestFit="1" customWidth="1"/>
    <col min="152" max="152" width="12.125" bestFit="1" customWidth="1"/>
    <col min="153" max="153" width="21.125" bestFit="1" customWidth="1"/>
    <col min="154" max="154" width="18.625" bestFit="1" customWidth="1"/>
    <col min="155" max="155" width="14.375" bestFit="1" customWidth="1"/>
    <col min="156" max="156" width="16.5" bestFit="1" customWidth="1"/>
    <col min="157" max="157" width="16" bestFit="1" customWidth="1"/>
    <col min="158" max="158" width="19.625" bestFit="1" customWidth="1"/>
    <col min="159" max="159" width="16.875" bestFit="1" customWidth="1"/>
    <col min="160" max="160" width="13.625" bestFit="1" customWidth="1"/>
    <col min="161" max="161" width="14.5" bestFit="1" customWidth="1"/>
    <col min="162" max="162" width="17.125" bestFit="1" customWidth="1"/>
    <col min="163" max="163" width="20.625" bestFit="1" customWidth="1"/>
    <col min="164" max="164" width="14.375" bestFit="1" customWidth="1"/>
    <col min="165" max="165" width="17.625" bestFit="1" customWidth="1"/>
    <col min="166" max="166" width="18.375" bestFit="1" customWidth="1"/>
    <col min="167" max="167" width="21.625" bestFit="1" customWidth="1"/>
    <col min="168" max="168" width="14.125" bestFit="1" customWidth="1"/>
    <col min="169" max="169" width="21.625" bestFit="1" customWidth="1"/>
    <col min="170" max="170" width="17.125" bestFit="1" customWidth="1"/>
    <col min="171" max="171" width="13.125" bestFit="1" customWidth="1"/>
    <col min="172" max="172" width="21.5" bestFit="1" customWidth="1"/>
    <col min="173" max="173" width="20.625" bestFit="1" customWidth="1"/>
    <col min="174" max="174" width="15" bestFit="1" customWidth="1"/>
    <col min="175" max="175" width="14.125" bestFit="1" customWidth="1"/>
    <col min="176" max="176" width="15" bestFit="1" customWidth="1"/>
    <col min="177" max="177" width="15.625" bestFit="1" customWidth="1"/>
    <col min="178" max="178" width="13" bestFit="1" customWidth="1"/>
    <col min="179" max="179" width="16.625" bestFit="1" customWidth="1"/>
    <col min="180" max="180" width="20.375" bestFit="1" customWidth="1"/>
    <col min="181" max="181" width="14.625" bestFit="1" customWidth="1"/>
    <col min="182" max="182" width="14.125" bestFit="1" customWidth="1"/>
    <col min="183" max="183" width="13.375" bestFit="1" customWidth="1"/>
    <col min="184" max="184" width="16.5" bestFit="1" customWidth="1"/>
    <col min="185" max="185" width="14.625" bestFit="1" customWidth="1"/>
    <col min="186" max="186" width="12.125" bestFit="1" customWidth="1"/>
    <col min="187" max="188" width="16.125" bestFit="1" customWidth="1"/>
    <col min="189" max="189" width="20.125" bestFit="1" customWidth="1"/>
    <col min="190" max="190" width="16.375" bestFit="1" customWidth="1"/>
    <col min="191" max="191" width="14.875" bestFit="1" customWidth="1"/>
    <col min="192" max="192" width="16.5" bestFit="1" customWidth="1"/>
    <col min="193" max="193" width="21.125" bestFit="1" customWidth="1"/>
    <col min="194" max="194" width="12.625" bestFit="1" customWidth="1"/>
    <col min="195" max="195" width="12.375" bestFit="1" customWidth="1"/>
    <col min="196" max="196" width="21.625" bestFit="1" customWidth="1"/>
    <col min="197" max="197" width="19" bestFit="1" customWidth="1"/>
    <col min="198" max="198" width="13.375" bestFit="1" customWidth="1"/>
    <col min="199" max="199" width="12.625" bestFit="1" customWidth="1"/>
    <col min="200" max="200" width="22" bestFit="1" customWidth="1"/>
    <col min="201" max="201" width="14.125" bestFit="1" customWidth="1"/>
    <col min="202" max="202" width="20.5" bestFit="1" customWidth="1"/>
    <col min="203" max="203" width="20.125" bestFit="1" customWidth="1"/>
    <col min="204" max="204" width="19" bestFit="1" customWidth="1"/>
    <col min="205" max="205" width="15.125" bestFit="1" customWidth="1"/>
    <col min="206" max="206" width="14.375" bestFit="1" customWidth="1"/>
    <col min="207" max="207" width="16.625" bestFit="1" customWidth="1"/>
    <col min="208" max="208" width="19.5" bestFit="1" customWidth="1"/>
    <col min="209" max="209" width="17.5" bestFit="1" customWidth="1"/>
    <col min="210" max="210" width="20.375" bestFit="1" customWidth="1"/>
    <col min="211" max="211" width="20.625" bestFit="1" customWidth="1"/>
    <col min="212" max="212" width="14.5" bestFit="1" customWidth="1"/>
    <col min="213" max="213" width="20.625" bestFit="1" customWidth="1"/>
    <col min="214" max="214" width="15.125" bestFit="1" customWidth="1"/>
    <col min="215" max="215" width="18.125" bestFit="1" customWidth="1"/>
    <col min="216" max="216" width="11.625" bestFit="1" customWidth="1"/>
    <col min="217" max="217" width="13.625" bestFit="1" customWidth="1"/>
    <col min="218" max="218" width="17.5" bestFit="1" customWidth="1"/>
    <col min="219" max="219" width="22.375" bestFit="1" customWidth="1"/>
    <col min="220" max="220" width="19.625" bestFit="1" customWidth="1"/>
    <col min="221" max="221" width="13.125" bestFit="1" customWidth="1"/>
    <col min="222" max="222" width="18.125" bestFit="1" customWidth="1"/>
    <col min="223" max="223" width="18.625" bestFit="1" customWidth="1"/>
    <col min="224" max="224" width="20.375" bestFit="1" customWidth="1"/>
    <col min="225" max="225" width="20.125" bestFit="1" customWidth="1"/>
    <col min="226" max="226" width="16.875" bestFit="1" customWidth="1"/>
    <col min="227" max="227" width="17.375" bestFit="1" customWidth="1"/>
    <col min="228" max="228" width="21.625" bestFit="1" customWidth="1"/>
    <col min="229" max="229" width="20.125" bestFit="1" customWidth="1"/>
    <col min="230" max="230" width="14.625" bestFit="1" customWidth="1"/>
    <col min="231" max="231" width="18.875" bestFit="1" customWidth="1"/>
    <col min="232" max="232" width="15.125" bestFit="1" customWidth="1"/>
    <col min="233" max="233" width="17.625" bestFit="1" customWidth="1"/>
    <col min="234" max="234" width="21.625" bestFit="1" customWidth="1"/>
    <col min="235" max="235" width="17.375" bestFit="1" customWidth="1"/>
    <col min="236" max="236" width="13.125" bestFit="1" customWidth="1"/>
    <col min="237" max="237" width="19.375" bestFit="1" customWidth="1"/>
    <col min="238" max="238" width="22.875" bestFit="1" customWidth="1"/>
  </cols>
  <sheetData>
    <row r="1" spans="1:236" x14ac:dyDescent="0.25">
      <c r="A1" t="s">
        <v>2833</v>
      </c>
      <c r="B1" t="s">
        <v>2834</v>
      </c>
      <c r="C1" t="s">
        <v>2835</v>
      </c>
      <c r="D1" t="s">
        <v>2836</v>
      </c>
      <c r="E1" t="s">
        <v>2837</v>
      </c>
      <c r="F1" t="s">
        <v>2838</v>
      </c>
      <c r="G1" s="40" t="s">
        <v>2839</v>
      </c>
      <c r="H1" s="40" t="s">
        <v>2840</v>
      </c>
      <c r="I1" s="40" t="s">
        <v>2841</v>
      </c>
      <c r="J1" s="40" t="s">
        <v>2842</v>
      </c>
      <c r="K1" s="40" t="s">
        <v>2843</v>
      </c>
      <c r="L1" s="40" t="s">
        <v>2844</v>
      </c>
      <c r="M1" s="40" t="s">
        <v>2845</v>
      </c>
      <c r="N1" s="40" t="s">
        <v>2846</v>
      </c>
      <c r="O1" s="40" t="s">
        <v>2847</v>
      </c>
      <c r="P1" s="40" t="s">
        <v>2848</v>
      </c>
      <c r="Q1" s="40" t="s">
        <v>2849</v>
      </c>
      <c r="R1" s="40" t="s">
        <v>2850</v>
      </c>
      <c r="S1" s="40" t="s">
        <v>2851</v>
      </c>
      <c r="T1" s="40" t="s">
        <v>2852</v>
      </c>
      <c r="U1" s="40" t="s">
        <v>2853</v>
      </c>
      <c r="V1" s="40" t="s">
        <v>2854</v>
      </c>
      <c r="W1" s="40" t="s">
        <v>2855</v>
      </c>
      <c r="X1" s="40" t="s">
        <v>2856</v>
      </c>
      <c r="Y1" s="40" t="s">
        <v>2857</v>
      </c>
      <c r="Z1" s="40" t="s">
        <v>2858</v>
      </c>
      <c r="AA1" s="40" t="s">
        <v>2859</v>
      </c>
      <c r="AB1" s="40" t="s">
        <v>2860</v>
      </c>
      <c r="AC1" t="s">
        <v>5</v>
      </c>
      <c r="AD1" t="s">
        <v>2861</v>
      </c>
      <c r="AE1" t="s">
        <v>2862</v>
      </c>
      <c r="AF1" t="s">
        <v>2863</v>
      </c>
      <c r="AG1" t="s">
        <v>2864</v>
      </c>
      <c r="AH1" t="s">
        <v>2865</v>
      </c>
      <c r="AI1" t="s">
        <v>2866</v>
      </c>
      <c r="AJ1" t="s">
        <v>2867</v>
      </c>
      <c r="AK1" t="s">
        <v>2868</v>
      </c>
      <c r="AL1" t="s">
        <v>2869</v>
      </c>
      <c r="AM1" t="s">
        <v>2870</v>
      </c>
      <c r="AN1" t="s">
        <v>2871</v>
      </c>
      <c r="AO1" t="s">
        <v>2872</v>
      </c>
      <c r="AP1" t="s">
        <v>2873</v>
      </c>
      <c r="AQ1" t="s">
        <v>2874</v>
      </c>
      <c r="AR1" t="s">
        <v>2875</v>
      </c>
      <c r="AS1" t="s">
        <v>2876</v>
      </c>
      <c r="AT1" t="s">
        <v>2877</v>
      </c>
      <c r="AU1" t="s">
        <v>2878</v>
      </c>
      <c r="AV1" t="s">
        <v>2879</v>
      </c>
      <c r="AW1" t="s">
        <v>2880</v>
      </c>
      <c r="AX1" t="s">
        <v>2881</v>
      </c>
      <c r="AY1" t="s">
        <v>2882</v>
      </c>
      <c r="AZ1" t="s">
        <v>2883</v>
      </c>
      <c r="BA1" t="s">
        <v>2884</v>
      </c>
      <c r="BB1" t="s">
        <v>2885</v>
      </c>
      <c r="BC1" t="s">
        <v>2886</v>
      </c>
      <c r="BD1" t="s">
        <v>2887</v>
      </c>
      <c r="BE1" t="s">
        <v>2888</v>
      </c>
      <c r="BF1" t="s">
        <v>2889</v>
      </c>
      <c r="BG1" t="s">
        <v>2890</v>
      </c>
      <c r="BH1" t="s">
        <v>2891</v>
      </c>
      <c r="BI1" t="s">
        <v>2892</v>
      </c>
      <c r="BJ1" t="s">
        <v>2893</v>
      </c>
      <c r="BK1" t="s">
        <v>2894</v>
      </c>
      <c r="BL1" t="s">
        <v>2895</v>
      </c>
      <c r="BM1" t="s">
        <v>2896</v>
      </c>
      <c r="BN1" t="s">
        <v>2897</v>
      </c>
      <c r="BO1" t="s">
        <v>2898</v>
      </c>
      <c r="BP1" t="s">
        <v>2899</v>
      </c>
      <c r="BQ1" t="s">
        <v>2900</v>
      </c>
      <c r="BR1" t="s">
        <v>2901</v>
      </c>
      <c r="BS1" t="s">
        <v>2902</v>
      </c>
      <c r="BT1" t="s">
        <v>2903</v>
      </c>
      <c r="BU1" t="s">
        <v>2904</v>
      </c>
      <c r="BV1" t="s">
        <v>2905</v>
      </c>
      <c r="BW1" t="s">
        <v>2906</v>
      </c>
      <c r="BX1" t="s">
        <v>2907</v>
      </c>
      <c r="BY1" t="s">
        <v>2908</v>
      </c>
      <c r="BZ1" t="s">
        <v>2909</v>
      </c>
      <c r="CA1" t="s">
        <v>2910</v>
      </c>
      <c r="CB1" t="s">
        <v>2911</v>
      </c>
      <c r="CC1" t="s">
        <v>2912</v>
      </c>
      <c r="CD1" t="s">
        <v>2913</v>
      </c>
      <c r="CE1" t="s">
        <v>2914</v>
      </c>
      <c r="CF1" t="s">
        <v>2915</v>
      </c>
      <c r="CG1" t="s">
        <v>2916</v>
      </c>
      <c r="CH1" t="s">
        <v>2917</v>
      </c>
      <c r="CI1" t="s">
        <v>2918</v>
      </c>
      <c r="CJ1" t="s">
        <v>2919</v>
      </c>
      <c r="CK1" t="s">
        <v>2920</v>
      </c>
      <c r="CL1" t="s">
        <v>2921</v>
      </c>
      <c r="CM1" t="s">
        <v>2922</v>
      </c>
      <c r="CN1" t="s">
        <v>2923</v>
      </c>
      <c r="CO1" t="s">
        <v>2924</v>
      </c>
      <c r="CP1" t="s">
        <v>2925</v>
      </c>
      <c r="CQ1" t="s">
        <v>2926</v>
      </c>
      <c r="CR1" t="s">
        <v>2927</v>
      </c>
      <c r="CS1" t="s">
        <v>2928</v>
      </c>
      <c r="CT1" t="s">
        <v>2929</v>
      </c>
      <c r="CU1" t="s">
        <v>2930</v>
      </c>
      <c r="CV1" t="s">
        <v>2931</v>
      </c>
      <c r="CW1" t="s">
        <v>2932</v>
      </c>
      <c r="CX1" t="s">
        <v>2933</v>
      </c>
      <c r="CY1" t="s">
        <v>2934</v>
      </c>
      <c r="CZ1" t="s">
        <v>2935</v>
      </c>
      <c r="DA1" t="s">
        <v>2936</v>
      </c>
      <c r="DB1" t="s">
        <v>2937</v>
      </c>
      <c r="DC1" t="s">
        <v>2938</v>
      </c>
      <c r="DD1" t="s">
        <v>2939</v>
      </c>
      <c r="DE1" t="s">
        <v>2940</v>
      </c>
      <c r="DF1" t="s">
        <v>2941</v>
      </c>
      <c r="DG1" t="s">
        <v>2942</v>
      </c>
      <c r="DH1" t="s">
        <v>2943</v>
      </c>
      <c r="DI1" t="s">
        <v>2944</v>
      </c>
      <c r="DJ1" t="s">
        <v>2945</v>
      </c>
      <c r="DK1" t="s">
        <v>2946</v>
      </c>
      <c r="DL1" t="s">
        <v>2947</v>
      </c>
      <c r="DM1" t="s">
        <v>2948</v>
      </c>
      <c r="DN1" t="s">
        <v>2949</v>
      </c>
      <c r="DO1" t="s">
        <v>2950</v>
      </c>
      <c r="DP1" t="s">
        <v>2951</v>
      </c>
      <c r="DQ1" t="s">
        <v>2952</v>
      </c>
      <c r="DR1" t="s">
        <v>2953</v>
      </c>
      <c r="DS1" t="s">
        <v>2954</v>
      </c>
      <c r="DT1" t="s">
        <v>2955</v>
      </c>
      <c r="DU1" t="s">
        <v>2956</v>
      </c>
      <c r="DV1" t="s">
        <v>2957</v>
      </c>
      <c r="DW1" t="s">
        <v>2958</v>
      </c>
      <c r="DX1" t="s">
        <v>2959</v>
      </c>
      <c r="DY1" t="s">
        <v>2960</v>
      </c>
      <c r="DZ1" t="s">
        <v>2961</v>
      </c>
      <c r="EA1" t="s">
        <v>2962</v>
      </c>
      <c r="EB1" t="s">
        <v>2963</v>
      </c>
      <c r="EC1" t="s">
        <v>2964</v>
      </c>
      <c r="ED1" t="s">
        <v>2965</v>
      </c>
      <c r="EE1" t="s">
        <v>2966</v>
      </c>
      <c r="EF1" t="s">
        <v>2967</v>
      </c>
      <c r="EG1" t="s">
        <v>2968</v>
      </c>
      <c r="EH1" t="s">
        <v>2969</v>
      </c>
      <c r="EI1" t="s">
        <v>2970</v>
      </c>
      <c r="EJ1" t="s">
        <v>2971</v>
      </c>
      <c r="EK1" t="s">
        <v>2972</v>
      </c>
      <c r="EL1" t="s">
        <v>2973</v>
      </c>
      <c r="EM1" t="s">
        <v>2974</v>
      </c>
      <c r="EN1" t="s">
        <v>2975</v>
      </c>
      <c r="EO1" t="s">
        <v>2976</v>
      </c>
      <c r="EP1" t="s">
        <v>2977</v>
      </c>
      <c r="EQ1" t="s">
        <v>2978</v>
      </c>
      <c r="ER1" t="s">
        <v>2979</v>
      </c>
      <c r="ES1" t="s">
        <v>2980</v>
      </c>
      <c r="ET1" t="s">
        <v>2981</v>
      </c>
      <c r="EU1" t="s">
        <v>2982</v>
      </c>
      <c r="EV1" t="s">
        <v>2983</v>
      </c>
      <c r="EW1" t="s">
        <v>2984</v>
      </c>
      <c r="EX1" t="s">
        <v>2985</v>
      </c>
      <c r="EY1" t="s">
        <v>2986</v>
      </c>
      <c r="EZ1" t="s">
        <v>2987</v>
      </c>
      <c r="FA1" t="s">
        <v>2988</v>
      </c>
      <c r="FB1" t="s">
        <v>2989</v>
      </c>
      <c r="FC1" t="s">
        <v>2990</v>
      </c>
      <c r="FD1" t="s">
        <v>2991</v>
      </c>
      <c r="FE1" t="s">
        <v>2992</v>
      </c>
      <c r="FF1" t="s">
        <v>2993</v>
      </c>
      <c r="FG1" t="s">
        <v>2994</v>
      </c>
      <c r="FH1" t="s">
        <v>2995</v>
      </c>
      <c r="FI1" t="s">
        <v>2996</v>
      </c>
      <c r="FJ1" t="s">
        <v>2997</v>
      </c>
      <c r="FK1" t="s">
        <v>2998</v>
      </c>
      <c r="FL1" t="s">
        <v>2999</v>
      </c>
      <c r="FM1" t="s">
        <v>3000</v>
      </c>
      <c r="FN1" t="s">
        <v>3001</v>
      </c>
      <c r="FO1" t="s">
        <v>3002</v>
      </c>
      <c r="FP1" t="s">
        <v>3003</v>
      </c>
      <c r="FQ1" t="s">
        <v>3004</v>
      </c>
      <c r="FR1" t="s">
        <v>3005</v>
      </c>
      <c r="FS1" t="s">
        <v>3006</v>
      </c>
      <c r="FT1" t="s">
        <v>3007</v>
      </c>
      <c r="FU1" t="s">
        <v>3008</v>
      </c>
      <c r="FV1" t="s">
        <v>3009</v>
      </c>
      <c r="FW1" t="s">
        <v>3010</v>
      </c>
      <c r="FX1" t="s">
        <v>3011</v>
      </c>
      <c r="FY1" t="s">
        <v>3012</v>
      </c>
      <c r="FZ1" t="s">
        <v>3013</v>
      </c>
      <c r="GA1" t="s">
        <v>3014</v>
      </c>
      <c r="GB1" t="s">
        <v>3015</v>
      </c>
      <c r="GC1" t="s">
        <v>3016</v>
      </c>
      <c r="GD1" t="s">
        <v>3017</v>
      </c>
      <c r="GE1" t="s">
        <v>3018</v>
      </c>
      <c r="GF1" t="s">
        <v>3019</v>
      </c>
      <c r="GG1" t="s">
        <v>3020</v>
      </c>
      <c r="GH1" t="s">
        <v>3021</v>
      </c>
      <c r="GI1" t="s">
        <v>3022</v>
      </c>
      <c r="GJ1" t="s">
        <v>3023</v>
      </c>
      <c r="GK1" t="s">
        <v>3024</v>
      </c>
      <c r="GL1" t="s">
        <v>3025</v>
      </c>
      <c r="GM1" t="s">
        <v>3026</v>
      </c>
      <c r="GN1" t="s">
        <v>3027</v>
      </c>
      <c r="GO1" t="s">
        <v>3028</v>
      </c>
      <c r="GP1" t="s">
        <v>3029</v>
      </c>
      <c r="GQ1" t="s">
        <v>3030</v>
      </c>
      <c r="GR1" t="s">
        <v>3031</v>
      </c>
      <c r="GS1" t="s">
        <v>3032</v>
      </c>
      <c r="GT1" t="s">
        <v>3033</v>
      </c>
      <c r="GU1" t="s">
        <v>3034</v>
      </c>
      <c r="GV1" t="s">
        <v>3035</v>
      </c>
      <c r="GW1" t="s">
        <v>3036</v>
      </c>
      <c r="GX1" t="s">
        <v>3037</v>
      </c>
      <c r="GY1" t="s">
        <v>3038</v>
      </c>
      <c r="GZ1" t="s">
        <v>3039</v>
      </c>
      <c r="HA1" t="s">
        <v>3040</v>
      </c>
      <c r="HB1" t="s">
        <v>3041</v>
      </c>
      <c r="HC1" t="s">
        <v>3042</v>
      </c>
      <c r="HD1" t="s">
        <v>3043</v>
      </c>
      <c r="HE1" t="s">
        <v>3044</v>
      </c>
      <c r="HF1" t="s">
        <v>3045</v>
      </c>
      <c r="HG1" t="s">
        <v>3046</v>
      </c>
      <c r="HH1" t="s">
        <v>3047</v>
      </c>
      <c r="HI1" t="s">
        <v>3048</v>
      </c>
      <c r="HJ1" t="s">
        <v>3049</v>
      </c>
      <c r="HK1" t="s">
        <v>3050</v>
      </c>
      <c r="HL1" t="s">
        <v>3051</v>
      </c>
      <c r="HM1" t="s">
        <v>3052</v>
      </c>
      <c r="HN1" t="s">
        <v>3053</v>
      </c>
      <c r="HO1" t="s">
        <v>3054</v>
      </c>
      <c r="HP1" t="s">
        <v>3055</v>
      </c>
      <c r="HQ1" t="s">
        <v>3056</v>
      </c>
      <c r="HR1" t="s">
        <v>3057</v>
      </c>
      <c r="HS1" t="s">
        <v>3058</v>
      </c>
      <c r="HT1" t="s">
        <v>3059</v>
      </c>
      <c r="HU1" t="s">
        <v>3060</v>
      </c>
      <c r="HV1" t="s">
        <v>3061</v>
      </c>
      <c r="HW1" t="s">
        <v>3062</v>
      </c>
      <c r="HX1" t="s">
        <v>3063</v>
      </c>
      <c r="HY1" t="s">
        <v>3064</v>
      </c>
      <c r="HZ1" t="s">
        <v>3065</v>
      </c>
      <c r="IA1" t="s">
        <v>3066</v>
      </c>
      <c r="IB1" t="s">
        <v>3067</v>
      </c>
    </row>
    <row r="2" spans="1:236" x14ac:dyDescent="0.25">
      <c r="A2" t="s">
        <v>3068</v>
      </c>
      <c r="B2" t="s">
        <v>3069</v>
      </c>
      <c r="C2" s="2" t="s">
        <v>2019</v>
      </c>
      <c r="D2" t="s">
        <v>3070</v>
      </c>
      <c r="E2" s="40" t="s">
        <v>233</v>
      </c>
      <c r="F2" t="s">
        <v>185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  <c r="N2" t="s">
        <v>5</v>
      </c>
      <c r="O2" t="s">
        <v>5</v>
      </c>
      <c r="P2" t="s">
        <v>5</v>
      </c>
      <c r="Q2" t="s">
        <v>5</v>
      </c>
      <c r="R2" t="s">
        <v>5</v>
      </c>
      <c r="S2" t="s">
        <v>5</v>
      </c>
      <c r="T2" t="s">
        <v>5</v>
      </c>
      <c r="U2" t="s">
        <v>5</v>
      </c>
      <c r="V2" t="s">
        <v>5</v>
      </c>
      <c r="W2" t="s">
        <v>5</v>
      </c>
      <c r="X2" t="s">
        <v>5</v>
      </c>
      <c r="Y2" t="s">
        <v>5</v>
      </c>
      <c r="Z2" t="s">
        <v>5</v>
      </c>
      <c r="AA2" t="s">
        <v>5</v>
      </c>
      <c r="AB2" t="s">
        <v>5</v>
      </c>
      <c r="AC2" t="s">
        <v>5</v>
      </c>
      <c r="AD2" t="s">
        <v>5</v>
      </c>
      <c r="AE2" t="s">
        <v>5</v>
      </c>
      <c r="AF2" t="s">
        <v>5</v>
      </c>
      <c r="AG2" t="s">
        <v>5</v>
      </c>
      <c r="AH2" t="s">
        <v>5</v>
      </c>
      <c r="AI2" t="s">
        <v>5</v>
      </c>
      <c r="AJ2" t="s">
        <v>5</v>
      </c>
      <c r="AK2" t="s">
        <v>5</v>
      </c>
      <c r="AL2" t="s">
        <v>5</v>
      </c>
      <c r="AM2" t="s">
        <v>5</v>
      </c>
      <c r="AN2" t="s">
        <v>5</v>
      </c>
      <c r="AO2" t="s">
        <v>5</v>
      </c>
      <c r="AP2" t="s">
        <v>5</v>
      </c>
      <c r="AQ2" t="s">
        <v>5</v>
      </c>
      <c r="AR2" t="s">
        <v>5</v>
      </c>
      <c r="AS2" t="s">
        <v>5</v>
      </c>
      <c r="AT2" t="s">
        <v>5</v>
      </c>
      <c r="AU2" t="s">
        <v>5</v>
      </c>
      <c r="AV2" t="s">
        <v>5</v>
      </c>
      <c r="AW2" t="s">
        <v>5</v>
      </c>
      <c r="AX2" t="s">
        <v>5</v>
      </c>
      <c r="AY2" t="s">
        <v>5</v>
      </c>
      <c r="AZ2" t="s">
        <v>5</v>
      </c>
      <c r="BA2" t="s">
        <v>5</v>
      </c>
      <c r="BB2" t="s">
        <v>5</v>
      </c>
      <c r="BC2" t="s">
        <v>5</v>
      </c>
      <c r="BD2" t="s">
        <v>5</v>
      </c>
      <c r="BE2" t="s">
        <v>5</v>
      </c>
      <c r="BF2" t="s">
        <v>5</v>
      </c>
      <c r="BG2" t="s">
        <v>5</v>
      </c>
      <c r="BH2" t="s">
        <v>5</v>
      </c>
      <c r="BI2" t="s">
        <v>5</v>
      </c>
      <c r="BJ2" t="s">
        <v>5</v>
      </c>
      <c r="BK2" t="s">
        <v>5</v>
      </c>
      <c r="BL2" t="s">
        <v>5</v>
      </c>
      <c r="BM2" t="s">
        <v>5</v>
      </c>
      <c r="BN2" t="s">
        <v>5</v>
      </c>
      <c r="BO2" t="s">
        <v>5</v>
      </c>
      <c r="BP2" t="s">
        <v>5</v>
      </c>
      <c r="BQ2" t="s">
        <v>5</v>
      </c>
      <c r="BR2" t="s">
        <v>5</v>
      </c>
      <c r="BS2" t="s">
        <v>5</v>
      </c>
      <c r="BT2" t="s">
        <v>5</v>
      </c>
      <c r="BU2" t="s">
        <v>5</v>
      </c>
      <c r="BV2" t="s">
        <v>5</v>
      </c>
      <c r="BW2" t="s">
        <v>5</v>
      </c>
      <c r="BX2" t="s">
        <v>5</v>
      </c>
      <c r="BY2" t="s">
        <v>5</v>
      </c>
      <c r="BZ2" t="s">
        <v>5</v>
      </c>
      <c r="CA2" t="s">
        <v>5</v>
      </c>
      <c r="CB2" t="s">
        <v>5</v>
      </c>
      <c r="CC2" t="s">
        <v>5</v>
      </c>
      <c r="CD2" t="s">
        <v>5</v>
      </c>
      <c r="CE2" t="s">
        <v>5</v>
      </c>
      <c r="CF2" t="s">
        <v>5</v>
      </c>
      <c r="CG2" t="s">
        <v>5</v>
      </c>
      <c r="CH2" t="s">
        <v>5</v>
      </c>
      <c r="CI2" t="s">
        <v>5</v>
      </c>
      <c r="CJ2" t="s">
        <v>5</v>
      </c>
      <c r="CK2" t="s">
        <v>5</v>
      </c>
      <c r="CL2" t="s">
        <v>5</v>
      </c>
      <c r="CM2" t="s">
        <v>5</v>
      </c>
      <c r="CN2" t="s">
        <v>5</v>
      </c>
      <c r="CO2" t="s">
        <v>5</v>
      </c>
      <c r="CP2" t="s">
        <v>5</v>
      </c>
      <c r="CQ2" t="s">
        <v>5</v>
      </c>
      <c r="CR2" t="s">
        <v>5</v>
      </c>
      <c r="CS2" t="s">
        <v>5</v>
      </c>
      <c r="CT2" t="s">
        <v>5</v>
      </c>
      <c r="CU2" t="s">
        <v>5</v>
      </c>
      <c r="CV2" t="s">
        <v>5</v>
      </c>
      <c r="CW2" t="s">
        <v>5</v>
      </c>
      <c r="CX2" t="s">
        <v>5</v>
      </c>
      <c r="CY2" t="s">
        <v>5</v>
      </c>
      <c r="CZ2" t="s">
        <v>5</v>
      </c>
      <c r="DA2" t="s">
        <v>5</v>
      </c>
      <c r="DB2" t="s">
        <v>5</v>
      </c>
      <c r="DC2" t="s">
        <v>5</v>
      </c>
      <c r="DD2" t="s">
        <v>5</v>
      </c>
      <c r="DE2" t="s">
        <v>5</v>
      </c>
      <c r="DF2" t="s">
        <v>5</v>
      </c>
      <c r="DG2" t="s">
        <v>5</v>
      </c>
      <c r="DH2" t="s">
        <v>5</v>
      </c>
      <c r="DI2" t="s">
        <v>5</v>
      </c>
      <c r="DJ2" t="s">
        <v>5</v>
      </c>
      <c r="DK2" t="s">
        <v>5</v>
      </c>
      <c r="DL2" t="s">
        <v>5</v>
      </c>
      <c r="DM2" t="s">
        <v>5</v>
      </c>
      <c r="DN2" t="s">
        <v>5</v>
      </c>
      <c r="DO2" t="s">
        <v>5</v>
      </c>
      <c r="DP2" t="s">
        <v>5</v>
      </c>
      <c r="DQ2" t="s">
        <v>5</v>
      </c>
      <c r="DR2" t="s">
        <v>5</v>
      </c>
      <c r="DS2" t="s">
        <v>5</v>
      </c>
      <c r="DT2" t="s">
        <v>5</v>
      </c>
      <c r="DU2" t="s">
        <v>5</v>
      </c>
      <c r="DV2" t="s">
        <v>5</v>
      </c>
      <c r="DW2" t="s">
        <v>5</v>
      </c>
      <c r="DX2" t="s">
        <v>5</v>
      </c>
      <c r="DY2" t="s">
        <v>5</v>
      </c>
      <c r="DZ2" t="s">
        <v>5</v>
      </c>
      <c r="EA2" t="s">
        <v>5</v>
      </c>
      <c r="EB2" t="s">
        <v>5</v>
      </c>
      <c r="EC2" t="s">
        <v>5</v>
      </c>
      <c r="ED2" t="s">
        <v>5</v>
      </c>
      <c r="EE2" t="s">
        <v>5</v>
      </c>
      <c r="EF2" t="s">
        <v>5</v>
      </c>
      <c r="EG2" t="s">
        <v>5</v>
      </c>
      <c r="EH2" t="s">
        <v>5</v>
      </c>
      <c r="EI2" t="s">
        <v>5</v>
      </c>
      <c r="EJ2" t="s">
        <v>5</v>
      </c>
      <c r="EK2" t="s">
        <v>5</v>
      </c>
      <c r="EL2" t="s">
        <v>5</v>
      </c>
      <c r="EM2" t="s">
        <v>5</v>
      </c>
      <c r="EN2" t="s">
        <v>5</v>
      </c>
      <c r="EO2" t="s">
        <v>5</v>
      </c>
      <c r="EP2" t="s">
        <v>5</v>
      </c>
      <c r="EQ2" t="s">
        <v>5</v>
      </c>
      <c r="ER2" t="s">
        <v>5</v>
      </c>
      <c r="ES2" t="s">
        <v>5</v>
      </c>
      <c r="ET2" t="s">
        <v>5</v>
      </c>
      <c r="EU2" t="s">
        <v>5</v>
      </c>
      <c r="EV2" t="s">
        <v>5</v>
      </c>
      <c r="EW2" t="s">
        <v>5</v>
      </c>
      <c r="EX2" t="s">
        <v>5</v>
      </c>
      <c r="EY2" t="s">
        <v>5</v>
      </c>
      <c r="EZ2" t="s">
        <v>5</v>
      </c>
      <c r="FA2" t="s">
        <v>5</v>
      </c>
      <c r="FB2" t="s">
        <v>5</v>
      </c>
      <c r="FC2" t="s">
        <v>5</v>
      </c>
      <c r="FD2" t="s">
        <v>5</v>
      </c>
      <c r="FE2" t="s">
        <v>5</v>
      </c>
      <c r="FF2" t="s">
        <v>5</v>
      </c>
      <c r="FG2" t="s">
        <v>5</v>
      </c>
      <c r="FH2" t="s">
        <v>5</v>
      </c>
      <c r="FI2" t="s">
        <v>5</v>
      </c>
      <c r="FJ2" t="s">
        <v>5</v>
      </c>
      <c r="FK2" t="s">
        <v>5</v>
      </c>
      <c r="FL2" t="s">
        <v>5</v>
      </c>
      <c r="FM2" t="s">
        <v>5</v>
      </c>
      <c r="FN2" t="s">
        <v>5</v>
      </c>
      <c r="FO2" t="s">
        <v>5</v>
      </c>
      <c r="FP2" t="s">
        <v>5</v>
      </c>
      <c r="FQ2" t="s">
        <v>5</v>
      </c>
      <c r="FR2" t="s">
        <v>5</v>
      </c>
      <c r="FS2" t="s">
        <v>5</v>
      </c>
      <c r="FT2" t="s">
        <v>5</v>
      </c>
      <c r="FU2" t="s">
        <v>5</v>
      </c>
      <c r="FV2" t="s">
        <v>5</v>
      </c>
      <c r="FW2" t="s">
        <v>5</v>
      </c>
      <c r="FX2" t="s">
        <v>5</v>
      </c>
      <c r="FY2" t="s">
        <v>5</v>
      </c>
      <c r="FZ2" t="s">
        <v>5</v>
      </c>
      <c r="GA2" t="s">
        <v>5</v>
      </c>
      <c r="GB2" t="s">
        <v>5</v>
      </c>
      <c r="GC2" t="s">
        <v>5</v>
      </c>
      <c r="GD2" t="s">
        <v>5</v>
      </c>
      <c r="GE2" t="s">
        <v>5</v>
      </c>
      <c r="GF2" t="s">
        <v>5</v>
      </c>
      <c r="GG2" t="s">
        <v>5</v>
      </c>
      <c r="GH2" t="s">
        <v>5</v>
      </c>
      <c r="GI2" t="s">
        <v>5</v>
      </c>
      <c r="GJ2" t="s">
        <v>5</v>
      </c>
      <c r="GK2" t="s">
        <v>5</v>
      </c>
      <c r="GL2" t="s">
        <v>5</v>
      </c>
      <c r="GM2" t="s">
        <v>5</v>
      </c>
      <c r="GN2" t="s">
        <v>5</v>
      </c>
      <c r="GO2" t="s">
        <v>5</v>
      </c>
      <c r="GP2" t="s">
        <v>5</v>
      </c>
      <c r="GQ2" t="s">
        <v>5</v>
      </c>
      <c r="GR2" t="s">
        <v>5</v>
      </c>
      <c r="GS2" t="s">
        <v>5</v>
      </c>
      <c r="GT2" t="s">
        <v>5</v>
      </c>
      <c r="GU2" t="s">
        <v>5</v>
      </c>
      <c r="GV2" t="s">
        <v>5</v>
      </c>
      <c r="GW2" t="s">
        <v>5</v>
      </c>
      <c r="GX2" t="s">
        <v>5</v>
      </c>
      <c r="GY2" t="s">
        <v>5</v>
      </c>
      <c r="GZ2" t="s">
        <v>5</v>
      </c>
      <c r="HA2" t="s">
        <v>5</v>
      </c>
      <c r="HB2" t="s">
        <v>5</v>
      </c>
      <c r="HC2" t="s">
        <v>5</v>
      </c>
      <c r="HD2" t="s">
        <v>5</v>
      </c>
      <c r="HE2" t="s">
        <v>5</v>
      </c>
      <c r="HF2" t="s">
        <v>5</v>
      </c>
      <c r="HG2" t="s">
        <v>5</v>
      </c>
      <c r="HH2" t="s">
        <v>5</v>
      </c>
      <c r="HI2" t="s">
        <v>5</v>
      </c>
      <c r="HJ2" t="s">
        <v>5</v>
      </c>
      <c r="HK2" t="s">
        <v>5</v>
      </c>
      <c r="HL2" t="s">
        <v>5</v>
      </c>
      <c r="HM2" t="s">
        <v>5</v>
      </c>
      <c r="HN2" t="s">
        <v>5</v>
      </c>
      <c r="HO2" t="s">
        <v>5</v>
      </c>
      <c r="HP2" t="s">
        <v>5</v>
      </c>
      <c r="HQ2" t="s">
        <v>5</v>
      </c>
      <c r="HR2" t="s">
        <v>5</v>
      </c>
      <c r="HS2" t="s">
        <v>5</v>
      </c>
      <c r="HT2" t="s">
        <v>5</v>
      </c>
      <c r="HU2" t="s">
        <v>5</v>
      </c>
      <c r="HV2" t="s">
        <v>5</v>
      </c>
      <c r="HW2" t="s">
        <v>5</v>
      </c>
      <c r="HX2" t="s">
        <v>5</v>
      </c>
      <c r="HY2" t="s">
        <v>5</v>
      </c>
      <c r="HZ2" t="s">
        <v>5</v>
      </c>
      <c r="IA2" t="s">
        <v>5</v>
      </c>
      <c r="IB2" t="s">
        <v>5</v>
      </c>
    </row>
    <row r="3" spans="1:236" x14ac:dyDescent="0.25">
      <c r="A3" t="s">
        <v>3071</v>
      </c>
      <c r="B3" t="s">
        <v>3072</v>
      </c>
      <c r="C3" s="2" t="s">
        <v>2021</v>
      </c>
      <c r="D3" t="s">
        <v>3073</v>
      </c>
      <c r="E3" s="40" t="s">
        <v>257</v>
      </c>
      <c r="F3" t="s">
        <v>166</v>
      </c>
      <c r="G3" t="s">
        <v>3069</v>
      </c>
      <c r="H3" t="s">
        <v>3074</v>
      </c>
      <c r="I3" t="s">
        <v>3075</v>
      </c>
      <c r="J3" t="s">
        <v>3076</v>
      </c>
      <c r="K3" t="s">
        <v>3077</v>
      </c>
      <c r="L3" t="s">
        <v>3078</v>
      </c>
      <c r="M3" t="s">
        <v>3079</v>
      </c>
      <c r="N3" t="s">
        <v>3080</v>
      </c>
      <c r="O3" t="s">
        <v>3081</v>
      </c>
      <c r="P3" t="s">
        <v>3082</v>
      </c>
      <c r="Q3" t="s">
        <v>3083</v>
      </c>
      <c r="R3" t="s">
        <v>3084</v>
      </c>
      <c r="S3" t="s">
        <v>3085</v>
      </c>
      <c r="T3" t="s">
        <v>3086</v>
      </c>
      <c r="U3" t="s">
        <v>3087</v>
      </c>
      <c r="V3" t="s">
        <v>3088</v>
      </c>
      <c r="W3" t="s">
        <v>3089</v>
      </c>
      <c r="X3" t="s">
        <v>3090</v>
      </c>
      <c r="Y3" t="s">
        <v>3091</v>
      </c>
      <c r="Z3" t="s">
        <v>3092</v>
      </c>
      <c r="AA3" t="s">
        <v>3093</v>
      </c>
      <c r="AB3" t="s">
        <v>3094</v>
      </c>
    </row>
    <row r="4" spans="1:236" x14ac:dyDescent="0.25">
      <c r="A4" t="s">
        <v>3095</v>
      </c>
      <c r="B4" t="s">
        <v>3096</v>
      </c>
      <c r="C4" s="2" t="s">
        <v>2023</v>
      </c>
      <c r="D4" t="s">
        <v>3097</v>
      </c>
      <c r="E4" s="40" t="s">
        <v>263</v>
      </c>
      <c r="F4" t="s">
        <v>166</v>
      </c>
      <c r="G4" t="s">
        <v>3072</v>
      </c>
      <c r="H4" t="s">
        <v>3098</v>
      </c>
      <c r="I4" t="s">
        <v>3099</v>
      </c>
      <c r="J4" t="s">
        <v>3100</v>
      </c>
      <c r="K4" t="s">
        <v>3101</v>
      </c>
      <c r="M4" t="s">
        <v>3102</v>
      </c>
      <c r="N4" t="s">
        <v>3103</v>
      </c>
      <c r="O4" t="s">
        <v>3104</v>
      </c>
      <c r="P4" t="s">
        <v>3105</v>
      </c>
      <c r="Q4" t="s">
        <v>3106</v>
      </c>
      <c r="R4" t="s">
        <v>3107</v>
      </c>
      <c r="S4" t="s">
        <v>3108</v>
      </c>
      <c r="T4" t="s">
        <v>3109</v>
      </c>
      <c r="U4" t="s">
        <v>3110</v>
      </c>
      <c r="V4" t="s">
        <v>3111</v>
      </c>
      <c r="W4" t="s">
        <v>3112</v>
      </c>
      <c r="X4" t="s">
        <v>3113</v>
      </c>
      <c r="Y4" t="s">
        <v>3114</v>
      </c>
      <c r="Z4" t="s">
        <v>3115</v>
      </c>
      <c r="AA4" t="s">
        <v>3116</v>
      </c>
      <c r="AB4" t="s">
        <v>3117</v>
      </c>
    </row>
    <row r="5" spans="1:236" x14ac:dyDescent="0.25">
      <c r="A5" t="s">
        <v>3118</v>
      </c>
      <c r="B5" t="s">
        <v>3119</v>
      </c>
      <c r="C5" s="2" t="s">
        <v>2025</v>
      </c>
      <c r="D5" t="s">
        <v>3120</v>
      </c>
      <c r="E5" s="40" t="s">
        <v>359</v>
      </c>
      <c r="F5" t="s">
        <v>166</v>
      </c>
      <c r="G5" t="s">
        <v>3096</v>
      </c>
      <c r="H5" t="s">
        <v>3121</v>
      </c>
      <c r="I5" t="s">
        <v>3122</v>
      </c>
      <c r="J5" t="s">
        <v>3123</v>
      </c>
      <c r="K5" t="s">
        <v>3124</v>
      </c>
      <c r="M5" t="s">
        <v>3125</v>
      </c>
      <c r="N5" t="s">
        <v>3126</v>
      </c>
      <c r="O5" t="s">
        <v>3127</v>
      </c>
      <c r="P5" t="s">
        <v>3128</v>
      </c>
      <c r="Q5" t="s">
        <v>3129</v>
      </c>
      <c r="R5" t="s">
        <v>3130</v>
      </c>
      <c r="S5" t="s">
        <v>3131</v>
      </c>
      <c r="U5" t="s">
        <v>3132</v>
      </c>
      <c r="V5" t="s">
        <v>3133</v>
      </c>
      <c r="W5" t="s">
        <v>3134</v>
      </c>
      <c r="X5" t="s">
        <v>3135</v>
      </c>
      <c r="Y5" t="s">
        <v>3136</v>
      </c>
      <c r="Z5" t="s">
        <v>3137</v>
      </c>
      <c r="AA5" t="s">
        <v>3138</v>
      </c>
      <c r="AB5" t="s">
        <v>3139</v>
      </c>
    </row>
    <row r="6" spans="1:236" x14ac:dyDescent="0.25">
      <c r="A6" t="s">
        <v>3140</v>
      </c>
      <c r="B6" t="s">
        <v>3141</v>
      </c>
      <c r="C6" s="2" t="s">
        <v>2027</v>
      </c>
      <c r="D6" t="s">
        <v>3142</v>
      </c>
      <c r="E6" s="40" t="s">
        <v>412</v>
      </c>
      <c r="F6" t="s">
        <v>166</v>
      </c>
      <c r="G6" t="s">
        <v>3119</v>
      </c>
      <c r="H6" t="s">
        <v>3143</v>
      </c>
      <c r="I6" t="s">
        <v>3144</v>
      </c>
      <c r="J6" t="s">
        <v>3145</v>
      </c>
      <c r="K6" t="s">
        <v>3146</v>
      </c>
      <c r="M6" t="s">
        <v>3147</v>
      </c>
      <c r="N6" t="s">
        <v>3148</v>
      </c>
      <c r="O6" t="s">
        <v>3149</v>
      </c>
      <c r="P6" t="s">
        <v>3150</v>
      </c>
      <c r="Q6" t="s">
        <v>3151</v>
      </c>
      <c r="R6" t="s">
        <v>3152</v>
      </c>
      <c r="S6" t="s">
        <v>3153</v>
      </c>
      <c r="U6" t="s">
        <v>3154</v>
      </c>
      <c r="V6" t="s">
        <v>3155</v>
      </c>
      <c r="W6" t="s">
        <v>3156</v>
      </c>
      <c r="X6" t="s">
        <v>3157</v>
      </c>
      <c r="Y6" t="s">
        <v>3158</v>
      </c>
      <c r="Z6" t="s">
        <v>3159</v>
      </c>
      <c r="AA6" t="s">
        <v>3160</v>
      </c>
      <c r="AB6" t="s">
        <v>3161</v>
      </c>
    </row>
    <row r="7" spans="1:236" x14ac:dyDescent="0.25">
      <c r="A7" t="s">
        <v>3162</v>
      </c>
      <c r="B7" t="s">
        <v>3163</v>
      </c>
      <c r="C7" s="2" t="s">
        <v>2029</v>
      </c>
      <c r="D7" t="s">
        <v>3164</v>
      </c>
      <c r="E7" s="40" t="s">
        <v>499</v>
      </c>
      <c r="F7" t="s">
        <v>166</v>
      </c>
      <c r="G7" t="s">
        <v>3141</v>
      </c>
      <c r="H7" t="s">
        <v>3165</v>
      </c>
      <c r="I7" t="s">
        <v>3166</v>
      </c>
      <c r="J7" t="s">
        <v>3167</v>
      </c>
      <c r="K7" t="s">
        <v>3168</v>
      </c>
      <c r="M7" t="s">
        <v>3169</v>
      </c>
      <c r="N7" t="s">
        <v>3170</v>
      </c>
      <c r="O7" t="s">
        <v>3171</v>
      </c>
      <c r="P7" t="s">
        <v>3172</v>
      </c>
      <c r="Q7" t="s">
        <v>3173</v>
      </c>
      <c r="R7" t="s">
        <v>3174</v>
      </c>
      <c r="S7" t="s">
        <v>3175</v>
      </c>
      <c r="U7" t="s">
        <v>3176</v>
      </c>
      <c r="V7" t="s">
        <v>3177</v>
      </c>
      <c r="X7" t="s">
        <v>3178</v>
      </c>
      <c r="Y7" t="s">
        <v>3179</v>
      </c>
      <c r="Z7" t="s">
        <v>3180</v>
      </c>
      <c r="AA7" t="s">
        <v>3181</v>
      </c>
      <c r="AB7" t="s">
        <v>3182</v>
      </c>
    </row>
    <row r="8" spans="1:236" x14ac:dyDescent="0.25">
      <c r="A8" t="s">
        <v>3183</v>
      </c>
      <c r="B8" t="s">
        <v>3184</v>
      </c>
      <c r="C8" s="2" t="s">
        <v>2031</v>
      </c>
      <c r="D8" t="s">
        <v>3185</v>
      </c>
      <c r="E8" s="40" t="s">
        <v>593</v>
      </c>
      <c r="F8" t="s">
        <v>166</v>
      </c>
      <c r="G8" t="s">
        <v>3163</v>
      </c>
      <c r="H8" t="s">
        <v>3186</v>
      </c>
      <c r="I8" t="s">
        <v>3187</v>
      </c>
      <c r="J8" t="s">
        <v>3188</v>
      </c>
      <c r="K8" t="s">
        <v>3189</v>
      </c>
      <c r="M8" t="s">
        <v>3190</v>
      </c>
      <c r="N8" t="s">
        <v>3191</v>
      </c>
      <c r="O8" t="s">
        <v>3192</v>
      </c>
      <c r="P8" t="s">
        <v>3193</v>
      </c>
      <c r="Q8" t="s">
        <v>3194</v>
      </c>
      <c r="R8" t="s">
        <v>3195</v>
      </c>
      <c r="S8" t="s">
        <v>3196</v>
      </c>
      <c r="U8" t="s">
        <v>3197</v>
      </c>
      <c r="V8" t="s">
        <v>3198</v>
      </c>
      <c r="X8" t="s">
        <v>3199</v>
      </c>
      <c r="Y8" t="s">
        <v>3200</v>
      </c>
      <c r="Z8" t="s">
        <v>3201</v>
      </c>
      <c r="AA8" t="s">
        <v>3202</v>
      </c>
      <c r="AB8" t="s">
        <v>3203</v>
      </c>
    </row>
    <row r="9" spans="1:236" x14ac:dyDescent="0.25">
      <c r="A9" t="s">
        <v>3204</v>
      </c>
      <c r="B9" t="s">
        <v>3205</v>
      </c>
      <c r="C9" s="2" t="s">
        <v>2033</v>
      </c>
      <c r="D9" t="s">
        <v>3206</v>
      </c>
      <c r="E9" s="40" t="s">
        <v>742</v>
      </c>
      <c r="F9" t="s">
        <v>166</v>
      </c>
      <c r="G9" t="s">
        <v>3184</v>
      </c>
      <c r="H9" t="s">
        <v>3207</v>
      </c>
      <c r="I9" t="s">
        <v>3208</v>
      </c>
      <c r="J9" t="s">
        <v>3209</v>
      </c>
      <c r="K9" t="s">
        <v>3210</v>
      </c>
      <c r="M9" t="s">
        <v>3211</v>
      </c>
      <c r="N9" t="s">
        <v>3212</v>
      </c>
      <c r="O9" t="s">
        <v>3213</v>
      </c>
      <c r="P9" t="s">
        <v>3214</v>
      </c>
      <c r="Q9" t="s">
        <v>3215</v>
      </c>
      <c r="R9" t="s">
        <v>3216</v>
      </c>
      <c r="S9" t="s">
        <v>3217</v>
      </c>
      <c r="U9" t="s">
        <v>3218</v>
      </c>
      <c r="V9" t="s">
        <v>3219</v>
      </c>
      <c r="X9" t="s">
        <v>3220</v>
      </c>
      <c r="Y9" t="s">
        <v>3221</v>
      </c>
      <c r="Z9" t="s">
        <v>3222</v>
      </c>
      <c r="AA9" t="s">
        <v>3223</v>
      </c>
      <c r="AB9" t="s">
        <v>3224</v>
      </c>
    </row>
    <row r="10" spans="1:236" x14ac:dyDescent="0.25">
      <c r="A10" t="s">
        <v>3225</v>
      </c>
      <c r="B10" t="s">
        <v>3226</v>
      </c>
      <c r="C10" s="2" t="s">
        <v>2035</v>
      </c>
      <c r="D10" t="s">
        <v>3227</v>
      </c>
      <c r="E10" s="40" t="s">
        <v>756</v>
      </c>
      <c r="F10" t="s">
        <v>166</v>
      </c>
      <c r="G10" t="s">
        <v>3205</v>
      </c>
      <c r="H10" t="s">
        <v>3228</v>
      </c>
      <c r="I10" t="s">
        <v>3229</v>
      </c>
      <c r="J10" t="s">
        <v>3230</v>
      </c>
      <c r="K10" t="s">
        <v>3231</v>
      </c>
      <c r="M10" t="s">
        <v>3232</v>
      </c>
      <c r="N10" t="s">
        <v>3233</v>
      </c>
      <c r="O10" t="s">
        <v>3234</v>
      </c>
      <c r="P10" t="s">
        <v>3235</v>
      </c>
      <c r="Q10" t="s">
        <v>3236</v>
      </c>
      <c r="R10" t="s">
        <v>3237</v>
      </c>
      <c r="S10" t="s">
        <v>3238</v>
      </c>
      <c r="U10" t="s">
        <v>3239</v>
      </c>
      <c r="V10" t="s">
        <v>3240</v>
      </c>
      <c r="X10" t="s">
        <v>3241</v>
      </c>
      <c r="Y10" t="s">
        <v>3242</v>
      </c>
      <c r="Z10" t="s">
        <v>3243</v>
      </c>
      <c r="AA10" t="s">
        <v>3244</v>
      </c>
      <c r="AB10" t="s">
        <v>3245</v>
      </c>
    </row>
    <row r="11" spans="1:236" x14ac:dyDescent="0.25">
      <c r="A11" t="s">
        <v>3246</v>
      </c>
      <c r="B11" t="s">
        <v>3247</v>
      </c>
      <c r="C11" s="2" t="s">
        <v>2037</v>
      </c>
      <c r="D11" t="s">
        <v>3248</v>
      </c>
      <c r="E11" s="40" t="s">
        <v>773</v>
      </c>
      <c r="F11" t="s">
        <v>166</v>
      </c>
      <c r="G11" t="s">
        <v>3226</v>
      </c>
      <c r="I11" t="s">
        <v>3249</v>
      </c>
      <c r="J11" t="s">
        <v>3250</v>
      </c>
      <c r="K11" t="s">
        <v>3251</v>
      </c>
      <c r="M11" t="s">
        <v>3252</v>
      </c>
      <c r="N11" t="s">
        <v>3253</v>
      </c>
      <c r="O11" t="s">
        <v>3254</v>
      </c>
      <c r="P11" t="s">
        <v>3255</v>
      </c>
      <c r="Q11" t="s">
        <v>3256</v>
      </c>
      <c r="R11" t="s">
        <v>3257</v>
      </c>
      <c r="S11" t="s">
        <v>3258</v>
      </c>
      <c r="U11" t="s">
        <v>3259</v>
      </c>
      <c r="V11" t="s">
        <v>3260</v>
      </c>
      <c r="X11" t="s">
        <v>3261</v>
      </c>
      <c r="Y11" t="s">
        <v>3262</v>
      </c>
      <c r="Z11" t="s">
        <v>3263</v>
      </c>
      <c r="AA11" t="s">
        <v>3264</v>
      </c>
      <c r="AB11" t="s">
        <v>3265</v>
      </c>
    </row>
    <row r="12" spans="1:236" x14ac:dyDescent="0.25">
      <c r="A12" t="s">
        <v>3266</v>
      </c>
      <c r="B12" t="s">
        <v>3267</v>
      </c>
      <c r="C12" s="2">
        <v>10</v>
      </c>
      <c r="D12" t="s">
        <v>3268</v>
      </c>
      <c r="E12" s="40" t="s">
        <v>867</v>
      </c>
      <c r="F12" t="s">
        <v>166</v>
      </c>
      <c r="G12" t="s">
        <v>3247</v>
      </c>
      <c r="J12" t="s">
        <v>3269</v>
      </c>
      <c r="K12" t="s">
        <v>3270</v>
      </c>
      <c r="M12" t="s">
        <v>3271</v>
      </c>
      <c r="N12" t="s">
        <v>3272</v>
      </c>
      <c r="O12" t="s">
        <v>3273</v>
      </c>
      <c r="P12" t="s">
        <v>3274</v>
      </c>
      <c r="Q12" t="s">
        <v>3275</v>
      </c>
      <c r="R12" t="s">
        <v>3276</v>
      </c>
      <c r="S12" t="s">
        <v>3277</v>
      </c>
      <c r="U12" t="s">
        <v>3278</v>
      </c>
      <c r="V12" t="s">
        <v>3279</v>
      </c>
      <c r="X12" t="s">
        <v>3280</v>
      </c>
      <c r="Y12" t="s">
        <v>3281</v>
      </c>
      <c r="Z12" t="s">
        <v>3282</v>
      </c>
      <c r="AA12" t="s">
        <v>3283</v>
      </c>
      <c r="AB12" t="s">
        <v>3284</v>
      </c>
    </row>
    <row r="13" spans="1:236" x14ac:dyDescent="0.25">
      <c r="A13" t="s">
        <v>3285</v>
      </c>
      <c r="B13" t="s">
        <v>3286</v>
      </c>
      <c r="C13" s="2">
        <v>11</v>
      </c>
      <c r="D13" t="s">
        <v>3287</v>
      </c>
      <c r="E13" s="40" t="s">
        <v>900</v>
      </c>
      <c r="F13" t="s">
        <v>185</v>
      </c>
      <c r="G13" t="s">
        <v>3267</v>
      </c>
      <c r="J13" t="s">
        <v>3288</v>
      </c>
      <c r="K13" t="s">
        <v>3289</v>
      </c>
      <c r="M13" t="s">
        <v>3290</v>
      </c>
      <c r="N13" t="s">
        <v>3291</v>
      </c>
      <c r="O13" t="s">
        <v>3292</v>
      </c>
      <c r="P13" t="s">
        <v>3293</v>
      </c>
      <c r="Q13" t="s">
        <v>3294</v>
      </c>
      <c r="R13" t="s">
        <v>3295</v>
      </c>
      <c r="S13" t="s">
        <v>3296</v>
      </c>
      <c r="U13" t="s">
        <v>3297</v>
      </c>
      <c r="V13" t="s">
        <v>3298</v>
      </c>
      <c r="X13" t="s">
        <v>3299</v>
      </c>
      <c r="Y13" t="s">
        <v>3300</v>
      </c>
      <c r="Z13" t="s">
        <v>3301</v>
      </c>
      <c r="AA13" t="s">
        <v>3302</v>
      </c>
      <c r="AB13" t="s">
        <v>3303</v>
      </c>
    </row>
    <row r="14" spans="1:236" x14ac:dyDescent="0.25">
      <c r="A14" t="s">
        <v>3304</v>
      </c>
      <c r="B14" t="s">
        <v>3305</v>
      </c>
      <c r="C14" s="2">
        <v>12</v>
      </c>
      <c r="D14" t="s">
        <v>3306</v>
      </c>
      <c r="E14" s="40" t="s">
        <v>920</v>
      </c>
      <c r="F14" t="s">
        <v>166</v>
      </c>
      <c r="G14" t="s">
        <v>3286</v>
      </c>
      <c r="J14" t="s">
        <v>3307</v>
      </c>
      <c r="K14" t="s">
        <v>3308</v>
      </c>
      <c r="M14" t="s">
        <v>3309</v>
      </c>
      <c r="N14" t="s">
        <v>3310</v>
      </c>
      <c r="O14" t="s">
        <v>3311</v>
      </c>
      <c r="P14" t="s">
        <v>3312</v>
      </c>
      <c r="Q14" t="s">
        <v>3313</v>
      </c>
      <c r="R14" t="s">
        <v>3314</v>
      </c>
      <c r="S14" t="s">
        <v>3315</v>
      </c>
      <c r="U14" t="s">
        <v>3316</v>
      </c>
      <c r="V14" t="s">
        <v>3317</v>
      </c>
      <c r="X14" t="s">
        <v>3318</v>
      </c>
      <c r="Y14" t="s">
        <v>3319</v>
      </c>
      <c r="Z14" t="s">
        <v>1605</v>
      </c>
      <c r="AA14" t="s">
        <v>3320</v>
      </c>
      <c r="AB14" t="s">
        <v>3321</v>
      </c>
    </row>
    <row r="15" spans="1:236" x14ac:dyDescent="0.25">
      <c r="A15" t="s">
        <v>3322</v>
      </c>
      <c r="B15" t="s">
        <v>3323</v>
      </c>
      <c r="C15" s="2">
        <v>13</v>
      </c>
      <c r="D15" t="s">
        <v>3324</v>
      </c>
      <c r="E15" s="40" t="s">
        <v>924</v>
      </c>
      <c r="F15" t="s">
        <v>166</v>
      </c>
      <c r="G15" t="s">
        <v>3305</v>
      </c>
      <c r="J15" t="s">
        <v>3325</v>
      </c>
      <c r="K15" t="s">
        <v>3326</v>
      </c>
      <c r="M15" t="s">
        <v>3327</v>
      </c>
      <c r="N15" t="s">
        <v>3328</v>
      </c>
      <c r="O15" t="s">
        <v>3329</v>
      </c>
      <c r="P15" t="s">
        <v>3330</v>
      </c>
      <c r="Q15" t="s">
        <v>3331</v>
      </c>
      <c r="R15" t="s">
        <v>3332</v>
      </c>
      <c r="U15" t="s">
        <v>3333</v>
      </c>
      <c r="V15" t="s">
        <v>3334</v>
      </c>
      <c r="X15" t="s">
        <v>3335</v>
      </c>
      <c r="Y15" t="s">
        <v>3336</v>
      </c>
      <c r="Z15" t="s">
        <v>1630</v>
      </c>
      <c r="AA15" t="s">
        <v>3337</v>
      </c>
      <c r="AB15" t="s">
        <v>3338</v>
      </c>
    </row>
    <row r="16" spans="1:236" x14ac:dyDescent="0.25">
      <c r="A16" t="s">
        <v>3339</v>
      </c>
      <c r="B16" t="s">
        <v>3340</v>
      </c>
      <c r="C16" s="2">
        <v>14</v>
      </c>
      <c r="D16" t="s">
        <v>3341</v>
      </c>
      <c r="E16" s="40" t="s">
        <v>941</v>
      </c>
      <c r="F16" t="s">
        <v>166</v>
      </c>
      <c r="G16" t="s">
        <v>3323</v>
      </c>
      <c r="K16" t="s">
        <v>3342</v>
      </c>
      <c r="M16" t="s">
        <v>3343</v>
      </c>
      <c r="N16" t="s">
        <v>3344</v>
      </c>
      <c r="O16" t="s">
        <v>3345</v>
      </c>
      <c r="P16" t="s">
        <v>3346</v>
      </c>
      <c r="Q16" t="s">
        <v>3347</v>
      </c>
      <c r="R16" t="s">
        <v>3348</v>
      </c>
      <c r="U16" t="s">
        <v>3349</v>
      </c>
      <c r="V16" t="s">
        <v>3350</v>
      </c>
      <c r="X16" t="s">
        <v>3351</v>
      </c>
      <c r="Y16" t="s">
        <v>3352</v>
      </c>
      <c r="Z16" t="s">
        <v>3353</v>
      </c>
      <c r="AA16" t="s">
        <v>3354</v>
      </c>
      <c r="AB16" t="s">
        <v>3355</v>
      </c>
    </row>
    <row r="17" spans="1:28" x14ac:dyDescent="0.25">
      <c r="A17" t="s">
        <v>3356</v>
      </c>
      <c r="B17" t="s">
        <v>3357</v>
      </c>
      <c r="C17" s="2">
        <v>16</v>
      </c>
      <c r="D17" t="s">
        <v>3358</v>
      </c>
      <c r="E17" s="40" t="s">
        <v>979</v>
      </c>
      <c r="F17" t="s">
        <v>166</v>
      </c>
      <c r="G17" t="s">
        <v>3340</v>
      </c>
      <c r="K17" t="s">
        <v>3359</v>
      </c>
      <c r="M17" t="s">
        <v>3360</v>
      </c>
      <c r="N17" t="s">
        <v>3361</v>
      </c>
      <c r="O17" t="s">
        <v>3362</v>
      </c>
      <c r="P17" t="s">
        <v>3363</v>
      </c>
      <c r="Q17" t="s">
        <v>3364</v>
      </c>
      <c r="R17" t="s">
        <v>3365</v>
      </c>
      <c r="U17" t="s">
        <v>3366</v>
      </c>
      <c r="V17" t="s">
        <v>3367</v>
      </c>
      <c r="X17" t="s">
        <v>3368</v>
      </c>
      <c r="Y17" t="s">
        <v>3369</v>
      </c>
      <c r="Z17" t="s">
        <v>3370</v>
      </c>
      <c r="AA17" t="s">
        <v>3371</v>
      </c>
      <c r="AB17" t="s">
        <v>3372</v>
      </c>
    </row>
    <row r="18" spans="1:28" x14ac:dyDescent="0.25">
      <c r="A18" t="s">
        <v>3373</v>
      </c>
      <c r="B18" t="s">
        <v>3374</v>
      </c>
      <c r="C18" s="2">
        <v>17</v>
      </c>
      <c r="D18" t="s">
        <v>3375</v>
      </c>
      <c r="E18" s="40" t="s">
        <v>1007</v>
      </c>
      <c r="F18" t="s">
        <v>166</v>
      </c>
      <c r="G18" t="s">
        <v>3357</v>
      </c>
      <c r="K18" t="s">
        <v>3376</v>
      </c>
      <c r="M18" t="s">
        <v>3377</v>
      </c>
      <c r="N18" t="s">
        <v>3378</v>
      </c>
      <c r="O18" t="s">
        <v>3379</v>
      </c>
      <c r="P18" t="s">
        <v>3380</v>
      </c>
      <c r="R18" t="s">
        <v>3381</v>
      </c>
      <c r="U18" t="s">
        <v>3382</v>
      </c>
      <c r="V18" t="s">
        <v>3383</v>
      </c>
      <c r="X18" t="s">
        <v>3384</v>
      </c>
      <c r="Y18" t="s">
        <v>3242</v>
      </c>
      <c r="Z18" t="s">
        <v>3385</v>
      </c>
      <c r="AA18" t="s">
        <v>3386</v>
      </c>
      <c r="AB18" t="s">
        <v>3387</v>
      </c>
    </row>
    <row r="19" spans="1:28" x14ac:dyDescent="0.25">
      <c r="A19" t="s">
        <v>3388</v>
      </c>
      <c r="B19" t="s">
        <v>3389</v>
      </c>
      <c r="C19" s="2">
        <v>18</v>
      </c>
      <c r="D19" t="s">
        <v>3390</v>
      </c>
      <c r="E19" s="40" t="s">
        <v>1029</v>
      </c>
      <c r="F19" t="s">
        <v>166</v>
      </c>
      <c r="G19" t="s">
        <v>3374</v>
      </c>
      <c r="K19" t="s">
        <v>3391</v>
      </c>
      <c r="M19" t="s">
        <v>3392</v>
      </c>
      <c r="N19" t="s">
        <v>3393</v>
      </c>
      <c r="O19" t="s">
        <v>3394</v>
      </c>
      <c r="P19" t="s">
        <v>3395</v>
      </c>
      <c r="R19" t="s">
        <v>3396</v>
      </c>
      <c r="U19" t="s">
        <v>3397</v>
      </c>
      <c r="V19" t="s">
        <v>3398</v>
      </c>
      <c r="X19" t="s">
        <v>3399</v>
      </c>
      <c r="Y19" t="s">
        <v>3400</v>
      </c>
      <c r="Z19" t="s">
        <v>3401</v>
      </c>
      <c r="AB19" t="s">
        <v>3402</v>
      </c>
    </row>
    <row r="20" spans="1:28" x14ac:dyDescent="0.25">
      <c r="A20" t="s">
        <v>3403</v>
      </c>
      <c r="B20" t="s">
        <v>3404</v>
      </c>
      <c r="C20" s="2">
        <v>19</v>
      </c>
      <c r="D20" t="s">
        <v>3405</v>
      </c>
      <c r="E20" s="40" t="s">
        <v>1105</v>
      </c>
      <c r="F20" t="s">
        <v>166</v>
      </c>
      <c r="G20" t="s">
        <v>3389</v>
      </c>
      <c r="K20" t="s">
        <v>3406</v>
      </c>
      <c r="M20" t="s">
        <v>3407</v>
      </c>
      <c r="N20" t="s">
        <v>3408</v>
      </c>
      <c r="O20" t="s">
        <v>3409</v>
      </c>
      <c r="P20" t="s">
        <v>3410</v>
      </c>
      <c r="R20" t="s">
        <v>3411</v>
      </c>
      <c r="U20" t="s">
        <v>3412</v>
      </c>
      <c r="V20" t="s">
        <v>3413</v>
      </c>
      <c r="X20" t="s">
        <v>3414</v>
      </c>
      <c r="Y20" t="s">
        <v>3415</v>
      </c>
      <c r="Z20" t="s">
        <v>3416</v>
      </c>
      <c r="AB20" t="s">
        <v>3417</v>
      </c>
    </row>
    <row r="21" spans="1:28" x14ac:dyDescent="0.25">
      <c r="A21" t="s">
        <v>3418</v>
      </c>
      <c r="B21" t="s">
        <v>3419</v>
      </c>
      <c r="C21" s="2">
        <v>20</v>
      </c>
      <c r="D21" t="s">
        <v>3420</v>
      </c>
      <c r="E21" s="40" t="s">
        <v>1113</v>
      </c>
      <c r="F21" t="s">
        <v>166</v>
      </c>
      <c r="G21" t="s">
        <v>3404</v>
      </c>
      <c r="K21" t="s">
        <v>3421</v>
      </c>
      <c r="M21" t="s">
        <v>3422</v>
      </c>
      <c r="N21" t="s">
        <v>3423</v>
      </c>
      <c r="O21" t="s">
        <v>3424</v>
      </c>
      <c r="P21" t="s">
        <v>3425</v>
      </c>
      <c r="R21" t="s">
        <v>3426</v>
      </c>
      <c r="U21" t="s">
        <v>3427</v>
      </c>
      <c r="V21" t="s">
        <v>3428</v>
      </c>
      <c r="X21" t="s">
        <v>3429</v>
      </c>
      <c r="Y21" t="s">
        <v>3430</v>
      </c>
      <c r="Z21" t="s">
        <v>3431</v>
      </c>
      <c r="AB21" t="s">
        <v>1866</v>
      </c>
    </row>
    <row r="22" spans="1:28" x14ac:dyDescent="0.25">
      <c r="A22" t="s">
        <v>3432</v>
      </c>
      <c r="B22" t="s">
        <v>3433</v>
      </c>
      <c r="C22" s="2">
        <v>21</v>
      </c>
      <c r="D22" t="s">
        <v>3434</v>
      </c>
      <c r="E22" s="40" t="s">
        <v>1162</v>
      </c>
      <c r="F22" t="s">
        <v>166</v>
      </c>
      <c r="G22" t="s">
        <v>3419</v>
      </c>
      <c r="K22" t="s">
        <v>3435</v>
      </c>
      <c r="M22" t="s">
        <v>3436</v>
      </c>
      <c r="N22" t="s">
        <v>3437</v>
      </c>
      <c r="O22" t="s">
        <v>3438</v>
      </c>
      <c r="P22" t="s">
        <v>3439</v>
      </c>
      <c r="R22" t="s">
        <v>3440</v>
      </c>
      <c r="U22" t="s">
        <v>3441</v>
      </c>
      <c r="V22" t="s">
        <v>3442</v>
      </c>
      <c r="X22" t="s">
        <v>3443</v>
      </c>
      <c r="Y22" t="s">
        <v>3444</v>
      </c>
      <c r="Z22" t="s">
        <v>3445</v>
      </c>
      <c r="AB22" t="s">
        <v>3446</v>
      </c>
    </row>
    <row r="23" spans="1:28" x14ac:dyDescent="0.25">
      <c r="A23" t="s">
        <v>3447</v>
      </c>
      <c r="B23" t="s">
        <v>3448</v>
      </c>
      <c r="C23" s="2">
        <v>22</v>
      </c>
      <c r="D23" t="s">
        <v>3449</v>
      </c>
      <c r="E23" s="40" t="s">
        <v>1187</v>
      </c>
      <c r="F23" t="s">
        <v>166</v>
      </c>
      <c r="G23" t="s">
        <v>3433</v>
      </c>
      <c r="K23" t="s">
        <v>3450</v>
      </c>
      <c r="M23" t="s">
        <v>3451</v>
      </c>
      <c r="N23" t="s">
        <v>3452</v>
      </c>
      <c r="O23" t="s">
        <v>3453</v>
      </c>
      <c r="P23" t="s">
        <v>3454</v>
      </c>
      <c r="R23" t="s">
        <v>3455</v>
      </c>
      <c r="V23" t="s">
        <v>3456</v>
      </c>
      <c r="X23" t="s">
        <v>3457</v>
      </c>
      <c r="Y23" t="s">
        <v>3458</v>
      </c>
      <c r="Z23" t="s">
        <v>3459</v>
      </c>
      <c r="AB23" t="s">
        <v>3460</v>
      </c>
    </row>
    <row r="24" spans="1:28" x14ac:dyDescent="0.25">
      <c r="A24" t="s">
        <v>3461</v>
      </c>
      <c r="B24" t="s">
        <v>3462</v>
      </c>
      <c r="C24" s="2">
        <v>23</v>
      </c>
      <c r="D24" t="s">
        <v>3463</v>
      </c>
      <c r="G24" t="s">
        <v>3448</v>
      </c>
      <c r="K24" t="s">
        <v>3464</v>
      </c>
      <c r="M24" t="s">
        <v>3465</v>
      </c>
      <c r="N24" t="s">
        <v>3466</v>
      </c>
      <c r="O24" t="s">
        <v>3467</v>
      </c>
      <c r="P24" t="s">
        <v>3468</v>
      </c>
      <c r="R24" t="s">
        <v>3469</v>
      </c>
      <c r="V24" t="s">
        <v>3470</v>
      </c>
      <c r="X24" t="s">
        <v>3471</v>
      </c>
      <c r="Y24" t="s">
        <v>3472</v>
      </c>
      <c r="Z24" t="s">
        <v>3473</v>
      </c>
      <c r="AB24" t="s">
        <v>3474</v>
      </c>
    </row>
    <row r="25" spans="1:28" x14ac:dyDescent="0.25">
      <c r="A25" t="s">
        <v>3475</v>
      </c>
      <c r="B25" t="s">
        <v>3476</v>
      </c>
      <c r="C25" s="2">
        <v>24</v>
      </c>
      <c r="D25" t="s">
        <v>3477</v>
      </c>
      <c r="G25" t="s">
        <v>3462</v>
      </c>
      <c r="K25" t="s">
        <v>3478</v>
      </c>
      <c r="M25" t="s">
        <v>3479</v>
      </c>
      <c r="N25" t="s">
        <v>3480</v>
      </c>
      <c r="O25" t="s">
        <v>3481</v>
      </c>
      <c r="P25" t="s">
        <v>3482</v>
      </c>
      <c r="R25" t="s">
        <v>3483</v>
      </c>
      <c r="V25" t="s">
        <v>3484</v>
      </c>
      <c r="X25" t="s">
        <v>3485</v>
      </c>
      <c r="Y25" t="s">
        <v>3486</v>
      </c>
      <c r="Z25" t="s">
        <v>3487</v>
      </c>
      <c r="AB25" t="s">
        <v>3488</v>
      </c>
    </row>
    <row r="26" spans="1:28" x14ac:dyDescent="0.25">
      <c r="A26" t="s">
        <v>3489</v>
      </c>
      <c r="B26" t="s">
        <v>3074</v>
      </c>
      <c r="C26" s="2" t="s">
        <v>2053</v>
      </c>
      <c r="D26" t="s">
        <v>3490</v>
      </c>
      <c r="G26" t="s">
        <v>3476</v>
      </c>
      <c r="K26" t="s">
        <v>3491</v>
      </c>
      <c r="M26" t="s">
        <v>3492</v>
      </c>
      <c r="N26" t="s">
        <v>3493</v>
      </c>
      <c r="O26" t="s">
        <v>3494</v>
      </c>
      <c r="P26" t="s">
        <v>3495</v>
      </c>
      <c r="R26" t="s">
        <v>3496</v>
      </c>
      <c r="V26" t="s">
        <v>3497</v>
      </c>
      <c r="X26" t="s">
        <v>3498</v>
      </c>
      <c r="Y26" t="s">
        <v>3499</v>
      </c>
      <c r="Z26" t="s">
        <v>3500</v>
      </c>
      <c r="AB26" t="s">
        <v>3501</v>
      </c>
    </row>
    <row r="27" spans="1:28" x14ac:dyDescent="0.25">
      <c r="A27" t="s">
        <v>3502</v>
      </c>
      <c r="B27" t="s">
        <v>3098</v>
      </c>
      <c r="C27" s="2" t="s">
        <v>2055</v>
      </c>
      <c r="D27" t="s">
        <v>3503</v>
      </c>
      <c r="K27" t="s">
        <v>3504</v>
      </c>
      <c r="M27" t="s">
        <v>3505</v>
      </c>
      <c r="N27" t="s">
        <v>3506</v>
      </c>
      <c r="O27" t="s">
        <v>3507</v>
      </c>
      <c r="P27" t="s">
        <v>3508</v>
      </c>
      <c r="R27" t="s">
        <v>3509</v>
      </c>
      <c r="V27" t="s">
        <v>3510</v>
      </c>
      <c r="X27" t="s">
        <v>3511</v>
      </c>
      <c r="Y27" t="s">
        <v>3512</v>
      </c>
      <c r="Z27" t="s">
        <v>3513</v>
      </c>
      <c r="AB27" t="s">
        <v>3514</v>
      </c>
    </row>
    <row r="28" spans="1:28" x14ac:dyDescent="0.25">
      <c r="A28" t="s">
        <v>3515</v>
      </c>
      <c r="B28" t="s">
        <v>3121</v>
      </c>
      <c r="C28" s="2" t="s">
        <v>2057</v>
      </c>
      <c r="D28" t="s">
        <v>3516</v>
      </c>
      <c r="K28" t="s">
        <v>3517</v>
      </c>
      <c r="M28" t="s">
        <v>3518</v>
      </c>
      <c r="N28" t="s">
        <v>3519</v>
      </c>
      <c r="O28" t="s">
        <v>3520</v>
      </c>
      <c r="P28" t="s">
        <v>3521</v>
      </c>
      <c r="R28" t="s">
        <v>3522</v>
      </c>
      <c r="V28" t="s">
        <v>3523</v>
      </c>
      <c r="X28" t="s">
        <v>3524</v>
      </c>
      <c r="Y28" t="s">
        <v>3525</v>
      </c>
      <c r="Z28" t="s">
        <v>3526</v>
      </c>
      <c r="AB28" t="s">
        <v>3527</v>
      </c>
    </row>
    <row r="29" spans="1:28" x14ac:dyDescent="0.25">
      <c r="A29" t="s">
        <v>3528</v>
      </c>
      <c r="B29" t="s">
        <v>3143</v>
      </c>
      <c r="C29" s="2" t="s">
        <v>2059</v>
      </c>
      <c r="D29" t="s">
        <v>3529</v>
      </c>
      <c r="K29" t="s">
        <v>3530</v>
      </c>
      <c r="M29" t="s">
        <v>3531</v>
      </c>
      <c r="O29" t="s">
        <v>3532</v>
      </c>
      <c r="P29" t="s">
        <v>3533</v>
      </c>
      <c r="R29" t="s">
        <v>3534</v>
      </c>
      <c r="V29" t="s">
        <v>3535</v>
      </c>
      <c r="X29" t="s">
        <v>3536</v>
      </c>
      <c r="Y29" t="s">
        <v>3537</v>
      </c>
      <c r="Z29" t="s">
        <v>3538</v>
      </c>
    </row>
    <row r="30" spans="1:28" x14ac:dyDescent="0.25">
      <c r="A30" t="s">
        <v>3539</v>
      </c>
      <c r="B30" t="s">
        <v>3165</v>
      </c>
      <c r="C30" s="2" t="s">
        <v>2061</v>
      </c>
      <c r="D30" t="s">
        <v>3540</v>
      </c>
      <c r="K30" t="s">
        <v>3541</v>
      </c>
      <c r="M30" t="s">
        <v>3542</v>
      </c>
      <c r="O30" t="s">
        <v>3543</v>
      </c>
      <c r="P30" t="s">
        <v>3544</v>
      </c>
      <c r="R30" t="s">
        <v>3545</v>
      </c>
      <c r="V30" t="s">
        <v>3546</v>
      </c>
      <c r="X30" t="s">
        <v>3547</v>
      </c>
      <c r="Y30" t="s">
        <v>3548</v>
      </c>
      <c r="Z30" t="s">
        <v>3549</v>
      </c>
    </row>
    <row r="31" spans="1:28" x14ac:dyDescent="0.25">
      <c r="A31" t="s">
        <v>3550</v>
      </c>
      <c r="B31" t="s">
        <v>3186</v>
      </c>
      <c r="C31" s="2" t="s">
        <v>2063</v>
      </c>
      <c r="D31" t="s">
        <v>3551</v>
      </c>
      <c r="K31" t="s">
        <v>3552</v>
      </c>
      <c r="M31" t="s">
        <v>3553</v>
      </c>
      <c r="O31" t="s">
        <v>3554</v>
      </c>
      <c r="P31" t="s">
        <v>3555</v>
      </c>
      <c r="R31" t="s">
        <v>3556</v>
      </c>
      <c r="V31" t="s">
        <v>3557</v>
      </c>
      <c r="X31" t="s">
        <v>3558</v>
      </c>
      <c r="Y31" t="s">
        <v>3559</v>
      </c>
      <c r="Z31" t="s">
        <v>3560</v>
      </c>
    </row>
    <row r="32" spans="1:28" x14ac:dyDescent="0.25">
      <c r="A32" t="s">
        <v>3561</v>
      </c>
      <c r="B32" t="s">
        <v>3207</v>
      </c>
      <c r="C32" s="2" t="s">
        <v>2065</v>
      </c>
      <c r="D32" t="s">
        <v>3562</v>
      </c>
      <c r="K32" t="s">
        <v>3563</v>
      </c>
      <c r="M32" t="s">
        <v>3564</v>
      </c>
      <c r="O32" t="s">
        <v>3565</v>
      </c>
      <c r="P32" t="s">
        <v>3566</v>
      </c>
      <c r="R32" t="s">
        <v>3567</v>
      </c>
      <c r="V32" t="s">
        <v>3568</v>
      </c>
      <c r="X32" t="s">
        <v>3569</v>
      </c>
      <c r="Y32" t="s">
        <v>3570</v>
      </c>
      <c r="Z32" t="s">
        <v>3571</v>
      </c>
    </row>
    <row r="33" spans="1:26" x14ac:dyDescent="0.25">
      <c r="A33" t="s">
        <v>3572</v>
      </c>
      <c r="B33" t="s">
        <v>3228</v>
      </c>
      <c r="C33" s="2" t="s">
        <v>2067</v>
      </c>
      <c r="D33" t="s">
        <v>3573</v>
      </c>
      <c r="K33" t="s">
        <v>3574</v>
      </c>
      <c r="M33" t="s">
        <v>3575</v>
      </c>
      <c r="O33" t="s">
        <v>3576</v>
      </c>
      <c r="P33" t="s">
        <v>3577</v>
      </c>
      <c r="R33" t="s">
        <v>3578</v>
      </c>
      <c r="X33" t="s">
        <v>3579</v>
      </c>
      <c r="Y33" t="s">
        <v>3580</v>
      </c>
      <c r="Z33" t="s">
        <v>3581</v>
      </c>
    </row>
    <row r="34" spans="1:26" x14ac:dyDescent="0.25">
      <c r="A34" t="s">
        <v>3582</v>
      </c>
      <c r="B34" t="s">
        <v>3075</v>
      </c>
      <c r="C34" s="2" t="s">
        <v>2069</v>
      </c>
      <c r="D34" t="s">
        <v>3583</v>
      </c>
      <c r="M34" t="s">
        <v>3584</v>
      </c>
      <c r="O34" t="s">
        <v>3585</v>
      </c>
      <c r="P34" t="s">
        <v>3586</v>
      </c>
      <c r="X34" t="s">
        <v>3587</v>
      </c>
      <c r="Y34" t="s">
        <v>3588</v>
      </c>
      <c r="Z34" t="s">
        <v>3589</v>
      </c>
    </row>
    <row r="35" spans="1:26" x14ac:dyDescent="0.25">
      <c r="A35" t="s">
        <v>3590</v>
      </c>
      <c r="B35" t="s">
        <v>3099</v>
      </c>
      <c r="C35" s="2" t="s">
        <v>2071</v>
      </c>
      <c r="D35" t="s">
        <v>3591</v>
      </c>
      <c r="M35" t="s">
        <v>3592</v>
      </c>
      <c r="O35" t="s">
        <v>3593</v>
      </c>
      <c r="P35" t="s">
        <v>3594</v>
      </c>
      <c r="X35" t="s">
        <v>3595</v>
      </c>
      <c r="Y35" t="s">
        <v>3596</v>
      </c>
      <c r="Z35" t="s">
        <v>3597</v>
      </c>
    </row>
    <row r="36" spans="1:26" x14ac:dyDescent="0.25">
      <c r="A36" t="s">
        <v>3598</v>
      </c>
      <c r="B36" t="s">
        <v>3122</v>
      </c>
      <c r="C36" s="2" t="s">
        <v>2073</v>
      </c>
      <c r="D36" t="s">
        <v>3599</v>
      </c>
      <c r="M36" t="s">
        <v>3600</v>
      </c>
      <c r="O36" t="s">
        <v>3601</v>
      </c>
      <c r="P36" t="s">
        <v>3602</v>
      </c>
      <c r="X36" t="s">
        <v>3603</v>
      </c>
      <c r="Y36" t="s">
        <v>3604</v>
      </c>
      <c r="Z36" t="s">
        <v>3605</v>
      </c>
    </row>
    <row r="37" spans="1:26" x14ac:dyDescent="0.25">
      <c r="A37" t="s">
        <v>3606</v>
      </c>
      <c r="B37" t="s">
        <v>3144</v>
      </c>
      <c r="C37" s="2" t="s">
        <v>2075</v>
      </c>
      <c r="D37" t="s">
        <v>3607</v>
      </c>
      <c r="M37" t="s">
        <v>3608</v>
      </c>
      <c r="O37" t="s">
        <v>3609</v>
      </c>
      <c r="P37" t="s">
        <v>3610</v>
      </c>
      <c r="X37" t="s">
        <v>3611</v>
      </c>
      <c r="Y37" t="s">
        <v>3612</v>
      </c>
      <c r="Z37" t="s">
        <v>3613</v>
      </c>
    </row>
    <row r="38" spans="1:26" x14ac:dyDescent="0.25">
      <c r="A38" t="s">
        <v>3614</v>
      </c>
      <c r="B38" t="s">
        <v>3166</v>
      </c>
      <c r="C38" s="2" t="s">
        <v>2077</v>
      </c>
      <c r="D38" t="s">
        <v>3615</v>
      </c>
      <c r="M38" t="s">
        <v>3616</v>
      </c>
      <c r="O38" t="s">
        <v>3617</v>
      </c>
      <c r="P38" t="s">
        <v>3618</v>
      </c>
      <c r="X38" t="s">
        <v>3619</v>
      </c>
      <c r="Y38" t="s">
        <v>3620</v>
      </c>
      <c r="Z38" t="s">
        <v>3621</v>
      </c>
    </row>
    <row r="39" spans="1:26" x14ac:dyDescent="0.25">
      <c r="A39" t="s">
        <v>3622</v>
      </c>
      <c r="B39" t="s">
        <v>3187</v>
      </c>
      <c r="C39" s="2" t="s">
        <v>2079</v>
      </c>
      <c r="D39" t="s">
        <v>3623</v>
      </c>
      <c r="M39" t="s">
        <v>3624</v>
      </c>
      <c r="O39" t="s">
        <v>3625</v>
      </c>
      <c r="P39" t="s">
        <v>3626</v>
      </c>
      <c r="X39" t="s">
        <v>3627</v>
      </c>
      <c r="Y39" t="s">
        <v>3628</v>
      </c>
      <c r="Z39" t="s">
        <v>3629</v>
      </c>
    </row>
    <row r="40" spans="1:26" x14ac:dyDescent="0.25">
      <c r="A40" t="s">
        <v>3630</v>
      </c>
      <c r="B40" t="s">
        <v>3208</v>
      </c>
      <c r="C40" s="2" t="s">
        <v>2081</v>
      </c>
      <c r="D40" t="s">
        <v>3631</v>
      </c>
      <c r="M40" t="s">
        <v>3632</v>
      </c>
      <c r="O40" t="s">
        <v>3633</v>
      </c>
      <c r="P40" t="s">
        <v>3634</v>
      </c>
      <c r="X40" t="s">
        <v>3635</v>
      </c>
      <c r="Y40" t="s">
        <v>3636</v>
      </c>
      <c r="Z40" t="s">
        <v>3637</v>
      </c>
    </row>
    <row r="41" spans="1:26" x14ac:dyDescent="0.25">
      <c r="A41" t="s">
        <v>3638</v>
      </c>
      <c r="B41" t="s">
        <v>3229</v>
      </c>
      <c r="C41" s="2" t="s">
        <v>2083</v>
      </c>
      <c r="D41" t="s">
        <v>3639</v>
      </c>
      <c r="M41" t="s">
        <v>3640</v>
      </c>
      <c r="O41" t="s">
        <v>3641</v>
      </c>
      <c r="P41" t="s">
        <v>3642</v>
      </c>
      <c r="X41" t="s">
        <v>3643</v>
      </c>
      <c r="Y41" t="s">
        <v>3644</v>
      </c>
      <c r="Z41" t="s">
        <v>3645</v>
      </c>
    </row>
    <row r="42" spans="1:26" x14ac:dyDescent="0.25">
      <c r="A42" t="s">
        <v>3646</v>
      </c>
      <c r="B42" t="s">
        <v>3249</v>
      </c>
      <c r="C42" s="2" t="s">
        <v>2085</v>
      </c>
      <c r="D42" t="s">
        <v>3647</v>
      </c>
      <c r="M42" t="s">
        <v>3303</v>
      </c>
      <c r="O42" t="s">
        <v>3648</v>
      </c>
      <c r="P42" t="s">
        <v>3649</v>
      </c>
      <c r="X42" t="s">
        <v>3650</v>
      </c>
      <c r="Y42" t="s">
        <v>3651</v>
      </c>
      <c r="Z42" t="s">
        <v>3652</v>
      </c>
    </row>
    <row r="43" spans="1:26" x14ac:dyDescent="0.25">
      <c r="A43" t="s">
        <v>3653</v>
      </c>
      <c r="B43" t="s">
        <v>3076</v>
      </c>
      <c r="C43" s="2" t="s">
        <v>2087</v>
      </c>
      <c r="D43" t="s">
        <v>3654</v>
      </c>
      <c r="M43" t="s">
        <v>3655</v>
      </c>
      <c r="O43" t="s">
        <v>3656</v>
      </c>
      <c r="P43" t="s">
        <v>3657</v>
      </c>
      <c r="X43" t="s">
        <v>3658</v>
      </c>
      <c r="Y43" t="s">
        <v>3659</v>
      </c>
      <c r="Z43" t="s">
        <v>3660</v>
      </c>
    </row>
    <row r="44" spans="1:26" x14ac:dyDescent="0.25">
      <c r="A44" t="s">
        <v>3661</v>
      </c>
      <c r="B44" t="s">
        <v>3100</v>
      </c>
      <c r="C44" s="2" t="s">
        <v>2089</v>
      </c>
      <c r="D44" t="s">
        <v>3662</v>
      </c>
      <c r="M44" t="s">
        <v>3663</v>
      </c>
      <c r="O44" t="s">
        <v>3664</v>
      </c>
      <c r="P44" t="s">
        <v>3665</v>
      </c>
      <c r="X44" t="s">
        <v>3666</v>
      </c>
      <c r="Y44" t="s">
        <v>3667</v>
      </c>
      <c r="Z44" t="s">
        <v>3668</v>
      </c>
    </row>
    <row r="45" spans="1:26" x14ac:dyDescent="0.25">
      <c r="A45" t="s">
        <v>3669</v>
      </c>
      <c r="B45" t="s">
        <v>3123</v>
      </c>
      <c r="C45" s="2" t="s">
        <v>2091</v>
      </c>
      <c r="D45" t="s">
        <v>3670</v>
      </c>
      <c r="M45" t="s">
        <v>3671</v>
      </c>
      <c r="O45" t="s">
        <v>3672</v>
      </c>
      <c r="P45" t="s">
        <v>3673</v>
      </c>
      <c r="X45" t="s">
        <v>3674</v>
      </c>
      <c r="Y45" t="s">
        <v>3675</v>
      </c>
      <c r="Z45" t="s">
        <v>1793</v>
      </c>
    </row>
    <row r="46" spans="1:26" x14ac:dyDescent="0.25">
      <c r="A46" t="s">
        <v>3676</v>
      </c>
      <c r="B46" t="s">
        <v>3145</v>
      </c>
      <c r="C46" s="2" t="s">
        <v>2093</v>
      </c>
      <c r="D46" t="s">
        <v>3677</v>
      </c>
      <c r="M46" t="s">
        <v>3678</v>
      </c>
      <c r="O46" t="s">
        <v>3679</v>
      </c>
      <c r="P46" t="s">
        <v>3680</v>
      </c>
      <c r="X46" t="s">
        <v>3681</v>
      </c>
      <c r="Y46" t="s">
        <v>3682</v>
      </c>
      <c r="Z46" t="s">
        <v>3683</v>
      </c>
    </row>
    <row r="47" spans="1:26" x14ac:dyDescent="0.25">
      <c r="A47" t="s">
        <v>3684</v>
      </c>
      <c r="B47" t="s">
        <v>3167</v>
      </c>
      <c r="C47" s="2" t="s">
        <v>2095</v>
      </c>
      <c r="D47" t="s">
        <v>3685</v>
      </c>
      <c r="M47" t="s">
        <v>3686</v>
      </c>
      <c r="O47" t="s">
        <v>3687</v>
      </c>
      <c r="P47" t="s">
        <v>3688</v>
      </c>
      <c r="X47" t="s">
        <v>3689</v>
      </c>
      <c r="Y47" t="s">
        <v>3690</v>
      </c>
      <c r="Z47" t="s">
        <v>3691</v>
      </c>
    </row>
    <row r="48" spans="1:26" x14ac:dyDescent="0.25">
      <c r="A48" t="s">
        <v>3692</v>
      </c>
      <c r="B48" t="s">
        <v>3188</v>
      </c>
      <c r="C48" s="2" t="s">
        <v>2097</v>
      </c>
      <c r="D48" t="s">
        <v>3693</v>
      </c>
      <c r="M48" t="s">
        <v>3694</v>
      </c>
      <c r="O48" t="s">
        <v>3695</v>
      </c>
      <c r="P48" t="s">
        <v>3696</v>
      </c>
      <c r="X48" t="s">
        <v>3697</v>
      </c>
      <c r="Y48" t="s">
        <v>3698</v>
      </c>
      <c r="Z48" t="s">
        <v>3699</v>
      </c>
    </row>
    <row r="49" spans="1:26" x14ac:dyDescent="0.25">
      <c r="A49" t="s">
        <v>3700</v>
      </c>
      <c r="B49" t="s">
        <v>3209</v>
      </c>
      <c r="C49" s="2" t="s">
        <v>2057</v>
      </c>
      <c r="D49" t="s">
        <v>3701</v>
      </c>
      <c r="M49" t="s">
        <v>3702</v>
      </c>
      <c r="O49" t="s">
        <v>3703</v>
      </c>
      <c r="P49" t="s">
        <v>3704</v>
      </c>
      <c r="X49" t="s">
        <v>3705</v>
      </c>
      <c r="Y49" t="s">
        <v>3706</v>
      </c>
      <c r="Z49" t="s">
        <v>3707</v>
      </c>
    </row>
    <row r="50" spans="1:26" x14ac:dyDescent="0.25">
      <c r="A50" t="s">
        <v>3708</v>
      </c>
      <c r="B50" t="s">
        <v>3230</v>
      </c>
      <c r="C50" s="2" t="s">
        <v>2100</v>
      </c>
      <c r="D50" t="s">
        <v>3709</v>
      </c>
      <c r="M50" t="s">
        <v>3710</v>
      </c>
      <c r="O50" t="s">
        <v>3711</v>
      </c>
      <c r="X50" t="s">
        <v>3712</v>
      </c>
      <c r="Y50" t="s">
        <v>3713</v>
      </c>
      <c r="Z50" t="s">
        <v>3714</v>
      </c>
    </row>
    <row r="51" spans="1:26" x14ac:dyDescent="0.25">
      <c r="A51" t="s">
        <v>3715</v>
      </c>
      <c r="B51" t="s">
        <v>3250</v>
      </c>
      <c r="C51" s="2" t="s">
        <v>2102</v>
      </c>
      <c r="D51" t="s">
        <v>3716</v>
      </c>
      <c r="M51" t="s">
        <v>3717</v>
      </c>
      <c r="O51" t="s">
        <v>3718</v>
      </c>
      <c r="X51" t="s">
        <v>3719</v>
      </c>
      <c r="Y51" t="s">
        <v>3720</v>
      </c>
      <c r="Z51" t="s">
        <v>3721</v>
      </c>
    </row>
    <row r="52" spans="1:26" x14ac:dyDescent="0.25">
      <c r="A52" t="s">
        <v>3722</v>
      </c>
      <c r="B52" t="s">
        <v>3269</v>
      </c>
      <c r="C52" s="2" t="s">
        <v>2104</v>
      </c>
      <c r="D52" t="s">
        <v>3723</v>
      </c>
      <c r="M52" t="s">
        <v>3724</v>
      </c>
      <c r="O52" t="s">
        <v>3725</v>
      </c>
      <c r="X52" t="s">
        <v>3726</v>
      </c>
      <c r="Y52" t="s">
        <v>3727</v>
      </c>
      <c r="Z52" t="s">
        <v>3728</v>
      </c>
    </row>
    <row r="53" spans="1:26" x14ac:dyDescent="0.25">
      <c r="A53" t="s">
        <v>3729</v>
      </c>
      <c r="B53" t="s">
        <v>3288</v>
      </c>
      <c r="C53" s="2" t="s">
        <v>2106</v>
      </c>
      <c r="D53" t="s">
        <v>3730</v>
      </c>
      <c r="M53" t="s">
        <v>3731</v>
      </c>
      <c r="O53" t="s">
        <v>3732</v>
      </c>
      <c r="Y53" t="s">
        <v>3733</v>
      </c>
      <c r="Z53" t="s">
        <v>3734</v>
      </c>
    </row>
    <row r="54" spans="1:26" x14ac:dyDescent="0.25">
      <c r="A54" t="s">
        <v>3735</v>
      </c>
      <c r="B54" t="s">
        <v>3307</v>
      </c>
      <c r="C54" s="2" t="s">
        <v>2108</v>
      </c>
      <c r="D54" t="s">
        <v>3736</v>
      </c>
      <c r="M54" t="s">
        <v>3737</v>
      </c>
      <c r="O54" t="s">
        <v>3738</v>
      </c>
      <c r="Y54" t="s">
        <v>3739</v>
      </c>
      <c r="Z54" t="s">
        <v>3740</v>
      </c>
    </row>
    <row r="55" spans="1:26" x14ac:dyDescent="0.25">
      <c r="A55" t="s">
        <v>3741</v>
      </c>
      <c r="B55" t="s">
        <v>3325</v>
      </c>
      <c r="C55" s="2" t="s">
        <v>2110</v>
      </c>
      <c r="D55" t="s">
        <v>3742</v>
      </c>
      <c r="M55" t="s">
        <v>3743</v>
      </c>
      <c r="O55" t="s">
        <v>3744</v>
      </c>
      <c r="Y55" t="s">
        <v>3745</v>
      </c>
      <c r="Z55" t="s">
        <v>3746</v>
      </c>
    </row>
    <row r="56" spans="1:26" x14ac:dyDescent="0.25">
      <c r="A56" t="s">
        <v>3747</v>
      </c>
      <c r="B56" t="s">
        <v>3077</v>
      </c>
      <c r="C56" s="2" t="s">
        <v>2112</v>
      </c>
      <c r="D56" t="s">
        <v>3748</v>
      </c>
      <c r="M56" t="s">
        <v>3749</v>
      </c>
      <c r="O56" t="s">
        <v>3750</v>
      </c>
      <c r="Y56" t="s">
        <v>3751</v>
      </c>
      <c r="Z56" t="s">
        <v>3752</v>
      </c>
    </row>
    <row r="57" spans="1:26" x14ac:dyDescent="0.25">
      <c r="A57" t="s">
        <v>3753</v>
      </c>
      <c r="B57" t="s">
        <v>3101</v>
      </c>
      <c r="C57" s="2" t="s">
        <v>2114</v>
      </c>
      <c r="D57" t="s">
        <v>3754</v>
      </c>
      <c r="M57" t="s">
        <v>3755</v>
      </c>
      <c r="O57" t="s">
        <v>3756</v>
      </c>
      <c r="Y57" t="s">
        <v>3757</v>
      </c>
      <c r="Z57" t="s">
        <v>3758</v>
      </c>
    </row>
    <row r="58" spans="1:26" x14ac:dyDescent="0.25">
      <c r="A58" t="s">
        <v>3759</v>
      </c>
      <c r="B58" t="s">
        <v>3124</v>
      </c>
      <c r="C58" s="2" t="s">
        <v>1395</v>
      </c>
      <c r="D58" t="s">
        <v>3760</v>
      </c>
      <c r="M58" t="s">
        <v>3761</v>
      </c>
      <c r="O58" t="s">
        <v>3762</v>
      </c>
      <c r="Y58" t="s">
        <v>3763</v>
      </c>
      <c r="Z58" t="s">
        <v>3764</v>
      </c>
    </row>
    <row r="59" spans="1:26" x14ac:dyDescent="0.25">
      <c r="A59" t="s">
        <v>3765</v>
      </c>
      <c r="B59" t="s">
        <v>3146</v>
      </c>
      <c r="C59" s="2" t="s">
        <v>2117</v>
      </c>
      <c r="D59" t="s">
        <v>3766</v>
      </c>
      <c r="M59" t="s">
        <v>3767</v>
      </c>
      <c r="O59" t="s">
        <v>3768</v>
      </c>
      <c r="Y59" t="s">
        <v>3769</v>
      </c>
    </row>
    <row r="60" spans="1:26" x14ac:dyDescent="0.25">
      <c r="A60" t="s">
        <v>3770</v>
      </c>
      <c r="B60" t="s">
        <v>3168</v>
      </c>
      <c r="C60" s="2" t="s">
        <v>2119</v>
      </c>
      <c r="D60" t="s">
        <v>3771</v>
      </c>
      <c r="M60" t="s">
        <v>3772</v>
      </c>
      <c r="O60" t="s">
        <v>3773</v>
      </c>
      <c r="Y60" t="s">
        <v>3757</v>
      </c>
    </row>
    <row r="61" spans="1:26" x14ac:dyDescent="0.25">
      <c r="A61" t="s">
        <v>3774</v>
      </c>
      <c r="B61" t="s">
        <v>3189</v>
      </c>
      <c r="C61" s="2" t="s">
        <v>1739</v>
      </c>
      <c r="D61" t="s">
        <v>3775</v>
      </c>
      <c r="M61" t="s">
        <v>3776</v>
      </c>
      <c r="O61" t="s">
        <v>3777</v>
      </c>
      <c r="Y61" t="s">
        <v>3778</v>
      </c>
    </row>
    <row r="62" spans="1:26" x14ac:dyDescent="0.25">
      <c r="A62" t="s">
        <v>3779</v>
      </c>
      <c r="B62" t="s">
        <v>3210</v>
      </c>
      <c r="C62" s="2" t="s">
        <v>2122</v>
      </c>
      <c r="D62" t="s">
        <v>3780</v>
      </c>
      <c r="M62" t="s">
        <v>3781</v>
      </c>
      <c r="O62" t="s">
        <v>3782</v>
      </c>
      <c r="Y62" t="s">
        <v>3783</v>
      </c>
    </row>
    <row r="63" spans="1:26" x14ac:dyDescent="0.25">
      <c r="A63" t="s">
        <v>3784</v>
      </c>
      <c r="B63" t="s">
        <v>3231</v>
      </c>
      <c r="C63" s="2" t="s">
        <v>2124</v>
      </c>
      <c r="D63" t="s">
        <v>3785</v>
      </c>
      <c r="M63" t="s">
        <v>3786</v>
      </c>
      <c r="O63" t="s">
        <v>3787</v>
      </c>
      <c r="Y63" t="s">
        <v>3788</v>
      </c>
    </row>
    <row r="64" spans="1:26" x14ac:dyDescent="0.25">
      <c r="A64" t="s">
        <v>3789</v>
      </c>
      <c r="B64" t="s">
        <v>3251</v>
      </c>
      <c r="C64" s="2" t="s">
        <v>2126</v>
      </c>
      <c r="D64" t="s">
        <v>3790</v>
      </c>
      <c r="M64" t="s">
        <v>3791</v>
      </c>
      <c r="O64" t="s">
        <v>3792</v>
      </c>
      <c r="Y64" t="s">
        <v>3793</v>
      </c>
    </row>
    <row r="65" spans="1:25" x14ac:dyDescent="0.25">
      <c r="A65" t="s">
        <v>3794</v>
      </c>
      <c r="B65" t="s">
        <v>3270</v>
      </c>
      <c r="C65" s="2">
        <v>100</v>
      </c>
      <c r="D65" t="s">
        <v>3795</v>
      </c>
      <c r="M65" t="s">
        <v>3796</v>
      </c>
      <c r="O65" t="s">
        <v>3797</v>
      </c>
      <c r="Y65" t="s">
        <v>3798</v>
      </c>
    </row>
    <row r="66" spans="1:25" x14ac:dyDescent="0.25">
      <c r="A66" t="s">
        <v>3799</v>
      </c>
      <c r="B66" t="s">
        <v>3289</v>
      </c>
      <c r="C66" s="2">
        <v>110</v>
      </c>
      <c r="D66" t="s">
        <v>3800</v>
      </c>
      <c r="M66" t="s">
        <v>3801</v>
      </c>
      <c r="O66" t="s">
        <v>3802</v>
      </c>
      <c r="Y66" t="s">
        <v>3803</v>
      </c>
    </row>
    <row r="67" spans="1:25" x14ac:dyDescent="0.25">
      <c r="A67" t="s">
        <v>3804</v>
      </c>
      <c r="B67" t="s">
        <v>3308</v>
      </c>
      <c r="C67" s="2">
        <v>120</v>
      </c>
      <c r="D67" t="s">
        <v>3805</v>
      </c>
      <c r="M67" t="s">
        <v>3806</v>
      </c>
      <c r="O67" t="s">
        <v>3807</v>
      </c>
      <c r="Y67" t="s">
        <v>3808</v>
      </c>
    </row>
    <row r="68" spans="1:25" x14ac:dyDescent="0.25">
      <c r="A68" t="s">
        <v>3809</v>
      </c>
      <c r="B68" t="s">
        <v>3326</v>
      </c>
      <c r="C68" s="2">
        <v>130</v>
      </c>
      <c r="D68" t="s">
        <v>3810</v>
      </c>
      <c r="M68" t="s">
        <v>3811</v>
      </c>
      <c r="O68" t="s">
        <v>3812</v>
      </c>
      <c r="Y68" t="s">
        <v>3813</v>
      </c>
    </row>
    <row r="69" spans="1:25" x14ac:dyDescent="0.25">
      <c r="A69" t="s">
        <v>3814</v>
      </c>
      <c r="B69" t="s">
        <v>3342</v>
      </c>
      <c r="C69" s="2">
        <v>140</v>
      </c>
      <c r="D69" t="s">
        <v>3815</v>
      </c>
      <c r="M69" t="s">
        <v>3816</v>
      </c>
      <c r="O69" t="s">
        <v>3817</v>
      </c>
      <c r="Y69" t="s">
        <v>3818</v>
      </c>
    </row>
    <row r="70" spans="1:25" x14ac:dyDescent="0.25">
      <c r="A70" t="s">
        <v>3819</v>
      </c>
      <c r="B70" t="s">
        <v>3359</v>
      </c>
      <c r="C70" s="2">
        <v>150</v>
      </c>
      <c r="D70" t="s">
        <v>3820</v>
      </c>
      <c r="M70" t="s">
        <v>3821</v>
      </c>
      <c r="O70" t="s">
        <v>3822</v>
      </c>
      <c r="Y70" t="s">
        <v>3823</v>
      </c>
    </row>
    <row r="71" spans="1:25" x14ac:dyDescent="0.25">
      <c r="A71" t="s">
        <v>3824</v>
      </c>
      <c r="B71" t="s">
        <v>3376</v>
      </c>
      <c r="C71" s="2">
        <v>160</v>
      </c>
      <c r="D71" t="s">
        <v>3825</v>
      </c>
      <c r="M71" t="s">
        <v>3826</v>
      </c>
      <c r="O71" t="s">
        <v>3827</v>
      </c>
      <c r="Y71" t="s">
        <v>3828</v>
      </c>
    </row>
    <row r="72" spans="1:25" x14ac:dyDescent="0.25">
      <c r="A72" t="s">
        <v>3829</v>
      </c>
      <c r="B72" t="s">
        <v>3391</v>
      </c>
      <c r="C72" s="2">
        <v>170</v>
      </c>
      <c r="D72" t="s">
        <v>3830</v>
      </c>
      <c r="M72" t="s">
        <v>3831</v>
      </c>
      <c r="O72" t="s">
        <v>3832</v>
      </c>
      <c r="Y72" t="s">
        <v>3833</v>
      </c>
    </row>
    <row r="73" spans="1:25" x14ac:dyDescent="0.25">
      <c r="A73" t="s">
        <v>3834</v>
      </c>
      <c r="B73" t="s">
        <v>3406</v>
      </c>
      <c r="C73" s="2">
        <v>180</v>
      </c>
      <c r="D73" t="s">
        <v>3835</v>
      </c>
      <c r="M73" t="s">
        <v>3836</v>
      </c>
      <c r="O73" t="s">
        <v>3837</v>
      </c>
      <c r="Y73" t="s">
        <v>3838</v>
      </c>
    </row>
    <row r="74" spans="1:25" x14ac:dyDescent="0.25">
      <c r="A74" t="s">
        <v>3839</v>
      </c>
      <c r="B74" t="s">
        <v>3421</v>
      </c>
      <c r="C74" s="2">
        <v>190</v>
      </c>
      <c r="D74" t="s">
        <v>3840</v>
      </c>
      <c r="M74" t="s">
        <v>3841</v>
      </c>
      <c r="O74" t="s">
        <v>3842</v>
      </c>
      <c r="Y74" t="s">
        <v>3843</v>
      </c>
    </row>
    <row r="75" spans="1:25" x14ac:dyDescent="0.25">
      <c r="A75" t="s">
        <v>3844</v>
      </c>
      <c r="B75" t="s">
        <v>3435</v>
      </c>
      <c r="C75" s="2">
        <v>200</v>
      </c>
      <c r="D75" t="s">
        <v>3845</v>
      </c>
      <c r="M75" t="s">
        <v>3846</v>
      </c>
      <c r="O75" t="s">
        <v>3847</v>
      </c>
    </row>
    <row r="76" spans="1:25" x14ac:dyDescent="0.25">
      <c r="A76" t="s">
        <v>3848</v>
      </c>
      <c r="B76" t="s">
        <v>3450</v>
      </c>
      <c r="C76" s="2">
        <v>210</v>
      </c>
      <c r="D76" t="s">
        <v>3849</v>
      </c>
      <c r="M76" t="s">
        <v>3850</v>
      </c>
      <c r="O76" t="s">
        <v>3851</v>
      </c>
    </row>
    <row r="77" spans="1:25" x14ac:dyDescent="0.25">
      <c r="A77" t="s">
        <v>3852</v>
      </c>
      <c r="B77" t="s">
        <v>3464</v>
      </c>
      <c r="C77" s="2">
        <v>220</v>
      </c>
      <c r="D77" t="s">
        <v>3853</v>
      </c>
      <c r="M77" t="s">
        <v>3854</v>
      </c>
      <c r="O77" t="s">
        <v>3855</v>
      </c>
    </row>
    <row r="78" spans="1:25" x14ac:dyDescent="0.25">
      <c r="A78" t="s">
        <v>3856</v>
      </c>
      <c r="B78" t="s">
        <v>3478</v>
      </c>
      <c r="C78" s="2">
        <v>230</v>
      </c>
      <c r="D78" t="s">
        <v>3857</v>
      </c>
      <c r="M78" t="s">
        <v>3858</v>
      </c>
      <c r="O78" t="s">
        <v>3859</v>
      </c>
    </row>
    <row r="79" spans="1:25" x14ac:dyDescent="0.25">
      <c r="A79" t="s">
        <v>3860</v>
      </c>
      <c r="B79" t="s">
        <v>3491</v>
      </c>
      <c r="C79" s="2">
        <v>240</v>
      </c>
      <c r="D79" t="s">
        <v>3861</v>
      </c>
      <c r="M79" t="s">
        <v>3862</v>
      </c>
      <c r="O79" t="s">
        <v>3863</v>
      </c>
    </row>
    <row r="80" spans="1:25" x14ac:dyDescent="0.25">
      <c r="A80" t="s">
        <v>3864</v>
      </c>
      <c r="B80" t="s">
        <v>3504</v>
      </c>
      <c r="C80" s="2">
        <v>250</v>
      </c>
      <c r="D80" t="s">
        <v>3865</v>
      </c>
      <c r="M80" t="s">
        <v>3866</v>
      </c>
      <c r="O80" t="s">
        <v>3863</v>
      </c>
    </row>
    <row r="81" spans="1:15" x14ac:dyDescent="0.25">
      <c r="A81" t="s">
        <v>3867</v>
      </c>
      <c r="B81" t="s">
        <v>3517</v>
      </c>
      <c r="C81" s="2">
        <v>260</v>
      </c>
      <c r="D81" t="s">
        <v>3868</v>
      </c>
      <c r="M81" t="s">
        <v>3869</v>
      </c>
      <c r="O81" t="s">
        <v>3870</v>
      </c>
    </row>
    <row r="82" spans="1:15" x14ac:dyDescent="0.25">
      <c r="A82" t="s">
        <v>3871</v>
      </c>
      <c r="B82" t="s">
        <v>3530</v>
      </c>
      <c r="C82" s="2">
        <v>270</v>
      </c>
      <c r="D82" t="s">
        <v>3872</v>
      </c>
      <c r="M82" t="s">
        <v>3873</v>
      </c>
      <c r="O82" t="s">
        <v>3874</v>
      </c>
    </row>
    <row r="83" spans="1:15" x14ac:dyDescent="0.25">
      <c r="A83" t="s">
        <v>3875</v>
      </c>
      <c r="B83" t="s">
        <v>3541</v>
      </c>
      <c r="C83" s="2">
        <v>280</v>
      </c>
      <c r="D83" t="s">
        <v>3876</v>
      </c>
      <c r="M83" t="s">
        <v>3877</v>
      </c>
      <c r="O83" t="s">
        <v>3878</v>
      </c>
    </row>
    <row r="84" spans="1:15" x14ac:dyDescent="0.25">
      <c r="A84" t="s">
        <v>3879</v>
      </c>
      <c r="B84" t="s">
        <v>3552</v>
      </c>
      <c r="C84" s="2">
        <v>290</v>
      </c>
      <c r="D84" t="s">
        <v>3880</v>
      </c>
      <c r="M84" t="s">
        <v>3881</v>
      </c>
      <c r="O84" t="s">
        <v>3882</v>
      </c>
    </row>
    <row r="85" spans="1:15" x14ac:dyDescent="0.25">
      <c r="A85" t="s">
        <v>3883</v>
      </c>
      <c r="B85" t="s">
        <v>3563</v>
      </c>
      <c r="C85" s="2">
        <v>300</v>
      </c>
      <c r="D85" t="s">
        <v>3884</v>
      </c>
      <c r="M85" t="s">
        <v>3885</v>
      </c>
      <c r="O85" t="s">
        <v>3886</v>
      </c>
    </row>
    <row r="86" spans="1:15" x14ac:dyDescent="0.25">
      <c r="A86" t="s">
        <v>3887</v>
      </c>
      <c r="B86" t="s">
        <v>3574</v>
      </c>
      <c r="C86" s="2">
        <v>310</v>
      </c>
      <c r="D86" t="s">
        <v>3888</v>
      </c>
      <c r="M86" t="s">
        <v>3889</v>
      </c>
      <c r="O86" t="s">
        <v>3890</v>
      </c>
    </row>
    <row r="87" spans="1:15" x14ac:dyDescent="0.25">
      <c r="A87" t="s">
        <v>3891</v>
      </c>
      <c r="B87" t="s">
        <v>3078</v>
      </c>
      <c r="C87" s="2" t="s">
        <v>2150</v>
      </c>
      <c r="D87" t="s">
        <v>3892</v>
      </c>
      <c r="M87" t="s">
        <v>3893</v>
      </c>
      <c r="O87" t="s">
        <v>3894</v>
      </c>
    </row>
    <row r="88" spans="1:15" x14ac:dyDescent="0.25">
      <c r="A88" t="s">
        <v>3895</v>
      </c>
      <c r="B88" t="s">
        <v>3079</v>
      </c>
      <c r="C88" s="2" t="s">
        <v>2021</v>
      </c>
      <c r="D88" t="s">
        <v>3896</v>
      </c>
      <c r="M88" t="s">
        <v>3897</v>
      </c>
      <c r="O88" t="s">
        <v>3898</v>
      </c>
    </row>
    <row r="89" spans="1:15" x14ac:dyDescent="0.25">
      <c r="A89" t="s">
        <v>3899</v>
      </c>
      <c r="B89" t="s">
        <v>3102</v>
      </c>
      <c r="C89" s="2" t="s">
        <v>2023</v>
      </c>
      <c r="D89" t="s">
        <v>3900</v>
      </c>
      <c r="M89" t="s">
        <v>3901</v>
      </c>
      <c r="O89" t="s">
        <v>3902</v>
      </c>
    </row>
    <row r="90" spans="1:15" x14ac:dyDescent="0.25">
      <c r="A90" t="s">
        <v>3903</v>
      </c>
      <c r="B90" t="s">
        <v>3125</v>
      </c>
      <c r="C90" s="2" t="s">
        <v>2025</v>
      </c>
      <c r="D90" t="s">
        <v>3904</v>
      </c>
      <c r="M90" t="s">
        <v>3905</v>
      </c>
      <c r="O90" t="s">
        <v>3906</v>
      </c>
    </row>
    <row r="91" spans="1:15" x14ac:dyDescent="0.25">
      <c r="A91" t="s">
        <v>3907</v>
      </c>
      <c r="B91" t="s">
        <v>3147</v>
      </c>
      <c r="C91" s="2" t="s">
        <v>2027</v>
      </c>
      <c r="D91" t="s">
        <v>3908</v>
      </c>
      <c r="M91" t="s">
        <v>3909</v>
      </c>
      <c r="O91" t="s">
        <v>3910</v>
      </c>
    </row>
    <row r="92" spans="1:15" x14ac:dyDescent="0.25">
      <c r="A92" t="s">
        <v>3911</v>
      </c>
      <c r="B92" t="s">
        <v>3169</v>
      </c>
      <c r="C92" s="2" t="s">
        <v>2029</v>
      </c>
      <c r="D92" t="s">
        <v>3912</v>
      </c>
      <c r="M92" t="s">
        <v>3913</v>
      </c>
      <c r="O92" t="s">
        <v>3914</v>
      </c>
    </row>
    <row r="93" spans="1:15" x14ac:dyDescent="0.25">
      <c r="A93" t="s">
        <v>3915</v>
      </c>
      <c r="B93" t="s">
        <v>3190</v>
      </c>
      <c r="C93" s="2" t="s">
        <v>2031</v>
      </c>
      <c r="D93" t="s">
        <v>3916</v>
      </c>
      <c r="M93" t="s">
        <v>3917</v>
      </c>
      <c r="O93" t="s">
        <v>3918</v>
      </c>
    </row>
    <row r="94" spans="1:15" x14ac:dyDescent="0.25">
      <c r="A94" t="s">
        <v>3919</v>
      </c>
      <c r="B94" t="s">
        <v>3211</v>
      </c>
      <c r="C94" s="2" t="s">
        <v>2033</v>
      </c>
      <c r="D94" t="s">
        <v>3920</v>
      </c>
      <c r="M94" t="s">
        <v>3921</v>
      </c>
      <c r="O94" t="s">
        <v>3922</v>
      </c>
    </row>
    <row r="95" spans="1:15" x14ac:dyDescent="0.25">
      <c r="A95" t="s">
        <v>3923</v>
      </c>
      <c r="B95" t="s">
        <v>3232</v>
      </c>
      <c r="C95" s="2" t="s">
        <v>2035</v>
      </c>
      <c r="D95" t="s">
        <v>3924</v>
      </c>
      <c r="M95" t="s">
        <v>3925</v>
      </c>
      <c r="O95" t="s">
        <v>3926</v>
      </c>
    </row>
    <row r="96" spans="1:15" x14ac:dyDescent="0.25">
      <c r="A96" t="s">
        <v>3927</v>
      </c>
      <c r="B96" t="s">
        <v>3252</v>
      </c>
      <c r="C96" s="2" t="s">
        <v>2037</v>
      </c>
      <c r="D96" t="s">
        <v>3928</v>
      </c>
      <c r="M96" t="s">
        <v>3929</v>
      </c>
      <c r="O96" t="s">
        <v>3930</v>
      </c>
    </row>
    <row r="97" spans="1:15" x14ac:dyDescent="0.25">
      <c r="A97" t="s">
        <v>3931</v>
      </c>
      <c r="B97" t="s">
        <v>3271</v>
      </c>
      <c r="C97" s="2">
        <v>10</v>
      </c>
      <c r="D97" t="s">
        <v>3932</v>
      </c>
      <c r="M97" t="s">
        <v>3933</v>
      </c>
      <c r="O97" t="s">
        <v>3934</v>
      </c>
    </row>
    <row r="98" spans="1:15" x14ac:dyDescent="0.25">
      <c r="A98" t="s">
        <v>3935</v>
      </c>
      <c r="B98" t="s">
        <v>3290</v>
      </c>
      <c r="C98" s="2">
        <v>11</v>
      </c>
      <c r="D98" t="s">
        <v>3936</v>
      </c>
      <c r="M98" t="s">
        <v>3937</v>
      </c>
      <c r="O98" t="s">
        <v>3938</v>
      </c>
    </row>
    <row r="99" spans="1:15" x14ac:dyDescent="0.25">
      <c r="A99" t="s">
        <v>3939</v>
      </c>
      <c r="B99" t="s">
        <v>3309</v>
      </c>
      <c r="C99" s="2">
        <v>12</v>
      </c>
      <c r="D99" t="s">
        <v>3940</v>
      </c>
      <c r="M99" t="s">
        <v>1627</v>
      </c>
      <c r="O99" t="s">
        <v>3941</v>
      </c>
    </row>
    <row r="100" spans="1:15" x14ac:dyDescent="0.25">
      <c r="A100" t="s">
        <v>3942</v>
      </c>
      <c r="B100" t="s">
        <v>3327</v>
      </c>
      <c r="C100" s="2">
        <v>13</v>
      </c>
      <c r="D100" t="s">
        <v>3943</v>
      </c>
      <c r="M100" t="s">
        <v>1716</v>
      </c>
      <c r="O100" t="s">
        <v>3944</v>
      </c>
    </row>
    <row r="101" spans="1:15" x14ac:dyDescent="0.25">
      <c r="A101" t="s">
        <v>3945</v>
      </c>
      <c r="B101" t="s">
        <v>3343</v>
      </c>
      <c r="C101" s="2">
        <v>14</v>
      </c>
      <c r="D101" t="s">
        <v>3946</v>
      </c>
      <c r="M101" t="s">
        <v>3947</v>
      </c>
      <c r="O101" t="s">
        <v>3948</v>
      </c>
    </row>
    <row r="102" spans="1:15" x14ac:dyDescent="0.25">
      <c r="A102" t="s">
        <v>3949</v>
      </c>
      <c r="B102" t="s">
        <v>3360</v>
      </c>
      <c r="C102" s="2">
        <v>15</v>
      </c>
      <c r="D102" t="s">
        <v>3950</v>
      </c>
      <c r="M102" t="s">
        <v>3951</v>
      </c>
      <c r="O102" t="s">
        <v>3952</v>
      </c>
    </row>
    <row r="103" spans="1:15" x14ac:dyDescent="0.25">
      <c r="A103" t="s">
        <v>3953</v>
      </c>
      <c r="B103" t="s">
        <v>3377</v>
      </c>
      <c r="C103" s="2">
        <v>16</v>
      </c>
      <c r="D103" t="s">
        <v>3954</v>
      </c>
      <c r="M103" t="s">
        <v>3955</v>
      </c>
      <c r="O103" t="s">
        <v>3956</v>
      </c>
    </row>
    <row r="104" spans="1:15" x14ac:dyDescent="0.25">
      <c r="A104" t="s">
        <v>3957</v>
      </c>
      <c r="B104" t="s">
        <v>3392</v>
      </c>
      <c r="C104" s="2">
        <v>17</v>
      </c>
      <c r="D104" t="s">
        <v>3958</v>
      </c>
      <c r="M104" t="s">
        <v>3959</v>
      </c>
    </row>
    <row r="105" spans="1:15" x14ac:dyDescent="0.25">
      <c r="A105" t="s">
        <v>3960</v>
      </c>
      <c r="B105" t="s">
        <v>3407</v>
      </c>
      <c r="C105" s="2">
        <v>18</v>
      </c>
      <c r="D105" t="s">
        <v>3961</v>
      </c>
      <c r="M105" t="s">
        <v>3962</v>
      </c>
    </row>
    <row r="106" spans="1:15" x14ac:dyDescent="0.25">
      <c r="A106" t="s">
        <v>3963</v>
      </c>
      <c r="B106" t="s">
        <v>3422</v>
      </c>
      <c r="C106" s="2">
        <v>19</v>
      </c>
      <c r="D106" t="s">
        <v>3964</v>
      </c>
    </row>
    <row r="107" spans="1:15" x14ac:dyDescent="0.25">
      <c r="A107" t="s">
        <v>3965</v>
      </c>
      <c r="B107" t="s">
        <v>3436</v>
      </c>
      <c r="C107" s="2">
        <v>21</v>
      </c>
      <c r="D107" t="s">
        <v>3966</v>
      </c>
    </row>
    <row r="108" spans="1:15" x14ac:dyDescent="0.25">
      <c r="A108" t="s">
        <v>3967</v>
      </c>
      <c r="B108" t="s">
        <v>3451</v>
      </c>
      <c r="C108" s="2">
        <v>22</v>
      </c>
      <c r="D108" t="s">
        <v>3968</v>
      </c>
    </row>
    <row r="109" spans="1:15" x14ac:dyDescent="0.25">
      <c r="A109" t="s">
        <v>3969</v>
      </c>
      <c r="B109" t="s">
        <v>3465</v>
      </c>
      <c r="C109" s="2">
        <v>23</v>
      </c>
      <c r="D109" t="s">
        <v>3970</v>
      </c>
    </row>
    <row r="110" spans="1:15" x14ac:dyDescent="0.25">
      <c r="A110" t="s">
        <v>3971</v>
      </c>
      <c r="B110" t="s">
        <v>3479</v>
      </c>
      <c r="C110" s="2">
        <v>24</v>
      </c>
      <c r="D110" t="s">
        <v>3972</v>
      </c>
    </row>
    <row r="111" spans="1:15" x14ac:dyDescent="0.25">
      <c r="A111" t="s">
        <v>3973</v>
      </c>
      <c r="B111" t="s">
        <v>3492</v>
      </c>
      <c r="C111" s="2">
        <v>25</v>
      </c>
      <c r="D111" t="s">
        <v>3974</v>
      </c>
    </row>
    <row r="112" spans="1:15" x14ac:dyDescent="0.25">
      <c r="A112" t="s">
        <v>3975</v>
      </c>
      <c r="B112" t="s">
        <v>3505</v>
      </c>
      <c r="C112" s="2">
        <v>26</v>
      </c>
      <c r="D112" t="s">
        <v>3976</v>
      </c>
    </row>
    <row r="113" spans="1:4" x14ac:dyDescent="0.25">
      <c r="A113" t="s">
        <v>3977</v>
      </c>
      <c r="B113" t="s">
        <v>3518</v>
      </c>
      <c r="C113" s="2">
        <v>27</v>
      </c>
      <c r="D113" t="s">
        <v>3978</v>
      </c>
    </row>
    <row r="114" spans="1:4" x14ac:dyDescent="0.25">
      <c r="A114" t="s">
        <v>3979</v>
      </c>
      <c r="B114" t="s">
        <v>3531</v>
      </c>
      <c r="C114" s="2">
        <v>28</v>
      </c>
      <c r="D114" t="s">
        <v>3980</v>
      </c>
    </row>
    <row r="115" spans="1:4" x14ac:dyDescent="0.25">
      <c r="A115" t="s">
        <v>3981</v>
      </c>
      <c r="B115" t="s">
        <v>3542</v>
      </c>
      <c r="C115" s="2">
        <v>29</v>
      </c>
      <c r="D115" t="s">
        <v>3982</v>
      </c>
    </row>
    <row r="116" spans="1:4" x14ac:dyDescent="0.25">
      <c r="A116" t="s">
        <v>3983</v>
      </c>
      <c r="B116" t="s">
        <v>3553</v>
      </c>
      <c r="C116" s="2" t="s">
        <v>2180</v>
      </c>
      <c r="D116" t="s">
        <v>3984</v>
      </c>
    </row>
    <row r="117" spans="1:4" x14ac:dyDescent="0.25">
      <c r="A117" t="s">
        <v>3985</v>
      </c>
      <c r="B117" t="s">
        <v>3564</v>
      </c>
      <c r="C117" s="2" t="s">
        <v>2182</v>
      </c>
      <c r="D117" t="s">
        <v>3986</v>
      </c>
    </row>
    <row r="118" spans="1:4" x14ac:dyDescent="0.25">
      <c r="A118" t="s">
        <v>3987</v>
      </c>
      <c r="B118" t="s">
        <v>3575</v>
      </c>
      <c r="C118" s="2">
        <v>30</v>
      </c>
      <c r="D118" t="s">
        <v>3988</v>
      </c>
    </row>
    <row r="119" spans="1:4" x14ac:dyDescent="0.25">
      <c r="A119" t="s">
        <v>3989</v>
      </c>
      <c r="B119" t="s">
        <v>3584</v>
      </c>
      <c r="C119" s="2">
        <v>31</v>
      </c>
      <c r="D119" t="s">
        <v>3990</v>
      </c>
    </row>
    <row r="120" spans="1:4" x14ac:dyDescent="0.25">
      <c r="A120" t="s">
        <v>3991</v>
      </c>
      <c r="B120" t="s">
        <v>3592</v>
      </c>
      <c r="C120" s="2">
        <v>32</v>
      </c>
      <c r="D120" t="s">
        <v>3992</v>
      </c>
    </row>
    <row r="121" spans="1:4" x14ac:dyDescent="0.25">
      <c r="A121" t="s">
        <v>3993</v>
      </c>
      <c r="B121" t="s">
        <v>3600</v>
      </c>
      <c r="C121" s="2">
        <v>33</v>
      </c>
      <c r="D121" t="s">
        <v>3994</v>
      </c>
    </row>
    <row r="122" spans="1:4" x14ac:dyDescent="0.25">
      <c r="A122" t="s">
        <v>3995</v>
      </c>
      <c r="B122" t="s">
        <v>3608</v>
      </c>
      <c r="C122" s="2">
        <v>34</v>
      </c>
      <c r="D122" t="s">
        <v>3996</v>
      </c>
    </row>
    <row r="123" spans="1:4" x14ac:dyDescent="0.25">
      <c r="A123" t="s">
        <v>3997</v>
      </c>
      <c r="B123" t="s">
        <v>3616</v>
      </c>
      <c r="C123" s="2">
        <v>35</v>
      </c>
      <c r="D123" t="s">
        <v>3998</v>
      </c>
    </row>
    <row r="124" spans="1:4" x14ac:dyDescent="0.25">
      <c r="A124" t="s">
        <v>3999</v>
      </c>
      <c r="B124" t="s">
        <v>3624</v>
      </c>
      <c r="C124" s="2">
        <v>36</v>
      </c>
      <c r="D124" t="s">
        <v>4000</v>
      </c>
    </row>
    <row r="125" spans="1:4" x14ac:dyDescent="0.25">
      <c r="A125" t="s">
        <v>4001</v>
      </c>
      <c r="B125" t="s">
        <v>3632</v>
      </c>
      <c r="C125" s="2">
        <v>37</v>
      </c>
      <c r="D125" t="s">
        <v>4002</v>
      </c>
    </row>
    <row r="126" spans="1:4" x14ac:dyDescent="0.25">
      <c r="A126" t="s">
        <v>4003</v>
      </c>
      <c r="B126" t="s">
        <v>3640</v>
      </c>
      <c r="C126" s="2">
        <v>38</v>
      </c>
      <c r="D126" t="s">
        <v>4004</v>
      </c>
    </row>
    <row r="127" spans="1:4" x14ac:dyDescent="0.25">
      <c r="A127" t="s">
        <v>4005</v>
      </c>
      <c r="B127" t="s">
        <v>3303</v>
      </c>
      <c r="C127" s="2">
        <v>39</v>
      </c>
      <c r="D127" t="s">
        <v>4006</v>
      </c>
    </row>
    <row r="128" spans="1:4" x14ac:dyDescent="0.25">
      <c r="A128" t="s">
        <v>4007</v>
      </c>
      <c r="B128" t="s">
        <v>3655</v>
      </c>
      <c r="C128" s="2">
        <v>40</v>
      </c>
      <c r="D128" t="s">
        <v>4008</v>
      </c>
    </row>
    <row r="129" spans="1:4" x14ac:dyDescent="0.25">
      <c r="A129" t="s">
        <v>4009</v>
      </c>
      <c r="B129" t="s">
        <v>3663</v>
      </c>
      <c r="C129" s="2">
        <v>41</v>
      </c>
      <c r="D129" t="s">
        <v>4010</v>
      </c>
    </row>
    <row r="130" spans="1:4" x14ac:dyDescent="0.25">
      <c r="A130" t="s">
        <v>4011</v>
      </c>
      <c r="B130" t="s">
        <v>3671</v>
      </c>
      <c r="C130" s="2">
        <v>42</v>
      </c>
      <c r="D130" t="s">
        <v>4012</v>
      </c>
    </row>
    <row r="131" spans="1:4" x14ac:dyDescent="0.25">
      <c r="A131" t="s">
        <v>4013</v>
      </c>
      <c r="B131" t="s">
        <v>3678</v>
      </c>
      <c r="C131" s="2">
        <v>43</v>
      </c>
      <c r="D131" t="s">
        <v>4014</v>
      </c>
    </row>
    <row r="132" spans="1:4" x14ac:dyDescent="0.25">
      <c r="A132" t="s">
        <v>4015</v>
      </c>
      <c r="B132" t="s">
        <v>3686</v>
      </c>
      <c r="C132" s="2">
        <v>44</v>
      </c>
      <c r="D132" t="s">
        <v>4016</v>
      </c>
    </row>
    <row r="133" spans="1:4" x14ac:dyDescent="0.25">
      <c r="A133" t="s">
        <v>4017</v>
      </c>
      <c r="B133" t="s">
        <v>3694</v>
      </c>
      <c r="C133" s="2">
        <v>45</v>
      </c>
      <c r="D133" t="s">
        <v>4018</v>
      </c>
    </row>
    <row r="134" spans="1:4" x14ac:dyDescent="0.25">
      <c r="A134" t="s">
        <v>4019</v>
      </c>
      <c r="B134" t="s">
        <v>3702</v>
      </c>
      <c r="C134" s="2">
        <v>46</v>
      </c>
      <c r="D134" t="s">
        <v>4020</v>
      </c>
    </row>
    <row r="135" spans="1:4" x14ac:dyDescent="0.25">
      <c r="A135" t="s">
        <v>4021</v>
      </c>
      <c r="B135" t="s">
        <v>3710</v>
      </c>
      <c r="C135" s="2">
        <v>47</v>
      </c>
      <c r="D135" t="s">
        <v>4022</v>
      </c>
    </row>
    <row r="136" spans="1:4" x14ac:dyDescent="0.25">
      <c r="A136" t="s">
        <v>4023</v>
      </c>
      <c r="B136" t="s">
        <v>3717</v>
      </c>
      <c r="C136" s="2">
        <v>48</v>
      </c>
      <c r="D136" t="s">
        <v>4024</v>
      </c>
    </row>
    <row r="137" spans="1:4" x14ac:dyDescent="0.25">
      <c r="A137" t="s">
        <v>4025</v>
      </c>
      <c r="B137" t="s">
        <v>3724</v>
      </c>
      <c r="C137" s="2">
        <v>49</v>
      </c>
      <c r="D137" t="s">
        <v>4026</v>
      </c>
    </row>
    <row r="138" spans="1:4" x14ac:dyDescent="0.25">
      <c r="A138" t="s">
        <v>4027</v>
      </c>
      <c r="B138" t="s">
        <v>3731</v>
      </c>
      <c r="C138" s="2">
        <v>50</v>
      </c>
      <c r="D138" t="s">
        <v>4028</v>
      </c>
    </row>
    <row r="139" spans="1:4" x14ac:dyDescent="0.25">
      <c r="A139" t="s">
        <v>4029</v>
      </c>
      <c r="B139" t="s">
        <v>3737</v>
      </c>
      <c r="C139" s="2">
        <v>51</v>
      </c>
      <c r="D139" t="s">
        <v>4030</v>
      </c>
    </row>
    <row r="140" spans="1:4" x14ac:dyDescent="0.25">
      <c r="A140" t="s">
        <v>4031</v>
      </c>
      <c r="B140" t="s">
        <v>3743</v>
      </c>
      <c r="C140" s="2">
        <v>52</v>
      </c>
      <c r="D140" t="s">
        <v>4032</v>
      </c>
    </row>
    <row r="141" spans="1:4" x14ac:dyDescent="0.25">
      <c r="A141" t="s">
        <v>4033</v>
      </c>
      <c r="B141" t="s">
        <v>3749</v>
      </c>
      <c r="C141" s="2">
        <v>53</v>
      </c>
      <c r="D141" t="s">
        <v>4034</v>
      </c>
    </row>
    <row r="142" spans="1:4" x14ac:dyDescent="0.25">
      <c r="A142" t="s">
        <v>4035</v>
      </c>
      <c r="B142" t="s">
        <v>3755</v>
      </c>
      <c r="C142" s="2">
        <v>54</v>
      </c>
      <c r="D142" t="s">
        <v>4036</v>
      </c>
    </row>
    <row r="143" spans="1:4" x14ac:dyDescent="0.25">
      <c r="A143" t="s">
        <v>4037</v>
      </c>
      <c r="B143" t="s">
        <v>3761</v>
      </c>
      <c r="C143" s="2">
        <v>55</v>
      </c>
      <c r="D143" t="s">
        <v>4038</v>
      </c>
    </row>
    <row r="144" spans="1:4" x14ac:dyDescent="0.25">
      <c r="A144" t="s">
        <v>4039</v>
      </c>
      <c r="B144" t="s">
        <v>3767</v>
      </c>
      <c r="C144" s="2">
        <v>56</v>
      </c>
      <c r="D144" t="s">
        <v>4040</v>
      </c>
    </row>
    <row r="145" spans="1:4" x14ac:dyDescent="0.25">
      <c r="A145" t="s">
        <v>4041</v>
      </c>
      <c r="B145" t="s">
        <v>3772</v>
      </c>
      <c r="C145" s="2">
        <v>57</v>
      </c>
      <c r="D145" t="s">
        <v>4042</v>
      </c>
    </row>
    <row r="146" spans="1:4" x14ac:dyDescent="0.25">
      <c r="A146" t="s">
        <v>4043</v>
      </c>
      <c r="B146" t="s">
        <v>3776</v>
      </c>
      <c r="C146" s="2">
        <v>58</v>
      </c>
      <c r="D146" t="s">
        <v>4044</v>
      </c>
    </row>
    <row r="147" spans="1:4" x14ac:dyDescent="0.25">
      <c r="A147" t="s">
        <v>4045</v>
      </c>
      <c r="B147" t="s">
        <v>3781</v>
      </c>
      <c r="C147" s="2">
        <v>59</v>
      </c>
      <c r="D147" t="s">
        <v>4046</v>
      </c>
    </row>
    <row r="148" spans="1:4" x14ac:dyDescent="0.25">
      <c r="A148" t="s">
        <v>4047</v>
      </c>
      <c r="B148" t="s">
        <v>3786</v>
      </c>
      <c r="C148" s="2">
        <v>60</v>
      </c>
      <c r="D148" t="s">
        <v>4048</v>
      </c>
    </row>
    <row r="149" spans="1:4" x14ac:dyDescent="0.25">
      <c r="A149" t="s">
        <v>4049</v>
      </c>
      <c r="B149" t="s">
        <v>3791</v>
      </c>
      <c r="C149" s="2">
        <v>61</v>
      </c>
      <c r="D149" t="s">
        <v>4050</v>
      </c>
    </row>
    <row r="150" spans="1:4" x14ac:dyDescent="0.25">
      <c r="A150" t="s">
        <v>4051</v>
      </c>
      <c r="B150" t="s">
        <v>3796</v>
      </c>
      <c r="C150" s="2">
        <v>62</v>
      </c>
      <c r="D150" t="s">
        <v>4052</v>
      </c>
    </row>
    <row r="151" spans="1:4" x14ac:dyDescent="0.25">
      <c r="A151" t="s">
        <v>4053</v>
      </c>
      <c r="B151" t="s">
        <v>3801</v>
      </c>
      <c r="C151" s="2">
        <v>63</v>
      </c>
      <c r="D151" t="s">
        <v>4054</v>
      </c>
    </row>
    <row r="152" spans="1:4" x14ac:dyDescent="0.25">
      <c r="A152" t="s">
        <v>4055</v>
      </c>
      <c r="B152" t="s">
        <v>3806</v>
      </c>
      <c r="C152" s="2">
        <v>64</v>
      </c>
      <c r="D152" t="s">
        <v>4056</v>
      </c>
    </row>
    <row r="153" spans="1:4" x14ac:dyDescent="0.25">
      <c r="A153" t="s">
        <v>4057</v>
      </c>
      <c r="B153" t="s">
        <v>3811</v>
      </c>
      <c r="C153" s="2">
        <v>65</v>
      </c>
      <c r="D153" t="s">
        <v>4058</v>
      </c>
    </row>
    <row r="154" spans="1:4" x14ac:dyDescent="0.25">
      <c r="A154" t="s">
        <v>4059</v>
      </c>
      <c r="B154" t="s">
        <v>3816</v>
      </c>
      <c r="C154" s="2">
        <v>66</v>
      </c>
      <c r="D154" t="s">
        <v>4060</v>
      </c>
    </row>
    <row r="155" spans="1:4" x14ac:dyDescent="0.25">
      <c r="A155" t="s">
        <v>4061</v>
      </c>
      <c r="B155" t="s">
        <v>3821</v>
      </c>
      <c r="C155" s="2">
        <v>67</v>
      </c>
      <c r="D155" t="s">
        <v>4062</v>
      </c>
    </row>
    <row r="156" spans="1:4" x14ac:dyDescent="0.25">
      <c r="A156" t="s">
        <v>4063</v>
      </c>
      <c r="B156" t="s">
        <v>3826</v>
      </c>
      <c r="C156" s="2">
        <v>68</v>
      </c>
      <c r="D156" t="s">
        <v>4064</v>
      </c>
    </row>
    <row r="157" spans="1:4" x14ac:dyDescent="0.25">
      <c r="A157" t="s">
        <v>4065</v>
      </c>
      <c r="B157" t="s">
        <v>3831</v>
      </c>
      <c r="C157" s="2">
        <v>69</v>
      </c>
      <c r="D157" t="s">
        <v>4066</v>
      </c>
    </row>
    <row r="158" spans="1:4" x14ac:dyDescent="0.25">
      <c r="A158" t="s">
        <v>4067</v>
      </c>
      <c r="B158" t="s">
        <v>3836</v>
      </c>
      <c r="C158" s="2">
        <v>70</v>
      </c>
      <c r="D158" t="s">
        <v>4068</v>
      </c>
    </row>
    <row r="159" spans="1:4" x14ac:dyDescent="0.25">
      <c r="A159" t="s">
        <v>4069</v>
      </c>
      <c r="B159" t="s">
        <v>3841</v>
      </c>
      <c r="C159" s="2">
        <v>71</v>
      </c>
      <c r="D159" t="s">
        <v>4070</v>
      </c>
    </row>
    <row r="160" spans="1:4" x14ac:dyDescent="0.25">
      <c r="A160" t="s">
        <v>4071</v>
      </c>
      <c r="B160" t="s">
        <v>4072</v>
      </c>
      <c r="C160" s="2">
        <v>72</v>
      </c>
      <c r="D160" t="s">
        <v>4073</v>
      </c>
    </row>
    <row r="161" spans="1:4" x14ac:dyDescent="0.25">
      <c r="A161" t="s">
        <v>4074</v>
      </c>
      <c r="B161" t="s">
        <v>3846</v>
      </c>
      <c r="C161" s="2">
        <v>73</v>
      </c>
      <c r="D161" t="s">
        <v>4075</v>
      </c>
    </row>
    <row r="162" spans="1:4" x14ac:dyDescent="0.25">
      <c r="A162" t="s">
        <v>4076</v>
      </c>
      <c r="B162" t="s">
        <v>3850</v>
      </c>
      <c r="C162" s="2">
        <v>74</v>
      </c>
      <c r="D162" t="s">
        <v>4077</v>
      </c>
    </row>
    <row r="163" spans="1:4" x14ac:dyDescent="0.25">
      <c r="A163" t="s">
        <v>4078</v>
      </c>
      <c r="B163" t="s">
        <v>3854</v>
      </c>
      <c r="C163" s="2">
        <v>75</v>
      </c>
      <c r="D163" t="s">
        <v>4079</v>
      </c>
    </row>
    <row r="164" spans="1:4" x14ac:dyDescent="0.25">
      <c r="A164" t="s">
        <v>4080</v>
      </c>
      <c r="B164" t="s">
        <v>3858</v>
      </c>
      <c r="C164" s="2">
        <v>76</v>
      </c>
      <c r="D164" t="s">
        <v>4081</v>
      </c>
    </row>
    <row r="165" spans="1:4" x14ac:dyDescent="0.25">
      <c r="A165" t="s">
        <v>4082</v>
      </c>
      <c r="B165" t="s">
        <v>3862</v>
      </c>
      <c r="C165" s="2">
        <v>77</v>
      </c>
      <c r="D165" t="s">
        <v>4083</v>
      </c>
    </row>
    <row r="166" spans="1:4" x14ac:dyDescent="0.25">
      <c r="A166" t="s">
        <v>4084</v>
      </c>
      <c r="B166" t="s">
        <v>3866</v>
      </c>
      <c r="C166" s="2">
        <v>78</v>
      </c>
      <c r="D166" t="s">
        <v>4085</v>
      </c>
    </row>
    <row r="167" spans="1:4" x14ac:dyDescent="0.25">
      <c r="A167" t="s">
        <v>4086</v>
      </c>
      <c r="B167" t="s">
        <v>3869</v>
      </c>
      <c r="C167" s="2">
        <v>79</v>
      </c>
      <c r="D167" t="s">
        <v>4087</v>
      </c>
    </row>
    <row r="168" spans="1:4" x14ac:dyDescent="0.25">
      <c r="A168" t="s">
        <v>4088</v>
      </c>
      <c r="B168" t="s">
        <v>3873</v>
      </c>
      <c r="C168" s="2">
        <v>80</v>
      </c>
      <c r="D168" t="s">
        <v>4089</v>
      </c>
    </row>
    <row r="169" spans="1:4" x14ac:dyDescent="0.25">
      <c r="A169" t="s">
        <v>4090</v>
      </c>
      <c r="B169" t="s">
        <v>3877</v>
      </c>
      <c r="C169" s="2">
        <v>81</v>
      </c>
      <c r="D169" t="s">
        <v>4091</v>
      </c>
    </row>
    <row r="170" spans="1:4" x14ac:dyDescent="0.25">
      <c r="A170" t="s">
        <v>4092</v>
      </c>
      <c r="B170" t="s">
        <v>3881</v>
      </c>
      <c r="C170" s="2">
        <v>82</v>
      </c>
      <c r="D170" t="s">
        <v>4093</v>
      </c>
    </row>
    <row r="171" spans="1:4" x14ac:dyDescent="0.25">
      <c r="A171" t="s">
        <v>4094</v>
      </c>
      <c r="B171" t="s">
        <v>3885</v>
      </c>
      <c r="C171" s="2">
        <v>83</v>
      </c>
      <c r="D171" t="s">
        <v>4095</v>
      </c>
    </row>
    <row r="172" spans="1:4" x14ac:dyDescent="0.25">
      <c r="A172" t="s">
        <v>4096</v>
      </c>
      <c r="B172" t="s">
        <v>3889</v>
      </c>
      <c r="C172" s="2">
        <v>84</v>
      </c>
      <c r="D172" t="s">
        <v>4097</v>
      </c>
    </row>
    <row r="173" spans="1:4" x14ac:dyDescent="0.25">
      <c r="A173" t="s">
        <v>4098</v>
      </c>
      <c r="B173" t="s">
        <v>3893</v>
      </c>
      <c r="C173" s="2">
        <v>85</v>
      </c>
      <c r="D173" t="s">
        <v>4099</v>
      </c>
    </row>
    <row r="174" spans="1:4" x14ac:dyDescent="0.25">
      <c r="A174" t="s">
        <v>4100</v>
      </c>
      <c r="B174" t="s">
        <v>3897</v>
      </c>
      <c r="C174" s="2">
        <v>86</v>
      </c>
      <c r="D174" t="s">
        <v>4101</v>
      </c>
    </row>
    <row r="175" spans="1:4" x14ac:dyDescent="0.25">
      <c r="A175" t="s">
        <v>4102</v>
      </c>
      <c r="B175" t="s">
        <v>3901</v>
      </c>
      <c r="C175" s="2">
        <v>87</v>
      </c>
      <c r="D175" t="s">
        <v>4103</v>
      </c>
    </row>
    <row r="176" spans="1:4" x14ac:dyDescent="0.25">
      <c r="A176" t="s">
        <v>4104</v>
      </c>
      <c r="B176" t="s">
        <v>3905</v>
      </c>
      <c r="C176" s="2">
        <v>88</v>
      </c>
      <c r="D176" t="s">
        <v>4105</v>
      </c>
    </row>
    <row r="177" spans="1:4" x14ac:dyDescent="0.25">
      <c r="A177" t="s">
        <v>4106</v>
      </c>
      <c r="B177" t="s">
        <v>3909</v>
      </c>
      <c r="C177" s="2">
        <v>89</v>
      </c>
      <c r="D177" t="s">
        <v>4107</v>
      </c>
    </row>
    <row r="178" spans="1:4" x14ac:dyDescent="0.25">
      <c r="A178" t="s">
        <v>4108</v>
      </c>
      <c r="B178" t="s">
        <v>3913</v>
      </c>
      <c r="C178" s="2">
        <v>90</v>
      </c>
      <c r="D178" t="s">
        <v>4109</v>
      </c>
    </row>
    <row r="179" spans="1:4" x14ac:dyDescent="0.25">
      <c r="A179" t="s">
        <v>4110</v>
      </c>
      <c r="B179" t="s">
        <v>3917</v>
      </c>
      <c r="C179" s="2">
        <v>91</v>
      </c>
      <c r="D179" t="s">
        <v>4111</v>
      </c>
    </row>
    <row r="180" spans="1:4" x14ac:dyDescent="0.25">
      <c r="A180" t="s">
        <v>4112</v>
      </c>
      <c r="B180" t="s">
        <v>3921</v>
      </c>
      <c r="C180" s="2">
        <v>92</v>
      </c>
      <c r="D180" t="s">
        <v>4113</v>
      </c>
    </row>
    <row r="181" spans="1:4" x14ac:dyDescent="0.25">
      <c r="A181" t="s">
        <v>4114</v>
      </c>
      <c r="B181" t="s">
        <v>3925</v>
      </c>
      <c r="C181" s="2">
        <v>93</v>
      </c>
      <c r="D181" t="s">
        <v>4115</v>
      </c>
    </row>
    <row r="182" spans="1:4" x14ac:dyDescent="0.25">
      <c r="A182" t="s">
        <v>4116</v>
      </c>
      <c r="B182" t="s">
        <v>3929</v>
      </c>
      <c r="C182" s="2">
        <v>94</v>
      </c>
      <c r="D182" t="s">
        <v>4117</v>
      </c>
    </row>
    <row r="183" spans="1:4" x14ac:dyDescent="0.25">
      <c r="A183" t="s">
        <v>4118</v>
      </c>
      <c r="B183" t="s">
        <v>3933</v>
      </c>
      <c r="C183" s="2">
        <v>95</v>
      </c>
      <c r="D183" t="s">
        <v>4119</v>
      </c>
    </row>
    <row r="184" spans="1:4" x14ac:dyDescent="0.25">
      <c r="A184" t="s">
        <v>4120</v>
      </c>
      <c r="B184" t="s">
        <v>3937</v>
      </c>
      <c r="C184" s="2">
        <v>97</v>
      </c>
      <c r="D184" t="s">
        <v>4121</v>
      </c>
    </row>
    <row r="185" spans="1:4" x14ac:dyDescent="0.25">
      <c r="A185" t="s">
        <v>4122</v>
      </c>
      <c r="B185" t="s">
        <v>1627</v>
      </c>
      <c r="C185" s="2">
        <v>971</v>
      </c>
      <c r="D185" t="s">
        <v>4123</v>
      </c>
    </row>
    <row r="186" spans="1:4" x14ac:dyDescent="0.25">
      <c r="A186" t="s">
        <v>4124</v>
      </c>
      <c r="B186" t="s">
        <v>1716</v>
      </c>
      <c r="C186" s="2">
        <v>972</v>
      </c>
      <c r="D186" t="s">
        <v>4125</v>
      </c>
    </row>
    <row r="187" spans="1:4" x14ac:dyDescent="0.25">
      <c r="A187" t="s">
        <v>4126</v>
      </c>
      <c r="B187" t="s">
        <v>3947</v>
      </c>
      <c r="C187" s="2">
        <v>973</v>
      </c>
      <c r="D187" t="s">
        <v>4127</v>
      </c>
    </row>
    <row r="188" spans="1:4" x14ac:dyDescent="0.25">
      <c r="A188" t="s">
        <v>4128</v>
      </c>
      <c r="B188" t="s">
        <v>3951</v>
      </c>
      <c r="C188" s="2">
        <v>974</v>
      </c>
      <c r="D188" t="s">
        <v>4129</v>
      </c>
    </row>
    <row r="189" spans="1:4" x14ac:dyDescent="0.25">
      <c r="A189" t="s">
        <v>4130</v>
      </c>
      <c r="B189" t="s">
        <v>3955</v>
      </c>
      <c r="C189" s="2">
        <v>975</v>
      </c>
      <c r="D189" t="s">
        <v>4131</v>
      </c>
    </row>
    <row r="190" spans="1:4" x14ac:dyDescent="0.25">
      <c r="A190" t="s">
        <v>4132</v>
      </c>
      <c r="B190" t="s">
        <v>3959</v>
      </c>
      <c r="C190" s="2">
        <v>976</v>
      </c>
      <c r="D190" t="s">
        <v>4133</v>
      </c>
    </row>
    <row r="191" spans="1:4" x14ac:dyDescent="0.25">
      <c r="A191" t="s">
        <v>4134</v>
      </c>
      <c r="B191" t="s">
        <v>3962</v>
      </c>
      <c r="C191" s="2">
        <v>99</v>
      </c>
      <c r="D191" t="s">
        <v>4135</v>
      </c>
    </row>
    <row r="192" spans="1:4" x14ac:dyDescent="0.25">
      <c r="A192" t="s">
        <v>4136</v>
      </c>
      <c r="B192" t="s">
        <v>3080</v>
      </c>
      <c r="C192" s="2" t="s">
        <v>2258</v>
      </c>
      <c r="D192" t="s">
        <v>4137</v>
      </c>
    </row>
    <row r="193" spans="1:4" x14ac:dyDescent="0.25">
      <c r="A193" t="s">
        <v>4138</v>
      </c>
      <c r="B193" t="s">
        <v>3103</v>
      </c>
      <c r="C193" s="2" t="s">
        <v>2260</v>
      </c>
      <c r="D193" t="s">
        <v>4139</v>
      </c>
    </row>
    <row r="194" spans="1:4" x14ac:dyDescent="0.25">
      <c r="A194" t="s">
        <v>4140</v>
      </c>
      <c r="B194" t="s">
        <v>3126</v>
      </c>
      <c r="C194" s="2" t="s">
        <v>2262</v>
      </c>
      <c r="D194" t="s">
        <v>4141</v>
      </c>
    </row>
    <row r="195" spans="1:4" x14ac:dyDescent="0.25">
      <c r="A195" t="s">
        <v>4142</v>
      </c>
      <c r="B195" t="s">
        <v>3148</v>
      </c>
      <c r="C195" s="2" t="s">
        <v>2264</v>
      </c>
      <c r="D195" t="s">
        <v>4143</v>
      </c>
    </row>
    <row r="196" spans="1:4" x14ac:dyDescent="0.25">
      <c r="A196" t="s">
        <v>4144</v>
      </c>
      <c r="B196" t="s">
        <v>3170</v>
      </c>
      <c r="C196" s="2" t="s">
        <v>2266</v>
      </c>
      <c r="D196" t="s">
        <v>4145</v>
      </c>
    </row>
    <row r="197" spans="1:4" x14ac:dyDescent="0.25">
      <c r="A197" t="s">
        <v>4146</v>
      </c>
      <c r="B197" t="s">
        <v>3191</v>
      </c>
      <c r="C197" s="2" t="s">
        <v>2268</v>
      </c>
      <c r="D197" t="s">
        <v>4147</v>
      </c>
    </row>
    <row r="198" spans="1:4" x14ac:dyDescent="0.25">
      <c r="A198" t="s">
        <v>4148</v>
      </c>
      <c r="B198" t="s">
        <v>3212</v>
      </c>
      <c r="C198" s="2" t="s">
        <v>2270</v>
      </c>
      <c r="D198" t="s">
        <v>4149</v>
      </c>
    </row>
    <row r="199" spans="1:4" x14ac:dyDescent="0.25">
      <c r="A199" t="s">
        <v>4150</v>
      </c>
      <c r="B199" t="s">
        <v>3233</v>
      </c>
      <c r="C199" s="2" t="s">
        <v>2272</v>
      </c>
      <c r="D199" t="s">
        <v>4151</v>
      </c>
    </row>
    <row r="200" spans="1:4" x14ac:dyDescent="0.25">
      <c r="A200" t="s">
        <v>4152</v>
      </c>
      <c r="B200" t="s">
        <v>3253</v>
      </c>
      <c r="C200" s="2" t="s">
        <v>2274</v>
      </c>
      <c r="D200" t="s">
        <v>4153</v>
      </c>
    </row>
    <row r="201" spans="1:4" x14ac:dyDescent="0.25">
      <c r="A201" t="s">
        <v>4154</v>
      </c>
      <c r="B201" t="s">
        <v>3272</v>
      </c>
      <c r="C201" s="2" t="s">
        <v>2276</v>
      </c>
      <c r="D201" t="s">
        <v>4155</v>
      </c>
    </row>
    <row r="202" spans="1:4" x14ac:dyDescent="0.25">
      <c r="A202" t="s">
        <v>4156</v>
      </c>
      <c r="B202" t="s">
        <v>3291</v>
      </c>
      <c r="C202" s="2" t="s">
        <v>2278</v>
      </c>
      <c r="D202" t="s">
        <v>4157</v>
      </c>
    </row>
    <row r="203" spans="1:4" x14ac:dyDescent="0.25">
      <c r="A203" t="s">
        <v>4158</v>
      </c>
      <c r="B203" t="s">
        <v>3310</v>
      </c>
      <c r="C203" s="2" t="s">
        <v>2280</v>
      </c>
      <c r="D203" t="s">
        <v>4159</v>
      </c>
    </row>
    <row r="204" spans="1:4" x14ac:dyDescent="0.25">
      <c r="A204" t="s">
        <v>4160</v>
      </c>
      <c r="B204" t="s">
        <v>3328</v>
      </c>
      <c r="C204" s="2" t="s">
        <v>2282</v>
      </c>
      <c r="D204" t="s">
        <v>4161</v>
      </c>
    </row>
    <row r="205" spans="1:4" x14ac:dyDescent="0.25">
      <c r="A205" t="s">
        <v>4162</v>
      </c>
      <c r="B205" t="s">
        <v>3344</v>
      </c>
      <c r="C205" s="2" t="s">
        <v>2284</v>
      </c>
      <c r="D205" t="s">
        <v>4163</v>
      </c>
    </row>
    <row r="206" spans="1:4" x14ac:dyDescent="0.25">
      <c r="A206" t="s">
        <v>4164</v>
      </c>
      <c r="B206" t="s">
        <v>3361</v>
      </c>
      <c r="C206" s="2" t="s">
        <v>2286</v>
      </c>
      <c r="D206" t="s">
        <v>4165</v>
      </c>
    </row>
    <row r="207" spans="1:4" x14ac:dyDescent="0.25">
      <c r="A207" t="s">
        <v>4166</v>
      </c>
      <c r="B207" t="s">
        <v>3378</v>
      </c>
      <c r="C207" s="2" t="s">
        <v>2288</v>
      </c>
      <c r="D207" t="s">
        <v>4167</v>
      </c>
    </row>
    <row r="208" spans="1:4" x14ac:dyDescent="0.25">
      <c r="A208" t="s">
        <v>4168</v>
      </c>
      <c r="B208" t="s">
        <v>3393</v>
      </c>
      <c r="C208" s="2" t="s">
        <v>2290</v>
      </c>
      <c r="D208" t="s">
        <v>4169</v>
      </c>
    </row>
    <row r="209" spans="1:4" x14ac:dyDescent="0.25">
      <c r="A209" t="s">
        <v>4170</v>
      </c>
      <c r="B209" t="s">
        <v>3408</v>
      </c>
      <c r="C209" s="2" t="s">
        <v>2292</v>
      </c>
      <c r="D209" t="s">
        <v>4171</v>
      </c>
    </row>
    <row r="210" spans="1:4" x14ac:dyDescent="0.25">
      <c r="A210" t="s">
        <v>4172</v>
      </c>
      <c r="B210" t="s">
        <v>3423</v>
      </c>
      <c r="C210" s="2" t="s">
        <v>2294</v>
      </c>
      <c r="D210" t="s">
        <v>4173</v>
      </c>
    </row>
    <row r="211" spans="1:4" x14ac:dyDescent="0.25">
      <c r="A211" t="s">
        <v>4174</v>
      </c>
      <c r="B211" t="s">
        <v>3437</v>
      </c>
      <c r="C211" s="2" t="s">
        <v>2296</v>
      </c>
      <c r="D211" t="s">
        <v>4175</v>
      </c>
    </row>
    <row r="212" spans="1:4" x14ac:dyDescent="0.25">
      <c r="A212" t="s">
        <v>4176</v>
      </c>
      <c r="B212" t="s">
        <v>3452</v>
      </c>
      <c r="C212" s="2" t="s">
        <v>2298</v>
      </c>
      <c r="D212" t="s">
        <v>4177</v>
      </c>
    </row>
    <row r="213" spans="1:4" x14ac:dyDescent="0.25">
      <c r="A213" t="s">
        <v>4178</v>
      </c>
      <c r="B213" t="s">
        <v>3466</v>
      </c>
      <c r="C213" s="2" t="s">
        <v>2300</v>
      </c>
      <c r="D213" t="s">
        <v>4179</v>
      </c>
    </row>
    <row r="214" spans="1:4" x14ac:dyDescent="0.25">
      <c r="A214" t="s">
        <v>4180</v>
      </c>
      <c r="B214" t="s">
        <v>3480</v>
      </c>
      <c r="C214" s="2" t="s">
        <v>2302</v>
      </c>
      <c r="D214" t="s">
        <v>4181</v>
      </c>
    </row>
    <row r="215" spans="1:4" x14ac:dyDescent="0.25">
      <c r="A215" t="s">
        <v>4182</v>
      </c>
      <c r="B215" t="s">
        <v>3493</v>
      </c>
      <c r="C215" s="2" t="s">
        <v>2304</v>
      </c>
      <c r="D215" t="s">
        <v>4183</v>
      </c>
    </row>
    <row r="216" spans="1:4" x14ac:dyDescent="0.25">
      <c r="A216" t="s">
        <v>4184</v>
      </c>
      <c r="B216" t="s">
        <v>3506</v>
      </c>
      <c r="C216" s="2" t="s">
        <v>2306</v>
      </c>
      <c r="D216" t="s">
        <v>4185</v>
      </c>
    </row>
    <row r="217" spans="1:4" x14ac:dyDescent="0.25">
      <c r="A217" t="s">
        <v>4186</v>
      </c>
      <c r="B217" t="s">
        <v>3519</v>
      </c>
      <c r="C217" s="2" t="s">
        <v>2308</v>
      </c>
      <c r="D217" t="s">
        <v>4187</v>
      </c>
    </row>
    <row r="218" spans="1:4" x14ac:dyDescent="0.25">
      <c r="A218" t="s">
        <v>4188</v>
      </c>
      <c r="B218" t="s">
        <v>3081</v>
      </c>
      <c r="C218" s="2" t="s">
        <v>2310</v>
      </c>
      <c r="D218" t="s">
        <v>4189</v>
      </c>
    </row>
    <row r="219" spans="1:4" x14ac:dyDescent="0.25">
      <c r="A219" t="s">
        <v>4190</v>
      </c>
      <c r="B219" t="s">
        <v>3104</v>
      </c>
      <c r="C219" s="2" t="s">
        <v>2312</v>
      </c>
      <c r="D219" t="s">
        <v>4191</v>
      </c>
    </row>
    <row r="220" spans="1:4" x14ac:dyDescent="0.25">
      <c r="A220" t="s">
        <v>4192</v>
      </c>
      <c r="B220" t="s">
        <v>3127</v>
      </c>
      <c r="C220" s="2" t="s">
        <v>2314</v>
      </c>
      <c r="D220" t="s">
        <v>4193</v>
      </c>
    </row>
    <row r="221" spans="1:4" x14ac:dyDescent="0.25">
      <c r="A221" t="s">
        <v>4194</v>
      </c>
      <c r="B221" t="s">
        <v>3149</v>
      </c>
      <c r="C221" s="2" t="s">
        <v>2316</v>
      </c>
      <c r="D221" t="s">
        <v>4195</v>
      </c>
    </row>
    <row r="222" spans="1:4" x14ac:dyDescent="0.25">
      <c r="A222" t="s">
        <v>4196</v>
      </c>
      <c r="B222" t="s">
        <v>3171</v>
      </c>
      <c r="C222" s="2" t="s">
        <v>2318</v>
      </c>
      <c r="D222" t="s">
        <v>4197</v>
      </c>
    </row>
    <row r="223" spans="1:4" x14ac:dyDescent="0.25">
      <c r="A223" t="s">
        <v>4198</v>
      </c>
      <c r="B223" t="s">
        <v>3192</v>
      </c>
      <c r="C223" s="2" t="s">
        <v>2320</v>
      </c>
      <c r="D223" t="s">
        <v>4199</v>
      </c>
    </row>
    <row r="224" spans="1:4" x14ac:dyDescent="0.25">
      <c r="A224" t="s">
        <v>4200</v>
      </c>
      <c r="B224" t="s">
        <v>3213</v>
      </c>
      <c r="C224" s="2" t="s">
        <v>2322</v>
      </c>
      <c r="D224" t="s">
        <v>4201</v>
      </c>
    </row>
    <row r="225" spans="1:4" x14ac:dyDescent="0.25">
      <c r="A225" t="s">
        <v>4202</v>
      </c>
      <c r="B225" t="s">
        <v>3234</v>
      </c>
      <c r="C225" s="2" t="s">
        <v>2324</v>
      </c>
      <c r="D225" t="s">
        <v>4203</v>
      </c>
    </row>
    <row r="226" spans="1:4" x14ac:dyDescent="0.25">
      <c r="A226" t="s">
        <v>4204</v>
      </c>
      <c r="B226" t="s">
        <v>3254</v>
      </c>
      <c r="C226" s="2" t="s">
        <v>2326</v>
      </c>
      <c r="D226" t="s">
        <v>4205</v>
      </c>
    </row>
    <row r="227" spans="1:4" x14ac:dyDescent="0.25">
      <c r="A227" t="s">
        <v>4206</v>
      </c>
      <c r="B227" t="s">
        <v>3273</v>
      </c>
      <c r="C227" s="2" t="s">
        <v>2328</v>
      </c>
      <c r="D227" t="s">
        <v>4207</v>
      </c>
    </row>
    <row r="228" spans="1:4" x14ac:dyDescent="0.25">
      <c r="A228" t="s">
        <v>4208</v>
      </c>
      <c r="B228" t="s">
        <v>3292</v>
      </c>
      <c r="C228" s="2" t="s">
        <v>2330</v>
      </c>
      <c r="D228" t="s">
        <v>4209</v>
      </c>
    </row>
    <row r="229" spans="1:4" x14ac:dyDescent="0.25">
      <c r="A229" t="s">
        <v>4210</v>
      </c>
      <c r="B229" t="s">
        <v>3311</v>
      </c>
      <c r="C229" s="2" t="s">
        <v>2332</v>
      </c>
      <c r="D229" t="s">
        <v>4211</v>
      </c>
    </row>
    <row r="230" spans="1:4" x14ac:dyDescent="0.25">
      <c r="A230" t="s">
        <v>4212</v>
      </c>
      <c r="B230" t="s">
        <v>3329</v>
      </c>
      <c r="C230" s="2" t="s">
        <v>2334</v>
      </c>
      <c r="D230" t="s">
        <v>4213</v>
      </c>
    </row>
    <row r="231" spans="1:4" x14ac:dyDescent="0.25">
      <c r="A231" t="s">
        <v>4214</v>
      </c>
      <c r="B231" t="s">
        <v>3345</v>
      </c>
      <c r="C231" s="2" t="s">
        <v>2336</v>
      </c>
      <c r="D231" t="s">
        <v>4215</v>
      </c>
    </row>
    <row r="232" spans="1:4" x14ac:dyDescent="0.25">
      <c r="A232" t="s">
        <v>4216</v>
      </c>
      <c r="B232" t="s">
        <v>3362</v>
      </c>
      <c r="C232" s="2" t="s">
        <v>2338</v>
      </c>
      <c r="D232" t="s">
        <v>4217</v>
      </c>
    </row>
    <row r="233" spans="1:4" x14ac:dyDescent="0.25">
      <c r="A233" t="s">
        <v>4218</v>
      </c>
      <c r="B233" t="s">
        <v>3379</v>
      </c>
      <c r="C233" s="2" t="s">
        <v>2340</v>
      </c>
      <c r="D233" t="s">
        <v>4219</v>
      </c>
    </row>
    <row r="234" spans="1:4" x14ac:dyDescent="0.25">
      <c r="A234" t="s">
        <v>4220</v>
      </c>
      <c r="B234" t="s">
        <v>3394</v>
      </c>
      <c r="C234" s="2" t="s">
        <v>2342</v>
      </c>
      <c r="D234" t="s">
        <v>4221</v>
      </c>
    </row>
    <row r="235" spans="1:4" x14ac:dyDescent="0.25">
      <c r="A235" t="s">
        <v>4222</v>
      </c>
      <c r="B235" t="s">
        <v>3409</v>
      </c>
      <c r="C235" s="2" t="s">
        <v>2344</v>
      </c>
      <c r="D235" t="s">
        <v>4223</v>
      </c>
    </row>
    <row r="236" spans="1:4" x14ac:dyDescent="0.25">
      <c r="A236" t="s">
        <v>4224</v>
      </c>
      <c r="B236" t="s">
        <v>3424</v>
      </c>
      <c r="C236" s="2" t="s">
        <v>2346</v>
      </c>
      <c r="D236" t="s">
        <v>4225</v>
      </c>
    </row>
    <row r="237" spans="1:4" x14ac:dyDescent="0.25">
      <c r="A237" t="s">
        <v>4226</v>
      </c>
      <c r="B237" t="s">
        <v>3438</v>
      </c>
      <c r="C237" s="2" t="s">
        <v>2348</v>
      </c>
      <c r="D237" t="s">
        <v>4227</v>
      </c>
    </row>
    <row r="238" spans="1:4" x14ac:dyDescent="0.25">
      <c r="A238" t="s">
        <v>4228</v>
      </c>
      <c r="B238" t="s">
        <v>3453</v>
      </c>
      <c r="C238" s="2" t="s">
        <v>2350</v>
      </c>
      <c r="D238" t="s">
        <v>4229</v>
      </c>
    </row>
    <row r="239" spans="1:4" x14ac:dyDescent="0.25">
      <c r="A239" t="s">
        <v>4230</v>
      </c>
      <c r="B239" t="s">
        <v>3467</v>
      </c>
      <c r="C239" s="2" t="s">
        <v>2260</v>
      </c>
      <c r="D239" t="s">
        <v>4231</v>
      </c>
    </row>
    <row r="240" spans="1:4" x14ac:dyDescent="0.25">
      <c r="A240" t="s">
        <v>4232</v>
      </c>
      <c r="B240" t="s">
        <v>3481</v>
      </c>
      <c r="C240" s="2" t="s">
        <v>2353</v>
      </c>
      <c r="D240" t="s">
        <v>4233</v>
      </c>
    </row>
    <row r="241" spans="1:4" x14ac:dyDescent="0.25">
      <c r="A241" t="s">
        <v>4234</v>
      </c>
      <c r="B241" t="s">
        <v>3494</v>
      </c>
      <c r="C241" s="2" t="s">
        <v>2355</v>
      </c>
      <c r="D241" t="s">
        <v>4235</v>
      </c>
    </row>
    <row r="242" spans="1:4" x14ac:dyDescent="0.25">
      <c r="A242" t="s">
        <v>4236</v>
      </c>
      <c r="B242" t="s">
        <v>3507</v>
      </c>
      <c r="C242" s="2" t="s">
        <v>2357</v>
      </c>
      <c r="D242" t="s">
        <v>4237</v>
      </c>
    </row>
    <row r="243" spans="1:4" x14ac:dyDescent="0.25">
      <c r="A243" t="s">
        <v>4238</v>
      </c>
      <c r="B243" t="s">
        <v>3520</v>
      </c>
      <c r="C243" s="2" t="s">
        <v>2359</v>
      </c>
      <c r="D243" t="s">
        <v>4239</v>
      </c>
    </row>
    <row r="244" spans="1:4" x14ac:dyDescent="0.25">
      <c r="A244" t="s">
        <v>4240</v>
      </c>
      <c r="B244" t="s">
        <v>3532</v>
      </c>
      <c r="C244" s="2" t="s">
        <v>2361</v>
      </c>
      <c r="D244" t="s">
        <v>4241</v>
      </c>
    </row>
    <row r="245" spans="1:4" x14ac:dyDescent="0.25">
      <c r="A245" t="s">
        <v>4242</v>
      </c>
      <c r="B245" t="s">
        <v>3543</v>
      </c>
      <c r="C245" s="2" t="s">
        <v>2363</v>
      </c>
      <c r="D245" t="s">
        <v>4243</v>
      </c>
    </row>
    <row r="246" spans="1:4" x14ac:dyDescent="0.25">
      <c r="A246" t="s">
        <v>4244</v>
      </c>
      <c r="B246" t="s">
        <v>3554</v>
      </c>
      <c r="C246" s="2" t="s">
        <v>2365</v>
      </c>
      <c r="D246" t="s">
        <v>4245</v>
      </c>
    </row>
    <row r="247" spans="1:4" x14ac:dyDescent="0.25">
      <c r="A247" t="s">
        <v>4246</v>
      </c>
      <c r="B247" t="s">
        <v>3565</v>
      </c>
      <c r="C247" s="2" t="s">
        <v>2367</v>
      </c>
      <c r="D247" t="s">
        <v>4247</v>
      </c>
    </row>
    <row r="248" spans="1:4" x14ac:dyDescent="0.25">
      <c r="A248" t="s">
        <v>4248</v>
      </c>
      <c r="B248" t="s">
        <v>3576</v>
      </c>
      <c r="C248" s="2" t="s">
        <v>2369</v>
      </c>
      <c r="D248" t="s">
        <v>4249</v>
      </c>
    </row>
    <row r="249" spans="1:4" x14ac:dyDescent="0.25">
      <c r="A249" t="s">
        <v>4250</v>
      </c>
      <c r="B249" t="s">
        <v>3585</v>
      </c>
      <c r="C249" s="2" t="s">
        <v>2371</v>
      </c>
      <c r="D249" t="s">
        <v>4251</v>
      </c>
    </row>
    <row r="250" spans="1:4" x14ac:dyDescent="0.25">
      <c r="A250" t="s">
        <v>4252</v>
      </c>
      <c r="B250" t="s">
        <v>3593</v>
      </c>
      <c r="C250" s="2" t="s">
        <v>2373</v>
      </c>
      <c r="D250" t="s">
        <v>4253</v>
      </c>
    </row>
    <row r="251" spans="1:4" x14ac:dyDescent="0.25">
      <c r="A251" t="s">
        <v>4254</v>
      </c>
      <c r="B251" t="s">
        <v>3601</v>
      </c>
      <c r="C251" s="2" t="s">
        <v>2375</v>
      </c>
      <c r="D251" t="s">
        <v>4255</v>
      </c>
    </row>
    <row r="252" spans="1:4" x14ac:dyDescent="0.25">
      <c r="A252" t="s">
        <v>4256</v>
      </c>
      <c r="B252" t="s">
        <v>3609</v>
      </c>
      <c r="C252" s="2" t="s">
        <v>2377</v>
      </c>
      <c r="D252" t="s">
        <v>4257</v>
      </c>
    </row>
    <row r="253" spans="1:4" x14ac:dyDescent="0.25">
      <c r="A253" t="s">
        <v>4258</v>
      </c>
      <c r="B253" t="s">
        <v>3617</v>
      </c>
      <c r="C253" s="2" t="s">
        <v>2379</v>
      </c>
      <c r="D253" t="s">
        <v>4259</v>
      </c>
    </row>
    <row r="254" spans="1:4" x14ac:dyDescent="0.25">
      <c r="A254" t="s">
        <v>4260</v>
      </c>
      <c r="B254" t="s">
        <v>3625</v>
      </c>
      <c r="C254" s="2" t="s">
        <v>2381</v>
      </c>
      <c r="D254" t="s">
        <v>4261</v>
      </c>
    </row>
    <row r="255" spans="1:4" x14ac:dyDescent="0.25">
      <c r="A255" t="s">
        <v>4262</v>
      </c>
      <c r="B255" t="s">
        <v>3633</v>
      </c>
      <c r="C255" s="2" t="s">
        <v>2383</v>
      </c>
      <c r="D255" t="s">
        <v>4263</v>
      </c>
    </row>
    <row r="256" spans="1:4" x14ac:dyDescent="0.25">
      <c r="A256" t="s">
        <v>4264</v>
      </c>
      <c r="B256" t="s">
        <v>3641</v>
      </c>
      <c r="C256" s="2" t="s">
        <v>2385</v>
      </c>
      <c r="D256" t="s">
        <v>4265</v>
      </c>
    </row>
    <row r="257" spans="1:4" x14ac:dyDescent="0.25">
      <c r="A257" t="s">
        <v>4266</v>
      </c>
      <c r="B257" t="s">
        <v>3648</v>
      </c>
      <c r="C257" s="2" t="s">
        <v>2387</v>
      </c>
      <c r="D257" t="s">
        <v>4267</v>
      </c>
    </row>
    <row r="258" spans="1:4" x14ac:dyDescent="0.25">
      <c r="A258" t="s">
        <v>4268</v>
      </c>
      <c r="B258" t="s">
        <v>3656</v>
      </c>
      <c r="C258" s="2" t="s">
        <v>2389</v>
      </c>
      <c r="D258" t="s">
        <v>4269</v>
      </c>
    </row>
    <row r="259" spans="1:4" x14ac:dyDescent="0.25">
      <c r="A259" t="s">
        <v>4270</v>
      </c>
      <c r="B259" t="s">
        <v>3664</v>
      </c>
      <c r="C259" s="2" t="s">
        <v>2391</v>
      </c>
      <c r="D259" t="s">
        <v>4271</v>
      </c>
    </row>
    <row r="260" spans="1:4" x14ac:dyDescent="0.25">
      <c r="A260" t="s">
        <v>4272</v>
      </c>
      <c r="B260" t="s">
        <v>3672</v>
      </c>
      <c r="C260" s="2" t="s">
        <v>2280</v>
      </c>
      <c r="D260" t="s">
        <v>4273</v>
      </c>
    </row>
    <row r="261" spans="1:4" x14ac:dyDescent="0.25">
      <c r="A261" t="s">
        <v>4274</v>
      </c>
      <c r="B261" t="s">
        <v>3679</v>
      </c>
      <c r="C261" s="2" t="s">
        <v>2394</v>
      </c>
      <c r="D261" t="s">
        <v>4275</v>
      </c>
    </row>
    <row r="262" spans="1:4" x14ac:dyDescent="0.25">
      <c r="A262" t="s">
        <v>4276</v>
      </c>
      <c r="B262" t="s">
        <v>3687</v>
      </c>
      <c r="C262" s="2" t="s">
        <v>2286</v>
      </c>
      <c r="D262" t="s">
        <v>4277</v>
      </c>
    </row>
    <row r="263" spans="1:4" x14ac:dyDescent="0.25">
      <c r="A263" t="s">
        <v>4278</v>
      </c>
      <c r="B263" t="s">
        <v>3695</v>
      </c>
      <c r="C263" s="2" t="s">
        <v>2397</v>
      </c>
      <c r="D263" t="s">
        <v>4279</v>
      </c>
    </row>
    <row r="264" spans="1:4" x14ac:dyDescent="0.25">
      <c r="A264" t="s">
        <v>4280</v>
      </c>
      <c r="B264" t="s">
        <v>3703</v>
      </c>
      <c r="C264" s="2" t="s">
        <v>2399</v>
      </c>
      <c r="D264" t="s">
        <v>4281</v>
      </c>
    </row>
    <row r="265" spans="1:4" x14ac:dyDescent="0.25">
      <c r="A265" t="s">
        <v>4282</v>
      </c>
      <c r="B265" t="s">
        <v>3711</v>
      </c>
      <c r="C265" s="2" t="s">
        <v>2401</v>
      </c>
      <c r="D265" t="s">
        <v>4283</v>
      </c>
    </row>
    <row r="266" spans="1:4" x14ac:dyDescent="0.25">
      <c r="A266" t="s">
        <v>4284</v>
      </c>
      <c r="B266" t="s">
        <v>3718</v>
      </c>
      <c r="C266" s="2" t="s">
        <v>2403</v>
      </c>
      <c r="D266" t="s">
        <v>4285</v>
      </c>
    </row>
    <row r="267" spans="1:4" x14ac:dyDescent="0.25">
      <c r="A267" t="s">
        <v>4286</v>
      </c>
      <c r="B267" t="s">
        <v>3725</v>
      </c>
      <c r="C267" s="2" t="s">
        <v>2404</v>
      </c>
      <c r="D267" t="s">
        <v>4287</v>
      </c>
    </row>
    <row r="268" spans="1:4" x14ac:dyDescent="0.25">
      <c r="A268" t="s">
        <v>4288</v>
      </c>
      <c r="B268" t="s">
        <v>3732</v>
      </c>
      <c r="C268" s="2" t="s">
        <v>2405</v>
      </c>
      <c r="D268" t="s">
        <v>4289</v>
      </c>
    </row>
    <row r="269" spans="1:4" x14ac:dyDescent="0.25">
      <c r="A269" t="s">
        <v>4290</v>
      </c>
      <c r="B269" t="s">
        <v>3738</v>
      </c>
      <c r="C269" s="2" t="s">
        <v>2406</v>
      </c>
      <c r="D269" t="s">
        <v>4291</v>
      </c>
    </row>
    <row r="270" spans="1:4" x14ac:dyDescent="0.25">
      <c r="A270" t="s">
        <v>4292</v>
      </c>
      <c r="B270" t="s">
        <v>3744</v>
      </c>
      <c r="C270" s="2" t="s">
        <v>2290</v>
      </c>
      <c r="D270" t="s">
        <v>4293</v>
      </c>
    </row>
    <row r="271" spans="1:4" x14ac:dyDescent="0.25">
      <c r="A271" t="s">
        <v>4294</v>
      </c>
      <c r="B271" t="s">
        <v>3750</v>
      </c>
      <c r="C271" s="2" t="s">
        <v>2407</v>
      </c>
      <c r="D271" t="s">
        <v>4295</v>
      </c>
    </row>
    <row r="272" spans="1:4" x14ac:dyDescent="0.25">
      <c r="A272" t="s">
        <v>4296</v>
      </c>
      <c r="B272" t="s">
        <v>3756</v>
      </c>
      <c r="C272" s="2" t="s">
        <v>2408</v>
      </c>
      <c r="D272" t="s">
        <v>4297</v>
      </c>
    </row>
    <row r="273" spans="1:4" x14ac:dyDescent="0.25">
      <c r="A273" t="s">
        <v>4298</v>
      </c>
      <c r="B273" t="s">
        <v>3762</v>
      </c>
      <c r="C273" s="2" t="s">
        <v>2409</v>
      </c>
      <c r="D273" t="s">
        <v>4299</v>
      </c>
    </row>
    <row r="274" spans="1:4" x14ac:dyDescent="0.25">
      <c r="A274" t="s">
        <v>4300</v>
      </c>
      <c r="B274" t="s">
        <v>3768</v>
      </c>
      <c r="C274" s="2" t="s">
        <v>2410</v>
      </c>
      <c r="D274" t="s">
        <v>4301</v>
      </c>
    </row>
    <row r="275" spans="1:4" x14ac:dyDescent="0.25">
      <c r="A275" t="s">
        <v>4302</v>
      </c>
      <c r="B275" t="s">
        <v>3773</v>
      </c>
      <c r="C275" s="2" t="s">
        <v>2411</v>
      </c>
      <c r="D275" t="s">
        <v>4303</v>
      </c>
    </row>
    <row r="276" spans="1:4" x14ac:dyDescent="0.25">
      <c r="A276" t="s">
        <v>4304</v>
      </c>
      <c r="B276" t="s">
        <v>3777</v>
      </c>
      <c r="C276" s="2" t="s">
        <v>2412</v>
      </c>
      <c r="D276" t="s">
        <v>4305</v>
      </c>
    </row>
    <row r="277" spans="1:4" x14ac:dyDescent="0.25">
      <c r="A277" t="s">
        <v>4306</v>
      </c>
      <c r="B277" t="s">
        <v>3782</v>
      </c>
      <c r="C277" s="2" t="s">
        <v>2413</v>
      </c>
      <c r="D277" t="s">
        <v>4307</v>
      </c>
    </row>
    <row r="278" spans="1:4" x14ac:dyDescent="0.25">
      <c r="A278" t="s">
        <v>4308</v>
      </c>
      <c r="B278" t="s">
        <v>3787</v>
      </c>
      <c r="C278" s="2" t="s">
        <v>2102</v>
      </c>
      <c r="D278" t="s">
        <v>4309</v>
      </c>
    </row>
    <row r="279" spans="1:4" x14ac:dyDescent="0.25">
      <c r="A279" t="s">
        <v>4310</v>
      </c>
      <c r="B279" t="s">
        <v>3792</v>
      </c>
      <c r="C279" s="2" t="s">
        <v>2414</v>
      </c>
      <c r="D279" t="s">
        <v>4311</v>
      </c>
    </row>
    <row r="280" spans="1:4" x14ac:dyDescent="0.25">
      <c r="A280" t="s">
        <v>4312</v>
      </c>
      <c r="B280" t="s">
        <v>3797</v>
      </c>
      <c r="C280" s="2" t="s">
        <v>2415</v>
      </c>
      <c r="D280" t="s">
        <v>4313</v>
      </c>
    </row>
    <row r="281" spans="1:4" x14ac:dyDescent="0.25">
      <c r="A281" t="s">
        <v>4314</v>
      </c>
      <c r="B281" t="s">
        <v>3802</v>
      </c>
      <c r="C281" s="2" t="s">
        <v>2416</v>
      </c>
      <c r="D281" t="s">
        <v>4315</v>
      </c>
    </row>
    <row r="282" spans="1:4" x14ac:dyDescent="0.25">
      <c r="A282" t="s">
        <v>4316</v>
      </c>
      <c r="B282" t="s">
        <v>3807</v>
      </c>
      <c r="C282" s="2" t="s">
        <v>2417</v>
      </c>
      <c r="D282" t="s">
        <v>4317</v>
      </c>
    </row>
    <row r="283" spans="1:4" x14ac:dyDescent="0.25">
      <c r="A283" t="s">
        <v>4318</v>
      </c>
      <c r="B283" t="s">
        <v>3812</v>
      </c>
      <c r="C283" s="2" t="s">
        <v>2418</v>
      </c>
      <c r="D283" t="s">
        <v>4319</v>
      </c>
    </row>
    <row r="284" spans="1:4" x14ac:dyDescent="0.25">
      <c r="A284" t="s">
        <v>4320</v>
      </c>
      <c r="B284" t="s">
        <v>3817</v>
      </c>
      <c r="C284" s="2" t="s">
        <v>2419</v>
      </c>
      <c r="D284" t="s">
        <v>4321</v>
      </c>
    </row>
    <row r="285" spans="1:4" x14ac:dyDescent="0.25">
      <c r="A285" t="s">
        <v>4322</v>
      </c>
      <c r="B285" t="s">
        <v>3822</v>
      </c>
      <c r="C285" s="2" t="s">
        <v>2420</v>
      </c>
      <c r="D285" t="s">
        <v>4323</v>
      </c>
    </row>
    <row r="286" spans="1:4" x14ac:dyDescent="0.25">
      <c r="A286" t="s">
        <v>4324</v>
      </c>
      <c r="B286" t="s">
        <v>3827</v>
      </c>
      <c r="C286" s="2" t="s">
        <v>2421</v>
      </c>
      <c r="D286" t="s">
        <v>4325</v>
      </c>
    </row>
    <row r="287" spans="1:4" x14ac:dyDescent="0.25">
      <c r="A287" t="s">
        <v>4326</v>
      </c>
      <c r="B287" t="s">
        <v>3832</v>
      </c>
      <c r="C287" s="2" t="s">
        <v>2422</v>
      </c>
      <c r="D287" t="s">
        <v>4327</v>
      </c>
    </row>
    <row r="288" spans="1:4" x14ac:dyDescent="0.25">
      <c r="A288" t="s">
        <v>4328</v>
      </c>
      <c r="B288" t="s">
        <v>3837</v>
      </c>
      <c r="C288" s="2" t="s">
        <v>2423</v>
      </c>
      <c r="D288" t="s">
        <v>4329</v>
      </c>
    </row>
    <row r="289" spans="1:4" x14ac:dyDescent="0.25">
      <c r="A289" t="s">
        <v>4330</v>
      </c>
      <c r="B289" t="s">
        <v>3842</v>
      </c>
      <c r="C289" s="2" t="s">
        <v>2296</v>
      </c>
      <c r="D289" t="s">
        <v>4331</v>
      </c>
    </row>
    <row r="290" spans="1:4" x14ac:dyDescent="0.25">
      <c r="A290" t="s">
        <v>4332</v>
      </c>
      <c r="B290" t="s">
        <v>3847</v>
      </c>
      <c r="C290" s="2" t="s">
        <v>2424</v>
      </c>
      <c r="D290" t="s">
        <v>4333</v>
      </c>
    </row>
    <row r="291" spans="1:4" x14ac:dyDescent="0.25">
      <c r="A291" t="s">
        <v>4334</v>
      </c>
      <c r="B291" t="s">
        <v>3851</v>
      </c>
      <c r="C291" s="2" t="s">
        <v>2425</v>
      </c>
      <c r="D291" t="s">
        <v>4335</v>
      </c>
    </row>
    <row r="292" spans="1:4" x14ac:dyDescent="0.25">
      <c r="A292" t="s">
        <v>4336</v>
      </c>
      <c r="B292" t="s">
        <v>3855</v>
      </c>
      <c r="C292" s="2" t="s">
        <v>2426</v>
      </c>
      <c r="D292" t="s">
        <v>4337</v>
      </c>
    </row>
    <row r="293" spans="1:4" x14ac:dyDescent="0.25">
      <c r="A293" t="s">
        <v>4338</v>
      </c>
      <c r="B293" t="s">
        <v>3859</v>
      </c>
      <c r="C293" s="2" t="s">
        <v>2427</v>
      </c>
      <c r="D293" t="s">
        <v>4339</v>
      </c>
    </row>
    <row r="294" spans="1:4" x14ac:dyDescent="0.25">
      <c r="A294" t="s">
        <v>4340</v>
      </c>
      <c r="B294" t="s">
        <v>3863</v>
      </c>
      <c r="C294" s="2" t="s">
        <v>2428</v>
      </c>
      <c r="D294" t="s">
        <v>4341</v>
      </c>
    </row>
    <row r="295" spans="1:4" x14ac:dyDescent="0.25">
      <c r="A295" t="s">
        <v>4340</v>
      </c>
      <c r="B295" t="s">
        <v>3863</v>
      </c>
      <c r="C295" s="2" t="s">
        <v>2429</v>
      </c>
      <c r="D295" t="s">
        <v>4342</v>
      </c>
    </row>
    <row r="296" spans="1:4" x14ac:dyDescent="0.25">
      <c r="A296" t="s">
        <v>4343</v>
      </c>
      <c r="B296" t="s">
        <v>3870</v>
      </c>
      <c r="C296" s="2" t="s">
        <v>2430</v>
      </c>
      <c r="D296" t="s">
        <v>4344</v>
      </c>
    </row>
    <row r="297" spans="1:4" x14ac:dyDescent="0.25">
      <c r="A297" t="s">
        <v>4345</v>
      </c>
      <c r="B297" t="s">
        <v>3874</v>
      </c>
      <c r="C297" s="2" t="s">
        <v>2061</v>
      </c>
      <c r="D297" t="s">
        <v>4346</v>
      </c>
    </row>
    <row r="298" spans="1:4" x14ac:dyDescent="0.25">
      <c r="A298" t="s">
        <v>4347</v>
      </c>
      <c r="B298" t="s">
        <v>3878</v>
      </c>
      <c r="C298" s="2" t="s">
        <v>2431</v>
      </c>
      <c r="D298" t="s">
        <v>4348</v>
      </c>
    </row>
    <row r="299" spans="1:4" x14ac:dyDescent="0.25">
      <c r="A299" t="s">
        <v>4349</v>
      </c>
      <c r="B299" t="s">
        <v>3882</v>
      </c>
      <c r="C299" s="2" t="s">
        <v>2432</v>
      </c>
      <c r="D299" t="s">
        <v>4350</v>
      </c>
    </row>
    <row r="300" spans="1:4" x14ac:dyDescent="0.25">
      <c r="A300" t="s">
        <v>4351</v>
      </c>
      <c r="B300" t="s">
        <v>3886</v>
      </c>
      <c r="C300" s="2" t="s">
        <v>2433</v>
      </c>
      <c r="D300" t="s">
        <v>4352</v>
      </c>
    </row>
    <row r="301" spans="1:4" x14ac:dyDescent="0.25">
      <c r="A301" t="s">
        <v>4353</v>
      </c>
      <c r="B301" t="s">
        <v>3890</v>
      </c>
      <c r="C301" s="2" t="s">
        <v>2434</v>
      </c>
      <c r="D301" t="s">
        <v>4354</v>
      </c>
    </row>
    <row r="302" spans="1:4" x14ac:dyDescent="0.25">
      <c r="A302" t="s">
        <v>4355</v>
      </c>
      <c r="B302" t="s">
        <v>3894</v>
      </c>
      <c r="C302" s="2" t="s">
        <v>2435</v>
      </c>
      <c r="D302" t="s">
        <v>4356</v>
      </c>
    </row>
    <row r="303" spans="1:4" x14ac:dyDescent="0.25">
      <c r="A303" t="s">
        <v>4357</v>
      </c>
      <c r="B303" t="s">
        <v>3898</v>
      </c>
      <c r="C303" s="2" t="s">
        <v>2436</v>
      </c>
      <c r="D303" t="s">
        <v>4358</v>
      </c>
    </row>
    <row r="304" spans="1:4" x14ac:dyDescent="0.25">
      <c r="A304" t="s">
        <v>4359</v>
      </c>
      <c r="B304" t="s">
        <v>3902</v>
      </c>
      <c r="C304" s="2" t="s">
        <v>2437</v>
      </c>
      <c r="D304" t="s">
        <v>4360</v>
      </c>
    </row>
    <row r="305" spans="1:4" x14ac:dyDescent="0.25">
      <c r="A305" t="s">
        <v>4361</v>
      </c>
      <c r="B305" t="s">
        <v>3906</v>
      </c>
      <c r="C305" s="2" t="s">
        <v>2438</v>
      </c>
      <c r="D305" t="s">
        <v>4362</v>
      </c>
    </row>
    <row r="306" spans="1:4" x14ac:dyDescent="0.25">
      <c r="A306" t="s">
        <v>4363</v>
      </c>
      <c r="B306" t="s">
        <v>3910</v>
      </c>
      <c r="C306" s="2" t="s">
        <v>2439</v>
      </c>
      <c r="D306" t="s">
        <v>4364</v>
      </c>
    </row>
    <row r="307" spans="1:4" x14ac:dyDescent="0.25">
      <c r="A307" t="s">
        <v>4365</v>
      </c>
      <c r="B307" t="s">
        <v>3914</v>
      </c>
      <c r="C307" s="2" t="s">
        <v>2440</v>
      </c>
      <c r="D307" t="s">
        <v>4366</v>
      </c>
    </row>
    <row r="308" spans="1:4" x14ac:dyDescent="0.25">
      <c r="A308" t="s">
        <v>4367</v>
      </c>
      <c r="B308" t="s">
        <v>3918</v>
      </c>
      <c r="C308" s="2" t="s">
        <v>2300</v>
      </c>
      <c r="D308" t="s">
        <v>4368</v>
      </c>
    </row>
    <row r="309" spans="1:4" x14ac:dyDescent="0.25">
      <c r="A309" t="s">
        <v>4369</v>
      </c>
      <c r="B309" t="s">
        <v>3922</v>
      </c>
      <c r="C309" s="2" t="s">
        <v>2441</v>
      </c>
      <c r="D309" t="s">
        <v>4370</v>
      </c>
    </row>
    <row r="310" spans="1:4" x14ac:dyDescent="0.25">
      <c r="A310" t="s">
        <v>4371</v>
      </c>
      <c r="B310" t="s">
        <v>3926</v>
      </c>
      <c r="C310" s="2" t="s">
        <v>2442</v>
      </c>
      <c r="D310" t="s">
        <v>4372</v>
      </c>
    </row>
    <row r="311" spans="1:4" x14ac:dyDescent="0.25">
      <c r="A311" t="s">
        <v>4373</v>
      </c>
      <c r="B311" t="s">
        <v>3930</v>
      </c>
      <c r="C311" s="2" t="s">
        <v>2443</v>
      </c>
      <c r="D311" t="s">
        <v>4374</v>
      </c>
    </row>
    <row r="312" spans="1:4" x14ac:dyDescent="0.25">
      <c r="A312" t="s">
        <v>4375</v>
      </c>
      <c r="B312" t="s">
        <v>3934</v>
      </c>
      <c r="C312" s="2" t="s">
        <v>2444</v>
      </c>
      <c r="D312" t="s">
        <v>4376</v>
      </c>
    </row>
    <row r="313" spans="1:4" x14ac:dyDescent="0.25">
      <c r="A313" t="s">
        <v>4377</v>
      </c>
      <c r="B313" t="s">
        <v>3938</v>
      </c>
      <c r="C313" s="2" t="s">
        <v>2445</v>
      </c>
      <c r="D313" t="s">
        <v>4378</v>
      </c>
    </row>
    <row r="314" spans="1:4" x14ac:dyDescent="0.25">
      <c r="A314" t="s">
        <v>4379</v>
      </c>
      <c r="B314" t="s">
        <v>3941</v>
      </c>
      <c r="C314" s="2" t="s">
        <v>2446</v>
      </c>
      <c r="D314" t="s">
        <v>4380</v>
      </c>
    </row>
    <row r="315" spans="1:4" x14ac:dyDescent="0.25">
      <c r="A315" t="s">
        <v>4381</v>
      </c>
      <c r="B315" t="s">
        <v>3944</v>
      </c>
      <c r="C315" s="2" t="s">
        <v>2447</v>
      </c>
      <c r="D315" t="s">
        <v>4382</v>
      </c>
    </row>
    <row r="316" spans="1:4" x14ac:dyDescent="0.25">
      <c r="A316" t="s">
        <v>4383</v>
      </c>
      <c r="B316" t="s">
        <v>3948</v>
      </c>
      <c r="C316" s="2" t="s">
        <v>2448</v>
      </c>
      <c r="D316" t="s">
        <v>4384</v>
      </c>
    </row>
    <row r="317" spans="1:4" x14ac:dyDescent="0.25">
      <c r="A317" t="s">
        <v>4385</v>
      </c>
      <c r="B317" t="s">
        <v>3952</v>
      </c>
      <c r="C317" s="2" t="s">
        <v>2449</v>
      </c>
      <c r="D317" t="s">
        <v>4386</v>
      </c>
    </row>
    <row r="318" spans="1:4" x14ac:dyDescent="0.25">
      <c r="A318" t="s">
        <v>4387</v>
      </c>
      <c r="B318" t="s">
        <v>3956</v>
      </c>
      <c r="C318" s="2" t="s">
        <v>2450</v>
      </c>
      <c r="D318" t="s">
        <v>4388</v>
      </c>
    </row>
    <row r="319" spans="1:4" x14ac:dyDescent="0.25">
      <c r="A319" t="s">
        <v>4389</v>
      </c>
      <c r="B319" t="s">
        <v>4390</v>
      </c>
      <c r="C319" s="2" t="s">
        <v>2451</v>
      </c>
      <c r="D319" t="s">
        <v>4391</v>
      </c>
    </row>
    <row r="320" spans="1:4" x14ac:dyDescent="0.25">
      <c r="A320" t="s">
        <v>4392</v>
      </c>
      <c r="B320" t="s">
        <v>3082</v>
      </c>
      <c r="C320" s="2" t="s">
        <v>2021</v>
      </c>
      <c r="D320" t="s">
        <v>4393</v>
      </c>
    </row>
    <row r="321" spans="1:4" x14ac:dyDescent="0.25">
      <c r="A321" t="s">
        <v>4394</v>
      </c>
      <c r="B321" t="s">
        <v>3105</v>
      </c>
      <c r="C321" s="2" t="s">
        <v>2023</v>
      </c>
      <c r="D321" t="s">
        <v>4395</v>
      </c>
    </row>
    <row r="322" spans="1:4" x14ac:dyDescent="0.25">
      <c r="A322" t="s">
        <v>4396</v>
      </c>
      <c r="B322" t="s">
        <v>3128</v>
      </c>
      <c r="C322" s="2" t="s">
        <v>2025</v>
      </c>
      <c r="D322" t="s">
        <v>4397</v>
      </c>
    </row>
    <row r="323" spans="1:4" x14ac:dyDescent="0.25">
      <c r="A323" t="s">
        <v>4398</v>
      </c>
      <c r="B323" t="s">
        <v>3150</v>
      </c>
      <c r="C323" s="2" t="s">
        <v>2027</v>
      </c>
      <c r="D323" t="s">
        <v>4399</v>
      </c>
    </row>
    <row r="324" spans="1:4" x14ac:dyDescent="0.25">
      <c r="A324" t="s">
        <v>4400</v>
      </c>
      <c r="B324" t="s">
        <v>3172</v>
      </c>
      <c r="C324" s="2" t="s">
        <v>2029</v>
      </c>
      <c r="D324" t="s">
        <v>4401</v>
      </c>
    </row>
    <row r="325" spans="1:4" x14ac:dyDescent="0.25">
      <c r="A325" t="s">
        <v>4402</v>
      </c>
      <c r="B325" t="s">
        <v>3193</v>
      </c>
      <c r="C325" s="2" t="s">
        <v>2031</v>
      </c>
      <c r="D325" t="s">
        <v>4403</v>
      </c>
    </row>
    <row r="326" spans="1:4" x14ac:dyDescent="0.25">
      <c r="A326" t="s">
        <v>4404</v>
      </c>
      <c r="B326" t="s">
        <v>3214</v>
      </c>
      <c r="C326" s="2" t="s">
        <v>2033</v>
      </c>
      <c r="D326" t="s">
        <v>4405</v>
      </c>
    </row>
    <row r="327" spans="1:4" x14ac:dyDescent="0.25">
      <c r="A327" t="s">
        <v>4406</v>
      </c>
      <c r="B327" t="s">
        <v>3235</v>
      </c>
      <c r="C327" s="2" t="s">
        <v>2035</v>
      </c>
      <c r="D327" t="s">
        <v>4407</v>
      </c>
    </row>
    <row r="328" spans="1:4" x14ac:dyDescent="0.25">
      <c r="A328" t="s">
        <v>4408</v>
      </c>
      <c r="B328" t="s">
        <v>3255</v>
      </c>
      <c r="C328" s="2" t="s">
        <v>2037</v>
      </c>
      <c r="D328" t="s">
        <v>4409</v>
      </c>
    </row>
    <row r="329" spans="1:4" x14ac:dyDescent="0.25">
      <c r="A329" t="s">
        <v>4410</v>
      </c>
      <c r="B329" t="s">
        <v>3274</v>
      </c>
      <c r="C329" s="2">
        <v>10</v>
      </c>
      <c r="D329" t="s">
        <v>4411</v>
      </c>
    </row>
    <row r="330" spans="1:4" x14ac:dyDescent="0.25">
      <c r="A330" t="s">
        <v>4412</v>
      </c>
      <c r="B330" t="s">
        <v>3293</v>
      </c>
      <c r="C330" s="2">
        <v>11</v>
      </c>
      <c r="D330" t="s">
        <v>4413</v>
      </c>
    </row>
    <row r="331" spans="1:4" x14ac:dyDescent="0.25">
      <c r="A331" t="s">
        <v>4414</v>
      </c>
      <c r="B331" t="s">
        <v>3312</v>
      </c>
      <c r="C331" s="2">
        <v>12</v>
      </c>
      <c r="D331" t="s">
        <v>4415</v>
      </c>
    </row>
    <row r="332" spans="1:4" x14ac:dyDescent="0.25">
      <c r="A332" t="s">
        <v>4416</v>
      </c>
      <c r="B332" t="s">
        <v>3330</v>
      </c>
      <c r="C332" s="2">
        <v>13</v>
      </c>
      <c r="D332" t="s">
        <v>4417</v>
      </c>
    </row>
    <row r="333" spans="1:4" x14ac:dyDescent="0.25">
      <c r="A333" t="s">
        <v>4418</v>
      </c>
      <c r="B333" t="s">
        <v>3346</v>
      </c>
      <c r="C333" s="2">
        <v>14</v>
      </c>
      <c r="D333" t="s">
        <v>4419</v>
      </c>
    </row>
    <row r="334" spans="1:4" x14ac:dyDescent="0.25">
      <c r="A334" t="s">
        <v>4420</v>
      </c>
      <c r="B334" t="s">
        <v>3363</v>
      </c>
      <c r="C334" s="2">
        <v>15</v>
      </c>
      <c r="D334" t="s">
        <v>4421</v>
      </c>
    </row>
    <row r="335" spans="1:4" x14ac:dyDescent="0.25">
      <c r="A335" t="s">
        <v>4422</v>
      </c>
      <c r="B335" t="s">
        <v>3380</v>
      </c>
      <c r="C335" s="2">
        <v>16</v>
      </c>
      <c r="D335" t="s">
        <v>4423</v>
      </c>
    </row>
    <row r="336" spans="1:4" x14ac:dyDescent="0.25">
      <c r="A336" t="s">
        <v>4424</v>
      </c>
      <c r="B336" t="s">
        <v>3395</v>
      </c>
      <c r="C336" s="2">
        <v>17</v>
      </c>
      <c r="D336" t="s">
        <v>4425</v>
      </c>
    </row>
    <row r="337" spans="1:4" x14ac:dyDescent="0.25">
      <c r="A337" t="s">
        <v>4426</v>
      </c>
      <c r="B337" t="s">
        <v>3410</v>
      </c>
      <c r="C337" s="2">
        <v>18</v>
      </c>
      <c r="D337" t="s">
        <v>4427</v>
      </c>
    </row>
    <row r="338" spans="1:4" x14ac:dyDescent="0.25">
      <c r="A338" t="s">
        <v>4428</v>
      </c>
      <c r="B338" t="s">
        <v>3425</v>
      </c>
      <c r="C338" s="2">
        <v>19</v>
      </c>
      <c r="D338" t="s">
        <v>4429</v>
      </c>
    </row>
    <row r="339" spans="1:4" x14ac:dyDescent="0.25">
      <c r="A339" t="s">
        <v>4430</v>
      </c>
      <c r="B339" t="s">
        <v>3439</v>
      </c>
      <c r="C339" s="2">
        <v>20</v>
      </c>
      <c r="D339" t="s">
        <v>4431</v>
      </c>
    </row>
    <row r="340" spans="1:4" x14ac:dyDescent="0.25">
      <c r="A340" t="s">
        <v>4432</v>
      </c>
      <c r="B340" t="s">
        <v>3454</v>
      </c>
      <c r="C340" s="2">
        <v>21</v>
      </c>
      <c r="D340" t="s">
        <v>4433</v>
      </c>
    </row>
    <row r="341" spans="1:4" x14ac:dyDescent="0.25">
      <c r="A341" t="s">
        <v>4434</v>
      </c>
      <c r="B341" t="s">
        <v>3468</v>
      </c>
      <c r="C341" s="2">
        <v>22</v>
      </c>
      <c r="D341" t="s">
        <v>4435</v>
      </c>
    </row>
    <row r="342" spans="1:4" x14ac:dyDescent="0.25">
      <c r="A342" t="s">
        <v>4436</v>
      </c>
      <c r="B342" t="s">
        <v>3482</v>
      </c>
      <c r="C342" s="2">
        <v>23</v>
      </c>
      <c r="D342" t="s">
        <v>4437</v>
      </c>
    </row>
    <row r="343" spans="1:4" x14ac:dyDescent="0.25">
      <c r="A343" t="s">
        <v>4438</v>
      </c>
      <c r="B343" t="s">
        <v>3495</v>
      </c>
      <c r="C343" s="2">
        <v>24</v>
      </c>
      <c r="D343" t="s">
        <v>4439</v>
      </c>
    </row>
    <row r="344" spans="1:4" x14ac:dyDescent="0.25">
      <c r="A344" t="s">
        <v>4440</v>
      </c>
      <c r="B344" t="s">
        <v>3508</v>
      </c>
      <c r="C344" s="2">
        <v>25</v>
      </c>
      <c r="D344" t="s">
        <v>4441</v>
      </c>
    </row>
    <row r="345" spans="1:4" x14ac:dyDescent="0.25">
      <c r="A345" t="s">
        <v>4442</v>
      </c>
      <c r="B345" t="s">
        <v>3521</v>
      </c>
      <c r="C345" s="2">
        <v>26</v>
      </c>
      <c r="D345" t="s">
        <v>4443</v>
      </c>
    </row>
    <row r="346" spans="1:4" x14ac:dyDescent="0.25">
      <c r="A346" t="s">
        <v>4444</v>
      </c>
      <c r="B346" t="s">
        <v>3533</v>
      </c>
      <c r="C346" s="2">
        <v>27</v>
      </c>
      <c r="D346" t="s">
        <v>4445</v>
      </c>
    </row>
    <row r="347" spans="1:4" x14ac:dyDescent="0.25">
      <c r="A347" t="s">
        <v>4446</v>
      </c>
      <c r="B347" t="s">
        <v>3544</v>
      </c>
      <c r="C347" s="2">
        <v>28</v>
      </c>
      <c r="D347" t="s">
        <v>4447</v>
      </c>
    </row>
    <row r="348" spans="1:4" x14ac:dyDescent="0.25">
      <c r="A348" t="s">
        <v>4448</v>
      </c>
      <c r="B348" t="s">
        <v>3555</v>
      </c>
      <c r="C348" s="2">
        <v>29</v>
      </c>
      <c r="D348" t="s">
        <v>4449</v>
      </c>
    </row>
    <row r="349" spans="1:4" x14ac:dyDescent="0.25">
      <c r="A349" t="s">
        <v>4450</v>
      </c>
      <c r="B349" t="s">
        <v>3566</v>
      </c>
      <c r="C349" s="2">
        <v>30</v>
      </c>
      <c r="D349" t="s">
        <v>4451</v>
      </c>
    </row>
    <row r="350" spans="1:4" x14ac:dyDescent="0.25">
      <c r="A350" t="s">
        <v>4452</v>
      </c>
      <c r="B350" t="s">
        <v>3577</v>
      </c>
      <c r="C350" s="2">
        <v>31</v>
      </c>
      <c r="D350" t="s">
        <v>4453</v>
      </c>
    </row>
    <row r="351" spans="1:4" x14ac:dyDescent="0.25">
      <c r="A351" t="s">
        <v>4454</v>
      </c>
      <c r="B351" t="s">
        <v>3586</v>
      </c>
      <c r="C351" s="2">
        <v>32</v>
      </c>
      <c r="D351" t="s">
        <v>4455</v>
      </c>
    </row>
    <row r="352" spans="1:4" x14ac:dyDescent="0.25">
      <c r="A352" t="s">
        <v>4456</v>
      </c>
      <c r="B352" t="s">
        <v>3594</v>
      </c>
      <c r="C352" s="2">
        <v>33</v>
      </c>
      <c r="D352" t="s">
        <v>4457</v>
      </c>
    </row>
    <row r="353" spans="1:4" x14ac:dyDescent="0.25">
      <c r="A353" t="s">
        <v>4458</v>
      </c>
      <c r="B353" t="s">
        <v>3602</v>
      </c>
      <c r="C353" s="2">
        <v>34</v>
      </c>
      <c r="D353" t="s">
        <v>4459</v>
      </c>
    </row>
    <row r="354" spans="1:4" x14ac:dyDescent="0.25">
      <c r="A354" t="s">
        <v>4460</v>
      </c>
      <c r="B354" t="s">
        <v>3610</v>
      </c>
      <c r="C354" s="2">
        <v>35</v>
      </c>
      <c r="D354" t="s">
        <v>4461</v>
      </c>
    </row>
    <row r="355" spans="1:4" x14ac:dyDescent="0.25">
      <c r="A355" t="s">
        <v>4462</v>
      </c>
      <c r="B355" t="s">
        <v>3618</v>
      </c>
      <c r="C355" s="2">
        <v>36</v>
      </c>
      <c r="D355" t="s">
        <v>4463</v>
      </c>
    </row>
    <row r="356" spans="1:4" x14ac:dyDescent="0.25">
      <c r="A356" t="s">
        <v>4464</v>
      </c>
      <c r="B356" t="s">
        <v>3626</v>
      </c>
      <c r="C356" s="2">
        <v>37</v>
      </c>
      <c r="D356" t="s">
        <v>4465</v>
      </c>
    </row>
    <row r="357" spans="1:4" x14ac:dyDescent="0.25">
      <c r="A357" t="s">
        <v>4466</v>
      </c>
      <c r="B357" t="s">
        <v>3634</v>
      </c>
      <c r="C357" s="2">
        <v>38</v>
      </c>
      <c r="D357" t="s">
        <v>4467</v>
      </c>
    </row>
    <row r="358" spans="1:4" x14ac:dyDescent="0.25">
      <c r="A358" t="s">
        <v>4468</v>
      </c>
      <c r="B358" t="s">
        <v>3642</v>
      </c>
      <c r="C358" s="2">
        <v>39</v>
      </c>
      <c r="D358" t="s">
        <v>4469</v>
      </c>
    </row>
    <row r="359" spans="1:4" x14ac:dyDescent="0.25">
      <c r="A359" t="s">
        <v>4470</v>
      </c>
      <c r="B359" t="s">
        <v>3649</v>
      </c>
      <c r="C359" s="2">
        <v>40</v>
      </c>
      <c r="D359" t="s">
        <v>4471</v>
      </c>
    </row>
    <row r="360" spans="1:4" x14ac:dyDescent="0.25">
      <c r="A360" t="s">
        <v>4472</v>
      </c>
      <c r="B360" t="s">
        <v>3657</v>
      </c>
      <c r="C360" s="2">
        <v>41</v>
      </c>
      <c r="D360" t="s">
        <v>4473</v>
      </c>
    </row>
    <row r="361" spans="1:4" x14ac:dyDescent="0.25">
      <c r="A361" t="s">
        <v>4474</v>
      </c>
      <c r="B361" t="s">
        <v>3665</v>
      </c>
      <c r="C361" s="2">
        <v>42</v>
      </c>
      <c r="D361" t="s">
        <v>4475</v>
      </c>
    </row>
    <row r="362" spans="1:4" x14ac:dyDescent="0.25">
      <c r="A362" t="s">
        <v>4476</v>
      </c>
      <c r="B362" t="s">
        <v>3673</v>
      </c>
      <c r="C362" s="2">
        <v>43</v>
      </c>
      <c r="D362" t="s">
        <v>4477</v>
      </c>
    </row>
    <row r="363" spans="1:4" x14ac:dyDescent="0.25">
      <c r="A363" t="s">
        <v>4478</v>
      </c>
      <c r="B363" t="s">
        <v>3680</v>
      </c>
      <c r="C363" s="2">
        <v>44</v>
      </c>
      <c r="D363" t="s">
        <v>4479</v>
      </c>
    </row>
    <row r="364" spans="1:4" x14ac:dyDescent="0.25">
      <c r="A364" t="s">
        <v>4480</v>
      </c>
      <c r="B364" t="s">
        <v>3688</v>
      </c>
      <c r="C364" s="2">
        <v>45</v>
      </c>
      <c r="D364" t="s">
        <v>4481</v>
      </c>
    </row>
    <row r="365" spans="1:4" x14ac:dyDescent="0.25">
      <c r="A365" t="s">
        <v>4482</v>
      </c>
      <c r="B365" t="s">
        <v>3696</v>
      </c>
      <c r="C365" s="2">
        <v>46</v>
      </c>
      <c r="D365" t="s">
        <v>4483</v>
      </c>
    </row>
    <row r="366" spans="1:4" x14ac:dyDescent="0.25">
      <c r="A366" t="s">
        <v>4484</v>
      </c>
      <c r="B366" t="s">
        <v>3704</v>
      </c>
      <c r="C366" s="2">
        <v>47</v>
      </c>
      <c r="D366" t="s">
        <v>4485</v>
      </c>
    </row>
    <row r="367" spans="1:4" x14ac:dyDescent="0.25">
      <c r="A367" t="s">
        <v>4486</v>
      </c>
      <c r="B367" t="s">
        <v>3083</v>
      </c>
      <c r="C367" s="2" t="s">
        <v>2452</v>
      </c>
      <c r="D367" t="s">
        <v>4487</v>
      </c>
    </row>
    <row r="368" spans="1:4" x14ac:dyDescent="0.25">
      <c r="A368" t="s">
        <v>4488</v>
      </c>
      <c r="B368" t="s">
        <v>3106</v>
      </c>
      <c r="C368" s="2" t="s">
        <v>2453</v>
      </c>
      <c r="D368" t="s">
        <v>4489</v>
      </c>
    </row>
    <row r="369" spans="1:4" x14ac:dyDescent="0.25">
      <c r="A369" t="s">
        <v>4490</v>
      </c>
      <c r="B369" t="s">
        <v>3129</v>
      </c>
      <c r="C369" s="2" t="s">
        <v>2454</v>
      </c>
      <c r="D369" t="s">
        <v>4491</v>
      </c>
    </row>
    <row r="370" spans="1:4" x14ac:dyDescent="0.25">
      <c r="A370" t="s">
        <v>4492</v>
      </c>
      <c r="B370" t="s">
        <v>3151</v>
      </c>
      <c r="C370" s="2" t="s">
        <v>2455</v>
      </c>
      <c r="D370" t="s">
        <v>4493</v>
      </c>
    </row>
    <row r="371" spans="1:4" x14ac:dyDescent="0.25">
      <c r="A371" t="s">
        <v>4494</v>
      </c>
      <c r="B371" t="s">
        <v>3173</v>
      </c>
      <c r="C371" s="2" t="s">
        <v>2456</v>
      </c>
      <c r="D371" t="s">
        <v>4495</v>
      </c>
    </row>
    <row r="372" spans="1:4" x14ac:dyDescent="0.25">
      <c r="A372" t="s">
        <v>4496</v>
      </c>
      <c r="B372" t="s">
        <v>3194</v>
      </c>
      <c r="C372" s="2" t="s">
        <v>2457</v>
      </c>
      <c r="D372" t="s">
        <v>4497</v>
      </c>
    </row>
    <row r="373" spans="1:4" x14ac:dyDescent="0.25">
      <c r="A373" t="s">
        <v>4498</v>
      </c>
      <c r="B373" t="s">
        <v>3215</v>
      </c>
      <c r="C373" s="2" t="s">
        <v>2458</v>
      </c>
      <c r="D373" t="s">
        <v>4499</v>
      </c>
    </row>
    <row r="374" spans="1:4" x14ac:dyDescent="0.25">
      <c r="A374" t="s">
        <v>4500</v>
      </c>
      <c r="B374" t="s">
        <v>3236</v>
      </c>
      <c r="C374" s="2" t="s">
        <v>2459</v>
      </c>
      <c r="D374" t="s">
        <v>4501</v>
      </c>
    </row>
    <row r="375" spans="1:4" x14ac:dyDescent="0.25">
      <c r="A375" t="s">
        <v>4502</v>
      </c>
      <c r="B375" t="s">
        <v>3256</v>
      </c>
      <c r="C375" s="2" t="s">
        <v>2460</v>
      </c>
      <c r="D375" t="s">
        <v>4503</v>
      </c>
    </row>
    <row r="376" spans="1:4" x14ac:dyDescent="0.25">
      <c r="A376" t="s">
        <v>4504</v>
      </c>
      <c r="B376" t="s">
        <v>3275</v>
      </c>
      <c r="C376" s="2" t="s">
        <v>2461</v>
      </c>
      <c r="D376" t="s">
        <v>4505</v>
      </c>
    </row>
    <row r="377" spans="1:4" x14ac:dyDescent="0.25">
      <c r="A377" t="s">
        <v>4506</v>
      </c>
      <c r="B377" t="s">
        <v>3294</v>
      </c>
      <c r="C377" s="2" t="s">
        <v>2462</v>
      </c>
      <c r="D377" t="s">
        <v>4507</v>
      </c>
    </row>
    <row r="378" spans="1:4" x14ac:dyDescent="0.25">
      <c r="A378" t="s">
        <v>4508</v>
      </c>
      <c r="B378" t="s">
        <v>3313</v>
      </c>
      <c r="C378" s="2" t="s">
        <v>2463</v>
      </c>
      <c r="D378" t="s">
        <v>4509</v>
      </c>
    </row>
    <row r="379" spans="1:4" x14ac:dyDescent="0.25">
      <c r="A379" t="s">
        <v>4510</v>
      </c>
      <c r="B379" t="s">
        <v>3331</v>
      </c>
      <c r="C379" s="2" t="s">
        <v>2464</v>
      </c>
      <c r="D379" t="s">
        <v>4511</v>
      </c>
    </row>
    <row r="380" spans="1:4" x14ac:dyDescent="0.25">
      <c r="A380" t="s">
        <v>4512</v>
      </c>
      <c r="B380" t="s">
        <v>3347</v>
      </c>
      <c r="C380" s="2" t="s">
        <v>2465</v>
      </c>
      <c r="D380" t="s">
        <v>4513</v>
      </c>
    </row>
    <row r="381" spans="1:4" x14ac:dyDescent="0.25">
      <c r="A381" t="s">
        <v>4514</v>
      </c>
      <c r="B381" t="s">
        <v>3364</v>
      </c>
      <c r="C381" s="2" t="s">
        <v>2466</v>
      </c>
      <c r="D381" t="s">
        <v>4515</v>
      </c>
    </row>
    <row r="382" spans="1:4" x14ac:dyDescent="0.25">
      <c r="A382" t="s">
        <v>4516</v>
      </c>
      <c r="B382" t="s">
        <v>3084</v>
      </c>
      <c r="C382" s="2" t="s">
        <v>2467</v>
      </c>
      <c r="D382" t="s">
        <v>4517</v>
      </c>
    </row>
    <row r="383" spans="1:4" x14ac:dyDescent="0.25">
      <c r="A383" t="s">
        <v>4518</v>
      </c>
      <c r="B383" t="s">
        <v>3107</v>
      </c>
      <c r="C383" s="2" t="s">
        <v>2468</v>
      </c>
      <c r="D383" t="s">
        <v>4519</v>
      </c>
    </row>
    <row r="384" spans="1:4" x14ac:dyDescent="0.25">
      <c r="A384" t="s">
        <v>4520</v>
      </c>
      <c r="B384" t="s">
        <v>3130</v>
      </c>
      <c r="C384" s="2" t="s">
        <v>2469</v>
      </c>
      <c r="D384" t="s">
        <v>4521</v>
      </c>
    </row>
    <row r="385" spans="1:4" x14ac:dyDescent="0.25">
      <c r="A385" t="s">
        <v>4522</v>
      </c>
      <c r="B385" t="s">
        <v>3152</v>
      </c>
      <c r="C385" s="2" t="s">
        <v>2470</v>
      </c>
      <c r="D385" t="s">
        <v>4523</v>
      </c>
    </row>
    <row r="386" spans="1:4" x14ac:dyDescent="0.25">
      <c r="A386" t="s">
        <v>4524</v>
      </c>
      <c r="B386" t="s">
        <v>3174</v>
      </c>
      <c r="C386" s="2" t="s">
        <v>2471</v>
      </c>
      <c r="D386" t="s">
        <v>4525</v>
      </c>
    </row>
    <row r="387" spans="1:4" x14ac:dyDescent="0.25">
      <c r="A387" t="s">
        <v>4526</v>
      </c>
      <c r="B387" t="s">
        <v>3195</v>
      </c>
      <c r="C387" s="2" t="s">
        <v>2472</v>
      </c>
      <c r="D387" t="s">
        <v>4527</v>
      </c>
    </row>
    <row r="388" spans="1:4" x14ac:dyDescent="0.25">
      <c r="A388" t="s">
        <v>4528</v>
      </c>
      <c r="B388" t="s">
        <v>3216</v>
      </c>
      <c r="C388" s="2" t="s">
        <v>2473</v>
      </c>
      <c r="D388" t="s">
        <v>4529</v>
      </c>
    </row>
    <row r="389" spans="1:4" x14ac:dyDescent="0.25">
      <c r="A389" t="s">
        <v>4530</v>
      </c>
      <c r="B389" t="s">
        <v>3237</v>
      </c>
      <c r="C389" s="2" t="s">
        <v>2474</v>
      </c>
      <c r="D389" t="s">
        <v>4531</v>
      </c>
    </row>
    <row r="390" spans="1:4" x14ac:dyDescent="0.25">
      <c r="A390" t="s">
        <v>4532</v>
      </c>
      <c r="B390" t="s">
        <v>3257</v>
      </c>
      <c r="C390" s="2" t="s">
        <v>2475</v>
      </c>
      <c r="D390" t="s">
        <v>4533</v>
      </c>
    </row>
    <row r="391" spans="1:4" x14ac:dyDescent="0.25">
      <c r="A391" t="s">
        <v>4534</v>
      </c>
      <c r="B391" t="s">
        <v>3276</v>
      </c>
      <c r="C391" s="2" t="s">
        <v>2476</v>
      </c>
      <c r="D391" t="s">
        <v>4535</v>
      </c>
    </row>
    <row r="392" spans="1:4" x14ac:dyDescent="0.25">
      <c r="A392" t="s">
        <v>4536</v>
      </c>
      <c r="B392" t="s">
        <v>3295</v>
      </c>
      <c r="C392" s="2" t="s">
        <v>2477</v>
      </c>
      <c r="D392" t="s">
        <v>4537</v>
      </c>
    </row>
    <row r="393" spans="1:4" x14ac:dyDescent="0.25">
      <c r="A393" t="s">
        <v>4538</v>
      </c>
      <c r="B393" t="s">
        <v>3314</v>
      </c>
      <c r="C393" s="2" t="s">
        <v>2478</v>
      </c>
      <c r="D393" t="s">
        <v>4539</v>
      </c>
    </row>
    <row r="394" spans="1:4" x14ac:dyDescent="0.25">
      <c r="A394" t="s">
        <v>4540</v>
      </c>
      <c r="B394" t="s">
        <v>3332</v>
      </c>
      <c r="C394" s="2" t="s">
        <v>2479</v>
      </c>
      <c r="D394" t="s">
        <v>4541</v>
      </c>
    </row>
    <row r="395" spans="1:4" x14ac:dyDescent="0.25">
      <c r="A395" t="s">
        <v>4542</v>
      </c>
      <c r="B395" t="s">
        <v>3348</v>
      </c>
      <c r="C395" s="2" t="s">
        <v>2480</v>
      </c>
      <c r="D395" t="s">
        <v>4543</v>
      </c>
    </row>
    <row r="396" spans="1:4" x14ac:dyDescent="0.25">
      <c r="A396" t="s">
        <v>4544</v>
      </c>
      <c r="B396" t="s">
        <v>3365</v>
      </c>
      <c r="C396" s="2" t="s">
        <v>2481</v>
      </c>
      <c r="D396" t="s">
        <v>4545</v>
      </c>
    </row>
    <row r="397" spans="1:4" x14ac:dyDescent="0.25">
      <c r="A397" t="s">
        <v>4546</v>
      </c>
      <c r="B397" t="s">
        <v>3381</v>
      </c>
      <c r="C397" s="2" t="s">
        <v>2482</v>
      </c>
      <c r="D397" t="s">
        <v>4547</v>
      </c>
    </row>
    <row r="398" spans="1:4" x14ac:dyDescent="0.25">
      <c r="A398" t="s">
        <v>4548</v>
      </c>
      <c r="B398" t="s">
        <v>3396</v>
      </c>
      <c r="C398" s="2" t="s">
        <v>2483</v>
      </c>
      <c r="D398" t="s">
        <v>4549</v>
      </c>
    </row>
    <row r="399" spans="1:4" x14ac:dyDescent="0.25">
      <c r="A399" t="s">
        <v>4550</v>
      </c>
      <c r="B399" t="s">
        <v>3411</v>
      </c>
      <c r="C399" s="2" t="s">
        <v>2484</v>
      </c>
      <c r="D399" t="s">
        <v>4551</v>
      </c>
    </row>
    <row r="400" spans="1:4" x14ac:dyDescent="0.25">
      <c r="A400" t="s">
        <v>4552</v>
      </c>
      <c r="B400" t="s">
        <v>3426</v>
      </c>
      <c r="C400" s="2" t="s">
        <v>2485</v>
      </c>
      <c r="D400" t="s">
        <v>4553</v>
      </c>
    </row>
    <row r="401" spans="1:4" x14ac:dyDescent="0.25">
      <c r="A401" t="s">
        <v>4554</v>
      </c>
      <c r="B401" t="s">
        <v>3440</v>
      </c>
      <c r="C401" s="2" t="s">
        <v>2486</v>
      </c>
      <c r="D401" t="s">
        <v>4555</v>
      </c>
    </row>
    <row r="402" spans="1:4" x14ac:dyDescent="0.25">
      <c r="A402" t="s">
        <v>4556</v>
      </c>
      <c r="B402" t="s">
        <v>3455</v>
      </c>
      <c r="C402" s="2" t="s">
        <v>2487</v>
      </c>
      <c r="D402" t="s">
        <v>4557</v>
      </c>
    </row>
    <row r="403" spans="1:4" x14ac:dyDescent="0.25">
      <c r="A403" t="s">
        <v>4558</v>
      </c>
      <c r="B403" t="s">
        <v>3469</v>
      </c>
      <c r="C403" s="2" t="s">
        <v>2488</v>
      </c>
      <c r="D403" t="s">
        <v>4559</v>
      </c>
    </row>
    <row r="404" spans="1:4" x14ac:dyDescent="0.25">
      <c r="A404" t="s">
        <v>4560</v>
      </c>
      <c r="B404" t="s">
        <v>3483</v>
      </c>
      <c r="C404" s="2" t="s">
        <v>2489</v>
      </c>
      <c r="D404" t="s">
        <v>4561</v>
      </c>
    </row>
    <row r="405" spans="1:4" x14ac:dyDescent="0.25">
      <c r="A405" t="s">
        <v>4562</v>
      </c>
      <c r="B405" t="s">
        <v>3496</v>
      </c>
      <c r="C405" s="2" t="s">
        <v>2490</v>
      </c>
      <c r="D405" t="s">
        <v>4563</v>
      </c>
    </row>
    <row r="406" spans="1:4" x14ac:dyDescent="0.25">
      <c r="A406" t="s">
        <v>4564</v>
      </c>
      <c r="B406" t="s">
        <v>3509</v>
      </c>
      <c r="C406" s="2" t="s">
        <v>2491</v>
      </c>
      <c r="D406" t="s">
        <v>4565</v>
      </c>
    </row>
    <row r="407" spans="1:4" x14ac:dyDescent="0.25">
      <c r="A407" t="s">
        <v>4566</v>
      </c>
      <c r="B407" t="s">
        <v>3522</v>
      </c>
      <c r="C407" s="2" t="s">
        <v>2492</v>
      </c>
      <c r="D407" t="s">
        <v>4567</v>
      </c>
    </row>
    <row r="408" spans="1:4" x14ac:dyDescent="0.25">
      <c r="A408" t="s">
        <v>4568</v>
      </c>
      <c r="B408" t="s">
        <v>3534</v>
      </c>
      <c r="C408" s="2" t="s">
        <v>2493</v>
      </c>
      <c r="D408" t="s">
        <v>4569</v>
      </c>
    </row>
    <row r="409" spans="1:4" x14ac:dyDescent="0.25">
      <c r="A409" t="s">
        <v>4570</v>
      </c>
      <c r="B409" t="s">
        <v>3545</v>
      </c>
      <c r="C409" s="2" t="s">
        <v>2494</v>
      </c>
      <c r="D409" t="s">
        <v>4571</v>
      </c>
    </row>
    <row r="410" spans="1:4" x14ac:dyDescent="0.25">
      <c r="A410" t="s">
        <v>4572</v>
      </c>
      <c r="B410" t="s">
        <v>3556</v>
      </c>
      <c r="C410" s="2" t="s">
        <v>2495</v>
      </c>
      <c r="D410" t="s">
        <v>4573</v>
      </c>
    </row>
    <row r="411" spans="1:4" x14ac:dyDescent="0.25">
      <c r="A411" t="s">
        <v>4574</v>
      </c>
      <c r="B411" t="s">
        <v>3567</v>
      </c>
      <c r="C411" s="2" t="s">
        <v>2496</v>
      </c>
      <c r="D411" t="s">
        <v>4575</v>
      </c>
    </row>
    <row r="412" spans="1:4" x14ac:dyDescent="0.25">
      <c r="A412" t="s">
        <v>4576</v>
      </c>
      <c r="B412" t="s">
        <v>3578</v>
      </c>
      <c r="C412" s="2" t="s">
        <v>2497</v>
      </c>
      <c r="D412" t="s">
        <v>4577</v>
      </c>
    </row>
    <row r="413" spans="1:4" x14ac:dyDescent="0.25">
      <c r="A413" t="s">
        <v>4578</v>
      </c>
      <c r="B413" t="s">
        <v>3085</v>
      </c>
      <c r="C413" s="2" t="s">
        <v>2498</v>
      </c>
      <c r="D413" t="s">
        <v>4579</v>
      </c>
    </row>
    <row r="414" spans="1:4" x14ac:dyDescent="0.25">
      <c r="A414" t="s">
        <v>4580</v>
      </c>
      <c r="B414" t="s">
        <v>3108</v>
      </c>
      <c r="C414" s="2" t="s">
        <v>2499</v>
      </c>
      <c r="D414" t="s">
        <v>4581</v>
      </c>
    </row>
    <row r="415" spans="1:4" x14ac:dyDescent="0.25">
      <c r="A415" t="s">
        <v>4582</v>
      </c>
      <c r="B415" t="s">
        <v>3131</v>
      </c>
      <c r="C415" s="2" t="s">
        <v>2375</v>
      </c>
      <c r="D415" t="s">
        <v>4583</v>
      </c>
    </row>
    <row r="416" spans="1:4" x14ac:dyDescent="0.25">
      <c r="A416" t="s">
        <v>4584</v>
      </c>
      <c r="B416" t="s">
        <v>3153</v>
      </c>
      <c r="C416" s="2" t="s">
        <v>2377</v>
      </c>
      <c r="D416" t="s">
        <v>4585</v>
      </c>
    </row>
    <row r="417" spans="1:4" x14ac:dyDescent="0.25">
      <c r="A417" t="s">
        <v>4586</v>
      </c>
      <c r="B417" t="s">
        <v>3175</v>
      </c>
      <c r="C417" s="2" t="s">
        <v>2381</v>
      </c>
      <c r="D417" t="s">
        <v>4587</v>
      </c>
    </row>
    <row r="418" spans="1:4" x14ac:dyDescent="0.25">
      <c r="A418" t="s">
        <v>4588</v>
      </c>
      <c r="B418" t="s">
        <v>3196</v>
      </c>
      <c r="C418" s="2" t="s">
        <v>2280</v>
      </c>
      <c r="D418" t="s">
        <v>4589</v>
      </c>
    </row>
    <row r="419" spans="1:4" x14ac:dyDescent="0.25">
      <c r="A419" t="s">
        <v>4590</v>
      </c>
      <c r="B419" t="s">
        <v>3217</v>
      </c>
      <c r="C419" s="2" t="s">
        <v>2093</v>
      </c>
      <c r="D419" t="s">
        <v>4591</v>
      </c>
    </row>
    <row r="420" spans="1:4" x14ac:dyDescent="0.25">
      <c r="A420" t="s">
        <v>4592</v>
      </c>
      <c r="B420" t="s">
        <v>3238</v>
      </c>
      <c r="C420" s="2" t="s">
        <v>2500</v>
      </c>
      <c r="D420" t="s">
        <v>4593</v>
      </c>
    </row>
    <row r="421" spans="1:4" x14ac:dyDescent="0.25">
      <c r="A421" t="s">
        <v>4594</v>
      </c>
      <c r="B421" t="s">
        <v>3258</v>
      </c>
      <c r="C421" s="2" t="s">
        <v>2501</v>
      </c>
      <c r="D421" t="s">
        <v>4595</v>
      </c>
    </row>
    <row r="422" spans="1:4" x14ac:dyDescent="0.25">
      <c r="A422" t="s">
        <v>4596</v>
      </c>
      <c r="B422" t="s">
        <v>3277</v>
      </c>
      <c r="C422" s="2" t="s">
        <v>2502</v>
      </c>
      <c r="D422" t="s">
        <v>4597</v>
      </c>
    </row>
    <row r="423" spans="1:4" x14ac:dyDescent="0.25">
      <c r="A423" t="s">
        <v>4598</v>
      </c>
      <c r="B423" t="s">
        <v>3296</v>
      </c>
      <c r="C423" s="2" t="s">
        <v>2503</v>
      </c>
      <c r="D423" t="s">
        <v>4599</v>
      </c>
    </row>
    <row r="424" spans="1:4" x14ac:dyDescent="0.25">
      <c r="A424" t="s">
        <v>4600</v>
      </c>
      <c r="B424" t="s">
        <v>3315</v>
      </c>
      <c r="C424" s="2" t="s">
        <v>2504</v>
      </c>
      <c r="D424" t="s">
        <v>4601</v>
      </c>
    </row>
    <row r="425" spans="1:4" x14ac:dyDescent="0.25">
      <c r="A425" t="s">
        <v>4602</v>
      </c>
      <c r="B425" t="s">
        <v>3086</v>
      </c>
      <c r="C425" s="2" t="s">
        <v>2505</v>
      </c>
      <c r="D425" t="s">
        <v>4603</v>
      </c>
    </row>
    <row r="426" spans="1:4" x14ac:dyDescent="0.25">
      <c r="A426" t="s">
        <v>4604</v>
      </c>
      <c r="B426" t="s">
        <v>3109</v>
      </c>
      <c r="C426" s="2" t="s">
        <v>2431</v>
      </c>
      <c r="D426" t="s">
        <v>4605</v>
      </c>
    </row>
    <row r="427" spans="1:4" x14ac:dyDescent="0.25">
      <c r="A427" t="s">
        <v>4606</v>
      </c>
      <c r="B427" t="s">
        <v>3087</v>
      </c>
      <c r="C427" s="2" t="s">
        <v>2021</v>
      </c>
      <c r="D427" t="s">
        <v>4607</v>
      </c>
    </row>
    <row r="428" spans="1:4" x14ac:dyDescent="0.25">
      <c r="A428" t="s">
        <v>4608</v>
      </c>
      <c r="B428" t="s">
        <v>3110</v>
      </c>
      <c r="C428" s="2" t="s">
        <v>2023</v>
      </c>
      <c r="D428" t="s">
        <v>4609</v>
      </c>
    </row>
    <row r="429" spans="1:4" x14ac:dyDescent="0.25">
      <c r="A429" t="s">
        <v>4610</v>
      </c>
      <c r="B429" t="s">
        <v>3132</v>
      </c>
      <c r="C429" s="2" t="s">
        <v>2025</v>
      </c>
      <c r="D429" t="s">
        <v>4611</v>
      </c>
    </row>
    <row r="430" spans="1:4" x14ac:dyDescent="0.25">
      <c r="A430" t="s">
        <v>4612</v>
      </c>
      <c r="B430" t="s">
        <v>3154</v>
      </c>
      <c r="C430" s="2" t="s">
        <v>2027</v>
      </c>
      <c r="D430" t="s">
        <v>4613</v>
      </c>
    </row>
    <row r="431" spans="1:4" x14ac:dyDescent="0.25">
      <c r="A431" t="s">
        <v>4614</v>
      </c>
      <c r="B431" t="s">
        <v>3176</v>
      </c>
      <c r="C431" s="2" t="s">
        <v>2029</v>
      </c>
      <c r="D431" t="s">
        <v>4615</v>
      </c>
    </row>
    <row r="432" spans="1:4" x14ac:dyDescent="0.25">
      <c r="A432" t="s">
        <v>4616</v>
      </c>
      <c r="B432" t="s">
        <v>3197</v>
      </c>
      <c r="C432" s="2" t="s">
        <v>2031</v>
      </c>
      <c r="D432" t="s">
        <v>4617</v>
      </c>
    </row>
    <row r="433" spans="1:4" x14ac:dyDescent="0.25">
      <c r="A433" t="s">
        <v>4618</v>
      </c>
      <c r="B433" t="s">
        <v>3218</v>
      </c>
      <c r="C433" s="2" t="s">
        <v>2033</v>
      </c>
      <c r="D433" t="s">
        <v>4619</v>
      </c>
    </row>
    <row r="434" spans="1:4" x14ac:dyDescent="0.25">
      <c r="A434" t="s">
        <v>4620</v>
      </c>
      <c r="B434" t="s">
        <v>3239</v>
      </c>
      <c r="C434" s="2" t="s">
        <v>2035</v>
      </c>
      <c r="D434" t="s">
        <v>4621</v>
      </c>
    </row>
    <row r="435" spans="1:4" x14ac:dyDescent="0.25">
      <c r="A435" t="s">
        <v>4622</v>
      </c>
      <c r="B435" t="s">
        <v>3259</v>
      </c>
      <c r="C435" s="2" t="s">
        <v>2037</v>
      </c>
      <c r="D435" t="s">
        <v>4623</v>
      </c>
    </row>
    <row r="436" spans="1:4" x14ac:dyDescent="0.25">
      <c r="A436" t="s">
        <v>4624</v>
      </c>
      <c r="B436" t="s">
        <v>3278</v>
      </c>
      <c r="C436" s="2">
        <v>10</v>
      </c>
      <c r="D436" t="s">
        <v>4625</v>
      </c>
    </row>
    <row r="437" spans="1:4" x14ac:dyDescent="0.25">
      <c r="A437" t="s">
        <v>4626</v>
      </c>
      <c r="B437" t="s">
        <v>3297</v>
      </c>
      <c r="C437" s="2">
        <v>11</v>
      </c>
      <c r="D437" t="s">
        <v>4627</v>
      </c>
    </row>
    <row r="438" spans="1:4" x14ac:dyDescent="0.25">
      <c r="A438" t="s">
        <v>4628</v>
      </c>
      <c r="B438" t="s">
        <v>3316</v>
      </c>
      <c r="C438" s="2">
        <v>12</v>
      </c>
      <c r="D438" t="s">
        <v>4629</v>
      </c>
    </row>
    <row r="439" spans="1:4" x14ac:dyDescent="0.25">
      <c r="A439" t="s">
        <v>4630</v>
      </c>
      <c r="B439" t="s">
        <v>3333</v>
      </c>
      <c r="C439" s="2">
        <v>14</v>
      </c>
      <c r="D439" t="s">
        <v>4631</v>
      </c>
    </row>
    <row r="440" spans="1:4" x14ac:dyDescent="0.25">
      <c r="A440" t="s">
        <v>4632</v>
      </c>
      <c r="B440" t="s">
        <v>3349</v>
      </c>
      <c r="C440" s="2">
        <v>15</v>
      </c>
      <c r="D440" t="s">
        <v>4633</v>
      </c>
    </row>
    <row r="441" spans="1:4" x14ac:dyDescent="0.25">
      <c r="A441" t="s">
        <v>4634</v>
      </c>
      <c r="B441" t="s">
        <v>3366</v>
      </c>
      <c r="C441" s="2">
        <v>16</v>
      </c>
      <c r="D441" t="s">
        <v>4635</v>
      </c>
    </row>
    <row r="442" spans="1:4" x14ac:dyDescent="0.25">
      <c r="A442" t="s">
        <v>4636</v>
      </c>
      <c r="B442" t="s">
        <v>3382</v>
      </c>
      <c r="C442" s="2">
        <v>17</v>
      </c>
      <c r="D442" t="s">
        <v>4637</v>
      </c>
    </row>
    <row r="443" spans="1:4" x14ac:dyDescent="0.25">
      <c r="A443" t="s">
        <v>4638</v>
      </c>
      <c r="B443" t="s">
        <v>3397</v>
      </c>
      <c r="C443" s="2">
        <v>18</v>
      </c>
      <c r="D443" t="s">
        <v>4639</v>
      </c>
    </row>
    <row r="444" spans="1:4" x14ac:dyDescent="0.25">
      <c r="A444" t="s">
        <v>4640</v>
      </c>
      <c r="B444" t="s">
        <v>3412</v>
      </c>
      <c r="C444" s="2">
        <v>19</v>
      </c>
      <c r="D444" t="s">
        <v>4641</v>
      </c>
    </row>
    <row r="445" spans="1:4" x14ac:dyDescent="0.25">
      <c r="A445" t="s">
        <v>4642</v>
      </c>
      <c r="B445" t="s">
        <v>3427</v>
      </c>
      <c r="C445" s="2">
        <v>20</v>
      </c>
      <c r="D445" t="s">
        <v>4643</v>
      </c>
    </row>
    <row r="446" spans="1:4" x14ac:dyDescent="0.25">
      <c r="A446" t="s">
        <v>4644</v>
      </c>
      <c r="B446" t="s">
        <v>3441</v>
      </c>
      <c r="C446" s="2">
        <v>21</v>
      </c>
      <c r="D446" t="s">
        <v>4645</v>
      </c>
    </row>
    <row r="447" spans="1:4" x14ac:dyDescent="0.25">
      <c r="A447" t="s">
        <v>4646</v>
      </c>
      <c r="B447" t="s">
        <v>3088</v>
      </c>
      <c r="C447" s="2">
        <v>10</v>
      </c>
      <c r="D447" t="s">
        <v>4647</v>
      </c>
    </row>
    <row r="448" spans="1:4" x14ac:dyDescent="0.25">
      <c r="A448" t="s">
        <v>4648</v>
      </c>
      <c r="B448" t="s">
        <v>3111</v>
      </c>
      <c r="C448" s="2">
        <v>11</v>
      </c>
      <c r="D448" t="s">
        <v>4649</v>
      </c>
    </row>
    <row r="449" spans="1:4" x14ac:dyDescent="0.25">
      <c r="A449" t="s">
        <v>4650</v>
      </c>
      <c r="B449" t="s">
        <v>3133</v>
      </c>
      <c r="C449" s="2">
        <v>12</v>
      </c>
      <c r="D449" t="s">
        <v>4651</v>
      </c>
    </row>
    <row r="450" spans="1:4" x14ac:dyDescent="0.25">
      <c r="A450" t="s">
        <v>4652</v>
      </c>
      <c r="B450" t="s">
        <v>3155</v>
      </c>
      <c r="C450" s="2">
        <v>13</v>
      </c>
      <c r="D450" t="s">
        <v>4653</v>
      </c>
    </row>
    <row r="451" spans="1:4" x14ac:dyDescent="0.25">
      <c r="A451" t="s">
        <v>4654</v>
      </c>
      <c r="B451" t="s">
        <v>3177</v>
      </c>
      <c r="C451" s="2">
        <v>14</v>
      </c>
      <c r="D451" t="s">
        <v>4655</v>
      </c>
    </row>
    <row r="452" spans="1:4" x14ac:dyDescent="0.25">
      <c r="A452" t="s">
        <v>4656</v>
      </c>
      <c r="B452" t="s">
        <v>3198</v>
      </c>
      <c r="C452" s="2">
        <v>15</v>
      </c>
      <c r="D452" t="s">
        <v>4657</v>
      </c>
    </row>
    <row r="453" spans="1:4" x14ac:dyDescent="0.25">
      <c r="A453" t="s">
        <v>4658</v>
      </c>
      <c r="B453" t="s">
        <v>3219</v>
      </c>
      <c r="C453" s="2">
        <v>16</v>
      </c>
      <c r="D453" t="s">
        <v>4659</v>
      </c>
    </row>
    <row r="454" spans="1:4" x14ac:dyDescent="0.25">
      <c r="A454" t="s">
        <v>4660</v>
      </c>
      <c r="B454" t="s">
        <v>3240</v>
      </c>
      <c r="C454" s="2">
        <v>17</v>
      </c>
      <c r="D454" t="s">
        <v>4661</v>
      </c>
    </row>
    <row r="455" spans="1:4" x14ac:dyDescent="0.25">
      <c r="A455" t="s">
        <v>4662</v>
      </c>
      <c r="B455" t="s">
        <v>3260</v>
      </c>
      <c r="C455" s="2">
        <v>20</v>
      </c>
      <c r="D455" t="s">
        <v>4663</v>
      </c>
    </row>
    <row r="456" spans="1:4" x14ac:dyDescent="0.25">
      <c r="A456" t="s">
        <v>4664</v>
      </c>
      <c r="B456" t="s">
        <v>3279</v>
      </c>
      <c r="C456" s="2">
        <v>21</v>
      </c>
      <c r="D456" t="s">
        <v>4665</v>
      </c>
    </row>
    <row r="457" spans="1:4" x14ac:dyDescent="0.25">
      <c r="A457" t="s">
        <v>4666</v>
      </c>
      <c r="B457" t="s">
        <v>3298</v>
      </c>
      <c r="C457" s="2">
        <v>22</v>
      </c>
      <c r="D457" t="s">
        <v>4667</v>
      </c>
    </row>
    <row r="458" spans="1:4" x14ac:dyDescent="0.25">
      <c r="A458" t="s">
        <v>4668</v>
      </c>
      <c r="B458" t="s">
        <v>3317</v>
      </c>
      <c r="C458" s="2">
        <v>23</v>
      </c>
      <c r="D458" t="s">
        <v>4669</v>
      </c>
    </row>
    <row r="459" spans="1:4" x14ac:dyDescent="0.25">
      <c r="A459" t="s">
        <v>4670</v>
      </c>
      <c r="B459" t="s">
        <v>3334</v>
      </c>
      <c r="C459" s="2">
        <v>24</v>
      </c>
      <c r="D459" t="s">
        <v>4671</v>
      </c>
    </row>
    <row r="460" spans="1:4" x14ac:dyDescent="0.25">
      <c r="A460" t="s">
        <v>4672</v>
      </c>
      <c r="B460" t="s">
        <v>3350</v>
      </c>
      <c r="C460" s="2">
        <v>25</v>
      </c>
      <c r="D460" t="s">
        <v>4673</v>
      </c>
    </row>
    <row r="461" spans="1:4" x14ac:dyDescent="0.25">
      <c r="A461" t="s">
        <v>4674</v>
      </c>
      <c r="B461" t="s">
        <v>3367</v>
      </c>
      <c r="C461" s="2">
        <v>26</v>
      </c>
      <c r="D461" t="s">
        <v>4675</v>
      </c>
    </row>
    <row r="462" spans="1:4" x14ac:dyDescent="0.25">
      <c r="A462" t="s">
        <v>4676</v>
      </c>
      <c r="B462" t="s">
        <v>3383</v>
      </c>
      <c r="C462" s="2">
        <v>27</v>
      </c>
      <c r="D462" t="s">
        <v>4677</v>
      </c>
    </row>
    <row r="463" spans="1:4" x14ac:dyDescent="0.25">
      <c r="A463" t="s">
        <v>4678</v>
      </c>
      <c r="B463" t="s">
        <v>3398</v>
      </c>
      <c r="C463" s="2">
        <v>28</v>
      </c>
      <c r="D463" t="s">
        <v>4679</v>
      </c>
    </row>
    <row r="464" spans="1:4" x14ac:dyDescent="0.25">
      <c r="A464" t="s">
        <v>4680</v>
      </c>
      <c r="B464" t="s">
        <v>3413</v>
      </c>
      <c r="C464" s="2">
        <v>29</v>
      </c>
      <c r="D464" t="s">
        <v>4681</v>
      </c>
    </row>
    <row r="465" spans="1:4" x14ac:dyDescent="0.25">
      <c r="A465" t="s">
        <v>4682</v>
      </c>
      <c r="B465" t="s">
        <v>3428</v>
      </c>
      <c r="C465" s="2">
        <v>30</v>
      </c>
      <c r="D465" t="s">
        <v>4683</v>
      </c>
    </row>
    <row r="466" spans="1:4" x14ac:dyDescent="0.25">
      <c r="A466" t="s">
        <v>4684</v>
      </c>
      <c r="B466" t="s">
        <v>3442</v>
      </c>
      <c r="C466" s="2">
        <v>31</v>
      </c>
      <c r="D466" t="s">
        <v>4685</v>
      </c>
    </row>
    <row r="467" spans="1:4" x14ac:dyDescent="0.25">
      <c r="A467" t="s">
        <v>4686</v>
      </c>
      <c r="B467" t="s">
        <v>3456</v>
      </c>
      <c r="C467" s="2">
        <v>32</v>
      </c>
      <c r="D467" t="s">
        <v>4687</v>
      </c>
    </row>
    <row r="468" spans="1:4" x14ac:dyDescent="0.25">
      <c r="A468" t="s">
        <v>4688</v>
      </c>
      <c r="B468" t="s">
        <v>3470</v>
      </c>
      <c r="C468" s="2">
        <v>33</v>
      </c>
      <c r="D468" t="s">
        <v>4689</v>
      </c>
    </row>
    <row r="469" spans="1:4" x14ac:dyDescent="0.25">
      <c r="A469" t="s">
        <v>4690</v>
      </c>
      <c r="B469" t="s">
        <v>3484</v>
      </c>
      <c r="C469" s="2">
        <v>34</v>
      </c>
      <c r="D469" t="s">
        <v>4691</v>
      </c>
    </row>
    <row r="470" spans="1:4" x14ac:dyDescent="0.25">
      <c r="A470" t="s">
        <v>4692</v>
      </c>
      <c r="B470" t="s">
        <v>3497</v>
      </c>
      <c r="C470" s="2">
        <v>40</v>
      </c>
      <c r="D470" t="s">
        <v>4693</v>
      </c>
    </row>
    <row r="471" spans="1:4" x14ac:dyDescent="0.25">
      <c r="A471" t="s">
        <v>4694</v>
      </c>
      <c r="B471" t="s">
        <v>3510</v>
      </c>
      <c r="C471" s="2">
        <v>41</v>
      </c>
      <c r="D471" t="s">
        <v>4695</v>
      </c>
    </row>
    <row r="472" spans="1:4" x14ac:dyDescent="0.25">
      <c r="A472" t="s">
        <v>4696</v>
      </c>
      <c r="B472" t="s">
        <v>3523</v>
      </c>
      <c r="C472" s="2">
        <v>42</v>
      </c>
      <c r="D472" t="s">
        <v>4697</v>
      </c>
    </row>
    <row r="473" spans="1:4" x14ac:dyDescent="0.25">
      <c r="A473" t="s">
        <v>4698</v>
      </c>
      <c r="B473" t="s">
        <v>3535</v>
      </c>
      <c r="C473" s="2">
        <v>43</v>
      </c>
      <c r="D473" t="s">
        <v>4699</v>
      </c>
    </row>
    <row r="474" spans="1:4" x14ac:dyDescent="0.25">
      <c r="A474" t="s">
        <v>4700</v>
      </c>
      <c r="B474" t="s">
        <v>3546</v>
      </c>
      <c r="C474" s="2">
        <v>50</v>
      </c>
      <c r="D474" t="s">
        <v>4701</v>
      </c>
    </row>
    <row r="475" spans="1:4" x14ac:dyDescent="0.25">
      <c r="A475" t="s">
        <v>4702</v>
      </c>
      <c r="B475" t="s">
        <v>3557</v>
      </c>
      <c r="C475" s="2">
        <v>60</v>
      </c>
      <c r="D475" t="s">
        <v>4703</v>
      </c>
    </row>
    <row r="476" spans="1:4" x14ac:dyDescent="0.25">
      <c r="A476" t="s">
        <v>4704</v>
      </c>
      <c r="B476" t="s">
        <v>3568</v>
      </c>
      <c r="C476" s="2">
        <v>70</v>
      </c>
      <c r="D476" t="s">
        <v>4705</v>
      </c>
    </row>
    <row r="477" spans="1:4" x14ac:dyDescent="0.25">
      <c r="A477" t="s">
        <v>4706</v>
      </c>
      <c r="B477" t="s">
        <v>3089</v>
      </c>
      <c r="C477" s="2" t="s">
        <v>2506</v>
      </c>
      <c r="D477" t="s">
        <v>4707</v>
      </c>
    </row>
    <row r="478" spans="1:4" x14ac:dyDescent="0.25">
      <c r="A478" t="s">
        <v>4708</v>
      </c>
      <c r="B478" t="s">
        <v>3112</v>
      </c>
      <c r="C478" s="2" t="s">
        <v>2507</v>
      </c>
      <c r="D478" t="s">
        <v>4709</v>
      </c>
    </row>
    <row r="479" spans="1:4" x14ac:dyDescent="0.25">
      <c r="A479" t="s">
        <v>4710</v>
      </c>
      <c r="B479" t="s">
        <v>3134</v>
      </c>
      <c r="C479" s="2" t="s">
        <v>2435</v>
      </c>
      <c r="D479" t="s">
        <v>4711</v>
      </c>
    </row>
    <row r="480" spans="1:4" x14ac:dyDescent="0.25">
      <c r="A480" t="s">
        <v>4712</v>
      </c>
      <c r="B480" t="s">
        <v>3156</v>
      </c>
      <c r="C480" s="2" t="s">
        <v>2508</v>
      </c>
      <c r="D480" t="s">
        <v>4713</v>
      </c>
    </row>
    <row r="481" spans="1:4" x14ac:dyDescent="0.25">
      <c r="A481" t="s">
        <v>4714</v>
      </c>
      <c r="B481" t="s">
        <v>3090</v>
      </c>
      <c r="C481" s="2" t="s">
        <v>2021</v>
      </c>
      <c r="D481" t="s">
        <v>4715</v>
      </c>
    </row>
    <row r="482" spans="1:4" x14ac:dyDescent="0.25">
      <c r="A482" t="s">
        <v>4716</v>
      </c>
      <c r="B482" t="s">
        <v>3113</v>
      </c>
      <c r="C482" s="2" t="s">
        <v>2023</v>
      </c>
      <c r="D482" t="s">
        <v>4717</v>
      </c>
    </row>
    <row r="483" spans="1:4" x14ac:dyDescent="0.25">
      <c r="A483" t="s">
        <v>4718</v>
      </c>
      <c r="B483" t="s">
        <v>3135</v>
      </c>
      <c r="C483" s="2" t="s">
        <v>2025</v>
      </c>
      <c r="D483" t="s">
        <v>4719</v>
      </c>
    </row>
    <row r="484" spans="1:4" x14ac:dyDescent="0.25">
      <c r="A484" t="s">
        <v>4720</v>
      </c>
      <c r="B484" t="s">
        <v>3157</v>
      </c>
      <c r="C484" s="2" t="s">
        <v>2027</v>
      </c>
      <c r="D484" t="s">
        <v>4721</v>
      </c>
    </row>
    <row r="485" spans="1:4" x14ac:dyDescent="0.25">
      <c r="A485" t="s">
        <v>4722</v>
      </c>
      <c r="B485" t="s">
        <v>3178</v>
      </c>
      <c r="C485" s="2" t="s">
        <v>2029</v>
      </c>
      <c r="D485" t="s">
        <v>4723</v>
      </c>
    </row>
    <row r="486" spans="1:4" x14ac:dyDescent="0.25">
      <c r="A486" t="s">
        <v>4724</v>
      </c>
      <c r="B486" t="s">
        <v>3199</v>
      </c>
      <c r="C486" s="2" t="s">
        <v>2031</v>
      </c>
      <c r="D486" t="s">
        <v>4725</v>
      </c>
    </row>
    <row r="487" spans="1:4" x14ac:dyDescent="0.25">
      <c r="A487" t="s">
        <v>4726</v>
      </c>
      <c r="B487" t="s">
        <v>3220</v>
      </c>
      <c r="C487" s="2" t="s">
        <v>2033</v>
      </c>
      <c r="D487" t="s">
        <v>4727</v>
      </c>
    </row>
    <row r="488" spans="1:4" x14ac:dyDescent="0.25">
      <c r="A488" t="s">
        <v>4728</v>
      </c>
      <c r="B488" t="s">
        <v>3241</v>
      </c>
      <c r="C488" s="2" t="s">
        <v>2035</v>
      </c>
      <c r="D488" t="s">
        <v>4729</v>
      </c>
    </row>
    <row r="489" spans="1:4" x14ac:dyDescent="0.25">
      <c r="A489" t="s">
        <v>4730</v>
      </c>
      <c r="B489" t="s">
        <v>3261</v>
      </c>
      <c r="C489" s="2" t="s">
        <v>2037</v>
      </c>
      <c r="D489" t="s">
        <v>4731</v>
      </c>
    </row>
    <row r="490" spans="1:4" x14ac:dyDescent="0.25">
      <c r="A490" t="s">
        <v>4732</v>
      </c>
      <c r="B490" t="s">
        <v>3280</v>
      </c>
      <c r="C490" s="2">
        <v>10</v>
      </c>
      <c r="D490" t="s">
        <v>4733</v>
      </c>
    </row>
    <row r="491" spans="1:4" x14ac:dyDescent="0.25">
      <c r="A491" t="s">
        <v>4734</v>
      </c>
      <c r="B491" t="s">
        <v>3299</v>
      </c>
      <c r="C491" s="2">
        <v>11</v>
      </c>
      <c r="D491" t="s">
        <v>4735</v>
      </c>
    </row>
    <row r="492" spans="1:4" x14ac:dyDescent="0.25">
      <c r="A492" t="s">
        <v>4736</v>
      </c>
      <c r="B492" t="s">
        <v>3318</v>
      </c>
      <c r="C492" s="2">
        <v>12</v>
      </c>
      <c r="D492" t="s">
        <v>4737</v>
      </c>
    </row>
    <row r="493" spans="1:4" x14ac:dyDescent="0.25">
      <c r="A493" t="s">
        <v>4738</v>
      </c>
      <c r="B493" t="s">
        <v>3335</v>
      </c>
      <c r="C493" s="2">
        <v>13</v>
      </c>
      <c r="D493" t="s">
        <v>4739</v>
      </c>
    </row>
    <row r="494" spans="1:4" x14ac:dyDescent="0.25">
      <c r="A494" t="s">
        <v>4740</v>
      </c>
      <c r="B494" t="s">
        <v>3351</v>
      </c>
      <c r="C494" s="2">
        <v>14</v>
      </c>
      <c r="D494" t="s">
        <v>4741</v>
      </c>
    </row>
    <row r="495" spans="1:4" x14ac:dyDescent="0.25">
      <c r="A495" t="s">
        <v>4742</v>
      </c>
      <c r="B495" t="s">
        <v>3368</v>
      </c>
      <c r="C495" s="2">
        <v>15</v>
      </c>
      <c r="D495" t="s">
        <v>4743</v>
      </c>
    </row>
    <row r="496" spans="1:4" x14ac:dyDescent="0.25">
      <c r="A496" t="s">
        <v>4744</v>
      </c>
      <c r="B496" t="s">
        <v>3384</v>
      </c>
      <c r="C496" s="2">
        <v>16</v>
      </c>
      <c r="D496" t="s">
        <v>4745</v>
      </c>
    </row>
    <row r="497" spans="1:4" x14ac:dyDescent="0.25">
      <c r="A497" t="s">
        <v>4746</v>
      </c>
      <c r="B497" t="s">
        <v>3399</v>
      </c>
      <c r="C497" s="2">
        <v>17</v>
      </c>
      <c r="D497" t="s">
        <v>4747</v>
      </c>
    </row>
    <row r="498" spans="1:4" x14ac:dyDescent="0.25">
      <c r="A498" t="s">
        <v>4748</v>
      </c>
      <c r="B498" t="s">
        <v>3414</v>
      </c>
      <c r="C498" s="2">
        <v>18</v>
      </c>
      <c r="D498" t="s">
        <v>4749</v>
      </c>
    </row>
    <row r="499" spans="1:4" x14ac:dyDescent="0.25">
      <c r="A499" t="s">
        <v>4750</v>
      </c>
      <c r="B499" t="s">
        <v>3429</v>
      </c>
      <c r="C499" s="2">
        <v>19</v>
      </c>
      <c r="D499" t="s">
        <v>4751</v>
      </c>
    </row>
    <row r="500" spans="1:4" x14ac:dyDescent="0.25">
      <c r="A500" t="s">
        <v>4752</v>
      </c>
      <c r="B500" t="s">
        <v>3443</v>
      </c>
      <c r="C500" s="2">
        <v>20</v>
      </c>
      <c r="D500" t="s">
        <v>4753</v>
      </c>
    </row>
    <row r="501" spans="1:4" x14ac:dyDescent="0.25">
      <c r="A501" t="s">
        <v>4754</v>
      </c>
      <c r="B501" t="s">
        <v>3457</v>
      </c>
      <c r="C501" s="2">
        <v>21</v>
      </c>
      <c r="D501" t="s">
        <v>4755</v>
      </c>
    </row>
    <row r="502" spans="1:4" x14ac:dyDescent="0.25">
      <c r="A502" t="s">
        <v>4756</v>
      </c>
      <c r="B502" t="s">
        <v>3471</v>
      </c>
      <c r="C502" s="2">
        <v>22</v>
      </c>
      <c r="D502" t="s">
        <v>4757</v>
      </c>
    </row>
    <row r="503" spans="1:4" x14ac:dyDescent="0.25">
      <c r="A503" t="s">
        <v>4758</v>
      </c>
      <c r="B503" t="s">
        <v>3485</v>
      </c>
      <c r="C503" s="2">
        <v>23</v>
      </c>
      <c r="D503" t="s">
        <v>4759</v>
      </c>
    </row>
    <row r="504" spans="1:4" x14ac:dyDescent="0.25">
      <c r="A504" t="s">
        <v>4760</v>
      </c>
      <c r="B504" t="s">
        <v>3498</v>
      </c>
      <c r="C504" s="2">
        <v>24</v>
      </c>
      <c r="D504" t="s">
        <v>4761</v>
      </c>
    </row>
    <row r="505" spans="1:4" x14ac:dyDescent="0.25">
      <c r="A505" t="s">
        <v>4762</v>
      </c>
      <c r="B505" t="s">
        <v>3511</v>
      </c>
      <c r="C505" s="2">
        <v>25</v>
      </c>
      <c r="D505" t="s">
        <v>4763</v>
      </c>
    </row>
    <row r="506" spans="1:4" x14ac:dyDescent="0.25">
      <c r="A506" t="s">
        <v>4764</v>
      </c>
      <c r="B506" t="s">
        <v>3524</v>
      </c>
      <c r="C506" s="2">
        <v>26</v>
      </c>
      <c r="D506" t="s">
        <v>4765</v>
      </c>
    </row>
    <row r="507" spans="1:4" x14ac:dyDescent="0.25">
      <c r="A507" t="s">
        <v>4766</v>
      </c>
      <c r="B507" t="s">
        <v>3536</v>
      </c>
      <c r="C507" s="2">
        <v>27</v>
      </c>
      <c r="D507" t="s">
        <v>4767</v>
      </c>
    </row>
    <row r="508" spans="1:4" x14ac:dyDescent="0.25">
      <c r="A508" t="s">
        <v>4768</v>
      </c>
      <c r="B508" t="s">
        <v>3547</v>
      </c>
      <c r="C508" s="2">
        <v>28</v>
      </c>
      <c r="D508" t="s">
        <v>4769</v>
      </c>
    </row>
    <row r="509" spans="1:4" x14ac:dyDescent="0.25">
      <c r="A509" t="s">
        <v>4770</v>
      </c>
      <c r="B509" t="s">
        <v>3558</v>
      </c>
      <c r="C509" s="2">
        <v>29</v>
      </c>
      <c r="D509" t="s">
        <v>4771</v>
      </c>
    </row>
    <row r="510" spans="1:4" x14ac:dyDescent="0.25">
      <c r="A510" t="s">
        <v>4772</v>
      </c>
      <c r="B510" t="s">
        <v>3569</v>
      </c>
      <c r="C510" s="2">
        <v>30</v>
      </c>
      <c r="D510" t="s">
        <v>4773</v>
      </c>
    </row>
    <row r="511" spans="1:4" x14ac:dyDescent="0.25">
      <c r="A511" t="s">
        <v>4774</v>
      </c>
      <c r="B511" t="s">
        <v>3579</v>
      </c>
      <c r="C511" s="2">
        <v>31</v>
      </c>
      <c r="D511" t="s">
        <v>4775</v>
      </c>
    </row>
    <row r="512" spans="1:4" x14ac:dyDescent="0.25">
      <c r="A512" t="s">
        <v>4776</v>
      </c>
      <c r="B512" t="s">
        <v>3587</v>
      </c>
      <c r="C512" s="2">
        <v>32</v>
      </c>
      <c r="D512" t="s">
        <v>4777</v>
      </c>
    </row>
    <row r="513" spans="1:4" x14ac:dyDescent="0.25">
      <c r="A513" t="s">
        <v>4778</v>
      </c>
      <c r="B513" t="s">
        <v>3595</v>
      </c>
      <c r="C513" s="2">
        <v>33</v>
      </c>
      <c r="D513" t="s">
        <v>4779</v>
      </c>
    </row>
    <row r="514" spans="1:4" x14ac:dyDescent="0.25">
      <c r="A514" t="s">
        <v>4780</v>
      </c>
      <c r="B514" t="s">
        <v>3603</v>
      </c>
      <c r="C514" s="2">
        <v>34</v>
      </c>
      <c r="D514" t="s">
        <v>4781</v>
      </c>
    </row>
    <row r="515" spans="1:4" x14ac:dyDescent="0.25">
      <c r="A515" t="s">
        <v>4782</v>
      </c>
      <c r="B515" t="s">
        <v>3611</v>
      </c>
      <c r="C515" s="2">
        <v>35</v>
      </c>
      <c r="D515" t="s">
        <v>4783</v>
      </c>
    </row>
    <row r="516" spans="1:4" x14ac:dyDescent="0.25">
      <c r="A516" t="s">
        <v>4784</v>
      </c>
      <c r="B516" t="s">
        <v>3619</v>
      </c>
      <c r="C516" s="2">
        <v>36</v>
      </c>
      <c r="D516" t="s">
        <v>4785</v>
      </c>
    </row>
    <row r="517" spans="1:4" x14ac:dyDescent="0.25">
      <c r="A517" t="s">
        <v>4786</v>
      </c>
      <c r="B517" t="s">
        <v>3627</v>
      </c>
      <c r="C517" s="2">
        <v>37</v>
      </c>
      <c r="D517" t="s">
        <v>4787</v>
      </c>
    </row>
    <row r="518" spans="1:4" x14ac:dyDescent="0.25">
      <c r="A518" t="s">
        <v>4788</v>
      </c>
      <c r="B518" t="s">
        <v>3635</v>
      </c>
      <c r="C518" s="2">
        <v>38</v>
      </c>
      <c r="D518" t="s">
        <v>4789</v>
      </c>
    </row>
    <row r="519" spans="1:4" x14ac:dyDescent="0.25">
      <c r="A519" t="s">
        <v>4790</v>
      </c>
      <c r="B519" t="s">
        <v>3643</v>
      </c>
      <c r="C519" s="2">
        <v>39</v>
      </c>
      <c r="D519" t="s">
        <v>4791</v>
      </c>
    </row>
    <row r="520" spans="1:4" x14ac:dyDescent="0.25">
      <c r="A520" t="s">
        <v>4792</v>
      </c>
      <c r="B520" t="s">
        <v>3650</v>
      </c>
      <c r="C520" s="2">
        <v>40</v>
      </c>
      <c r="D520" t="s">
        <v>4793</v>
      </c>
    </row>
    <row r="521" spans="1:4" x14ac:dyDescent="0.25">
      <c r="A521" t="s">
        <v>4794</v>
      </c>
      <c r="B521" t="s">
        <v>3658</v>
      </c>
      <c r="C521" s="2">
        <v>41</v>
      </c>
      <c r="D521" t="s">
        <v>4795</v>
      </c>
    </row>
    <row r="522" spans="1:4" x14ac:dyDescent="0.25">
      <c r="A522" t="s">
        <v>4796</v>
      </c>
      <c r="B522" t="s">
        <v>3666</v>
      </c>
      <c r="C522" s="2">
        <v>42</v>
      </c>
      <c r="D522" t="s">
        <v>4797</v>
      </c>
    </row>
    <row r="523" spans="1:4" x14ac:dyDescent="0.25">
      <c r="A523" t="s">
        <v>4798</v>
      </c>
      <c r="B523" t="s">
        <v>3674</v>
      </c>
      <c r="C523" s="2">
        <v>43</v>
      </c>
      <c r="D523" t="s">
        <v>4799</v>
      </c>
    </row>
    <row r="524" spans="1:4" x14ac:dyDescent="0.25">
      <c r="A524" t="s">
        <v>4800</v>
      </c>
      <c r="B524" t="s">
        <v>3681</v>
      </c>
      <c r="C524" s="2">
        <v>44</v>
      </c>
      <c r="D524" t="s">
        <v>4801</v>
      </c>
    </row>
    <row r="525" spans="1:4" x14ac:dyDescent="0.25">
      <c r="A525" t="s">
        <v>4802</v>
      </c>
      <c r="B525" t="s">
        <v>3689</v>
      </c>
      <c r="C525" s="2">
        <v>45</v>
      </c>
      <c r="D525" t="s">
        <v>4803</v>
      </c>
    </row>
    <row r="526" spans="1:4" x14ac:dyDescent="0.25">
      <c r="A526" t="s">
        <v>4804</v>
      </c>
      <c r="B526" t="s">
        <v>3697</v>
      </c>
      <c r="C526" s="2">
        <v>46</v>
      </c>
      <c r="D526" t="s">
        <v>4805</v>
      </c>
    </row>
    <row r="527" spans="1:4" x14ac:dyDescent="0.25">
      <c r="A527" t="s">
        <v>4806</v>
      </c>
      <c r="B527" t="s">
        <v>3705</v>
      </c>
      <c r="C527" s="2">
        <v>47</v>
      </c>
      <c r="D527" t="s">
        <v>4807</v>
      </c>
    </row>
    <row r="528" spans="1:4" x14ac:dyDescent="0.25">
      <c r="A528" t="s">
        <v>4808</v>
      </c>
      <c r="B528" t="s">
        <v>3712</v>
      </c>
      <c r="C528" s="2">
        <v>48</v>
      </c>
      <c r="D528" t="s">
        <v>4809</v>
      </c>
    </row>
    <row r="529" spans="1:4" x14ac:dyDescent="0.25">
      <c r="A529" t="s">
        <v>4810</v>
      </c>
      <c r="B529" t="s">
        <v>3719</v>
      </c>
      <c r="C529" s="2">
        <v>49</v>
      </c>
      <c r="D529" t="s">
        <v>4811</v>
      </c>
    </row>
    <row r="530" spans="1:4" x14ac:dyDescent="0.25">
      <c r="A530" t="s">
        <v>4812</v>
      </c>
      <c r="B530" t="s">
        <v>3726</v>
      </c>
      <c r="C530" s="2">
        <v>50</v>
      </c>
      <c r="D530" t="s">
        <v>4813</v>
      </c>
    </row>
    <row r="531" spans="1:4" x14ac:dyDescent="0.25">
      <c r="A531" t="s">
        <v>4814</v>
      </c>
      <c r="B531" t="s">
        <v>3091</v>
      </c>
      <c r="C531" s="2" t="s">
        <v>2509</v>
      </c>
      <c r="D531" t="s">
        <v>4815</v>
      </c>
    </row>
    <row r="532" spans="1:4" x14ac:dyDescent="0.25">
      <c r="A532" t="s">
        <v>4816</v>
      </c>
      <c r="B532" t="s">
        <v>3114</v>
      </c>
      <c r="C532" s="2" t="s">
        <v>2324</v>
      </c>
      <c r="D532" t="s">
        <v>4817</v>
      </c>
    </row>
    <row r="533" spans="1:4" x14ac:dyDescent="0.25">
      <c r="A533" t="s">
        <v>4818</v>
      </c>
      <c r="B533" t="s">
        <v>3136</v>
      </c>
      <c r="C533" s="2" t="s">
        <v>2326</v>
      </c>
      <c r="D533" t="s">
        <v>4819</v>
      </c>
    </row>
    <row r="534" spans="1:4" x14ac:dyDescent="0.25">
      <c r="A534" t="s">
        <v>4820</v>
      </c>
      <c r="B534" t="s">
        <v>3158</v>
      </c>
      <c r="C534" s="2" t="s">
        <v>2510</v>
      </c>
      <c r="D534" t="s">
        <v>4821</v>
      </c>
    </row>
    <row r="535" spans="1:4" x14ac:dyDescent="0.25">
      <c r="A535" t="s">
        <v>4822</v>
      </c>
      <c r="B535" t="s">
        <v>3179</v>
      </c>
      <c r="C535" s="2" t="s">
        <v>2511</v>
      </c>
      <c r="D535" t="s">
        <v>4823</v>
      </c>
    </row>
    <row r="536" spans="1:4" x14ac:dyDescent="0.25">
      <c r="A536" t="s">
        <v>4824</v>
      </c>
      <c r="B536" t="s">
        <v>3200</v>
      </c>
      <c r="C536" s="2" t="s">
        <v>2338</v>
      </c>
      <c r="D536" t="s">
        <v>4825</v>
      </c>
    </row>
    <row r="537" spans="1:4" x14ac:dyDescent="0.25">
      <c r="A537" t="s">
        <v>4826</v>
      </c>
      <c r="B537" t="s">
        <v>3221</v>
      </c>
      <c r="C537" s="2" t="s">
        <v>2512</v>
      </c>
      <c r="D537" t="s">
        <v>4827</v>
      </c>
    </row>
    <row r="538" spans="1:4" x14ac:dyDescent="0.25">
      <c r="A538" t="s">
        <v>4828</v>
      </c>
      <c r="B538" t="s">
        <v>3242</v>
      </c>
      <c r="C538" s="2" t="s">
        <v>2344</v>
      </c>
      <c r="D538" t="s">
        <v>4829</v>
      </c>
    </row>
    <row r="539" spans="1:4" x14ac:dyDescent="0.25">
      <c r="A539" t="s">
        <v>4830</v>
      </c>
      <c r="B539" t="s">
        <v>3262</v>
      </c>
      <c r="C539" s="2" t="s">
        <v>2348</v>
      </c>
      <c r="D539" t="s">
        <v>4831</v>
      </c>
    </row>
    <row r="540" spans="1:4" x14ac:dyDescent="0.25">
      <c r="A540" t="s">
        <v>4832</v>
      </c>
      <c r="B540" t="s">
        <v>3281</v>
      </c>
      <c r="C540" s="2" t="s">
        <v>2350</v>
      </c>
      <c r="D540" t="s">
        <v>4833</v>
      </c>
    </row>
    <row r="541" spans="1:4" x14ac:dyDescent="0.25">
      <c r="A541" t="s">
        <v>4834</v>
      </c>
      <c r="B541" t="s">
        <v>3300</v>
      </c>
      <c r="C541" s="2" t="s">
        <v>2260</v>
      </c>
      <c r="D541" t="s">
        <v>4835</v>
      </c>
    </row>
    <row r="542" spans="1:4" x14ac:dyDescent="0.25">
      <c r="A542" t="s">
        <v>4836</v>
      </c>
      <c r="B542" t="s">
        <v>3319</v>
      </c>
      <c r="C542" s="2" t="s">
        <v>2355</v>
      </c>
      <c r="D542" t="s">
        <v>4837</v>
      </c>
    </row>
    <row r="543" spans="1:4" x14ac:dyDescent="0.25">
      <c r="A543" t="s">
        <v>4838</v>
      </c>
      <c r="B543" t="s">
        <v>3336</v>
      </c>
      <c r="C543" s="2" t="s">
        <v>2513</v>
      </c>
      <c r="D543" t="s">
        <v>4839</v>
      </c>
    </row>
    <row r="544" spans="1:4" x14ac:dyDescent="0.25">
      <c r="A544" t="s">
        <v>4840</v>
      </c>
      <c r="B544" t="s">
        <v>3352</v>
      </c>
      <c r="C544" s="2" t="s">
        <v>2514</v>
      </c>
      <c r="D544" t="s">
        <v>4841</v>
      </c>
    </row>
    <row r="545" spans="1:4" x14ac:dyDescent="0.25">
      <c r="A545" t="s">
        <v>4842</v>
      </c>
      <c r="B545" t="s">
        <v>3369</v>
      </c>
      <c r="C545" s="2" t="s">
        <v>2264</v>
      </c>
      <c r="D545" t="s">
        <v>4843</v>
      </c>
    </row>
    <row r="546" spans="1:4" x14ac:dyDescent="0.25">
      <c r="A546" t="s">
        <v>4828</v>
      </c>
      <c r="B546" t="s">
        <v>3242</v>
      </c>
      <c r="C546" s="2" t="s">
        <v>2475</v>
      </c>
      <c r="D546" t="s">
        <v>4844</v>
      </c>
    </row>
    <row r="547" spans="1:4" x14ac:dyDescent="0.25">
      <c r="A547" t="s">
        <v>4845</v>
      </c>
      <c r="B547" t="s">
        <v>3400</v>
      </c>
      <c r="C547" s="2" t="s">
        <v>2515</v>
      </c>
      <c r="D547" t="s">
        <v>4846</v>
      </c>
    </row>
    <row r="548" spans="1:4" x14ac:dyDescent="0.25">
      <c r="A548" t="s">
        <v>4847</v>
      </c>
      <c r="B548" t="s">
        <v>3415</v>
      </c>
      <c r="C548" s="2" t="s">
        <v>2516</v>
      </c>
      <c r="D548" t="s">
        <v>4848</v>
      </c>
    </row>
    <row r="549" spans="1:4" x14ac:dyDescent="0.25">
      <c r="A549" t="s">
        <v>4849</v>
      </c>
      <c r="B549" t="s">
        <v>3430</v>
      </c>
      <c r="C549" s="2" t="s">
        <v>2517</v>
      </c>
      <c r="D549" t="s">
        <v>4850</v>
      </c>
    </row>
    <row r="550" spans="1:4" x14ac:dyDescent="0.25">
      <c r="A550" t="s">
        <v>4851</v>
      </c>
      <c r="B550" t="s">
        <v>3444</v>
      </c>
      <c r="C550" s="2" t="s">
        <v>2518</v>
      </c>
      <c r="D550" t="s">
        <v>4852</v>
      </c>
    </row>
    <row r="551" spans="1:4" x14ac:dyDescent="0.25">
      <c r="A551" t="s">
        <v>4853</v>
      </c>
      <c r="B551" t="s">
        <v>3458</v>
      </c>
      <c r="C551" s="2" t="s">
        <v>2519</v>
      </c>
      <c r="D551" t="s">
        <v>4854</v>
      </c>
    </row>
    <row r="552" spans="1:4" x14ac:dyDescent="0.25">
      <c r="A552" t="s">
        <v>4855</v>
      </c>
      <c r="B552" t="s">
        <v>3472</v>
      </c>
      <c r="C552" s="2" t="s">
        <v>2520</v>
      </c>
      <c r="D552" t="s">
        <v>4856</v>
      </c>
    </row>
    <row r="553" spans="1:4" x14ac:dyDescent="0.25">
      <c r="A553" t="s">
        <v>4857</v>
      </c>
      <c r="B553" t="s">
        <v>3486</v>
      </c>
      <c r="C553" s="2" t="s">
        <v>2371</v>
      </c>
      <c r="D553" t="s">
        <v>4858</v>
      </c>
    </row>
    <row r="554" spans="1:4" x14ac:dyDescent="0.25">
      <c r="A554" t="s">
        <v>4859</v>
      </c>
      <c r="B554" t="s">
        <v>3499</v>
      </c>
      <c r="C554" s="2" t="s">
        <v>2521</v>
      </c>
      <c r="D554" t="s">
        <v>4860</v>
      </c>
    </row>
    <row r="555" spans="1:4" x14ac:dyDescent="0.25">
      <c r="A555" t="s">
        <v>4861</v>
      </c>
      <c r="B555" t="s">
        <v>3512</v>
      </c>
      <c r="C555" s="2" t="s">
        <v>2522</v>
      </c>
      <c r="D555" t="s">
        <v>4862</v>
      </c>
    </row>
    <row r="556" spans="1:4" x14ac:dyDescent="0.25">
      <c r="A556" t="s">
        <v>4863</v>
      </c>
      <c r="B556" t="s">
        <v>3525</v>
      </c>
      <c r="C556" s="2" t="s">
        <v>2523</v>
      </c>
      <c r="D556" t="s">
        <v>4864</v>
      </c>
    </row>
    <row r="557" spans="1:4" x14ac:dyDescent="0.25">
      <c r="A557" t="s">
        <v>4865</v>
      </c>
      <c r="B557" t="s">
        <v>3537</v>
      </c>
      <c r="C557" s="2" t="s">
        <v>2381</v>
      </c>
      <c r="D557" t="s">
        <v>4866</v>
      </c>
    </row>
    <row r="558" spans="1:4" x14ac:dyDescent="0.25">
      <c r="A558" t="s">
        <v>4867</v>
      </c>
      <c r="B558" t="s">
        <v>3548</v>
      </c>
      <c r="C558" s="2" t="s">
        <v>2268</v>
      </c>
      <c r="D558" t="s">
        <v>4868</v>
      </c>
    </row>
    <row r="559" spans="1:4" x14ac:dyDescent="0.25">
      <c r="A559" t="s">
        <v>4869</v>
      </c>
      <c r="B559" t="s">
        <v>3559</v>
      </c>
      <c r="C559" s="2" t="s">
        <v>2524</v>
      </c>
      <c r="D559" t="s">
        <v>4870</v>
      </c>
    </row>
    <row r="560" spans="1:4" x14ac:dyDescent="0.25">
      <c r="A560" t="s">
        <v>4871</v>
      </c>
      <c r="B560" t="s">
        <v>3570</v>
      </c>
      <c r="C560" s="2" t="s">
        <v>2525</v>
      </c>
      <c r="D560" t="s">
        <v>4872</v>
      </c>
    </row>
    <row r="561" spans="1:4" x14ac:dyDescent="0.25">
      <c r="A561" t="s">
        <v>4873</v>
      </c>
      <c r="B561" t="s">
        <v>3580</v>
      </c>
      <c r="C561" s="2" t="s">
        <v>2526</v>
      </c>
      <c r="D561" t="s">
        <v>4874</v>
      </c>
    </row>
    <row r="562" spans="1:4" x14ac:dyDescent="0.25">
      <c r="A562" t="s">
        <v>4875</v>
      </c>
      <c r="B562" t="s">
        <v>3588</v>
      </c>
      <c r="C562" s="2" t="s">
        <v>2527</v>
      </c>
      <c r="D562" t="s">
        <v>4876</v>
      </c>
    </row>
    <row r="563" spans="1:4" x14ac:dyDescent="0.25">
      <c r="A563" t="s">
        <v>4877</v>
      </c>
      <c r="B563" t="s">
        <v>3596</v>
      </c>
      <c r="C563" s="2" t="s">
        <v>2528</v>
      </c>
      <c r="D563" t="s">
        <v>4878</v>
      </c>
    </row>
    <row r="564" spans="1:4" x14ac:dyDescent="0.25">
      <c r="A564" t="s">
        <v>4879</v>
      </c>
      <c r="B564" t="s">
        <v>3604</v>
      </c>
      <c r="C564" s="2" t="s">
        <v>2529</v>
      </c>
      <c r="D564" t="s">
        <v>4880</v>
      </c>
    </row>
    <row r="565" spans="1:4" x14ac:dyDescent="0.25">
      <c r="A565" t="s">
        <v>4881</v>
      </c>
      <c r="B565" t="s">
        <v>3612</v>
      </c>
      <c r="C565" s="2" t="s">
        <v>2383</v>
      </c>
      <c r="D565" t="s">
        <v>4882</v>
      </c>
    </row>
    <row r="566" spans="1:4" x14ac:dyDescent="0.25">
      <c r="A566" t="s">
        <v>4883</v>
      </c>
      <c r="B566" t="s">
        <v>3620</v>
      </c>
      <c r="C566" s="2" t="s">
        <v>2530</v>
      </c>
      <c r="D566" t="s">
        <v>4884</v>
      </c>
    </row>
    <row r="567" spans="1:4" x14ac:dyDescent="0.25">
      <c r="A567" t="s">
        <v>4885</v>
      </c>
      <c r="B567" t="s">
        <v>3628</v>
      </c>
      <c r="C567" s="2" t="s">
        <v>2531</v>
      </c>
      <c r="D567" t="s">
        <v>4886</v>
      </c>
    </row>
    <row r="568" spans="1:4" x14ac:dyDescent="0.25">
      <c r="A568" t="s">
        <v>4887</v>
      </c>
      <c r="B568" t="s">
        <v>3636</v>
      </c>
      <c r="C568" s="2" t="s">
        <v>2532</v>
      </c>
      <c r="D568" t="s">
        <v>4888</v>
      </c>
    </row>
    <row r="569" spans="1:4" x14ac:dyDescent="0.25">
      <c r="A569" t="s">
        <v>4889</v>
      </c>
      <c r="B569" t="s">
        <v>3644</v>
      </c>
      <c r="C569" s="2" t="s">
        <v>2533</v>
      </c>
      <c r="D569" t="s">
        <v>4890</v>
      </c>
    </row>
    <row r="570" spans="1:4" x14ac:dyDescent="0.25">
      <c r="A570" t="s">
        <v>4891</v>
      </c>
      <c r="B570" t="s">
        <v>3651</v>
      </c>
      <c r="C570" s="2" t="s">
        <v>2391</v>
      </c>
      <c r="D570" t="s">
        <v>4892</v>
      </c>
    </row>
    <row r="571" spans="1:4" x14ac:dyDescent="0.25">
      <c r="A571" t="s">
        <v>4893</v>
      </c>
      <c r="B571" t="s">
        <v>3659</v>
      </c>
      <c r="C571" s="2" t="s">
        <v>2280</v>
      </c>
      <c r="D571" t="s">
        <v>4894</v>
      </c>
    </row>
    <row r="572" spans="1:4" x14ac:dyDescent="0.25">
      <c r="A572" t="s">
        <v>4895</v>
      </c>
      <c r="B572" t="s">
        <v>3667</v>
      </c>
      <c r="C572" s="2" t="s">
        <v>2394</v>
      </c>
      <c r="D572" t="s">
        <v>4896</v>
      </c>
    </row>
    <row r="573" spans="1:4" x14ac:dyDescent="0.25">
      <c r="A573" t="s">
        <v>4897</v>
      </c>
      <c r="B573" t="s">
        <v>3675</v>
      </c>
      <c r="C573" s="2" t="s">
        <v>2286</v>
      </c>
      <c r="D573" t="s">
        <v>4898</v>
      </c>
    </row>
    <row r="574" spans="1:4" x14ac:dyDescent="0.25">
      <c r="A574" t="s">
        <v>4899</v>
      </c>
      <c r="B574" t="s">
        <v>3682</v>
      </c>
      <c r="C574" s="2" t="s">
        <v>2534</v>
      </c>
      <c r="D574" t="s">
        <v>4900</v>
      </c>
    </row>
    <row r="575" spans="1:4" x14ac:dyDescent="0.25">
      <c r="A575" t="s">
        <v>4901</v>
      </c>
      <c r="B575" t="s">
        <v>3690</v>
      </c>
      <c r="C575" s="2" t="s">
        <v>2292</v>
      </c>
      <c r="D575" t="s">
        <v>4902</v>
      </c>
    </row>
    <row r="576" spans="1:4" x14ac:dyDescent="0.25">
      <c r="A576" t="s">
        <v>4903</v>
      </c>
      <c r="B576" t="s">
        <v>3698</v>
      </c>
      <c r="C576" s="2" t="s">
        <v>2500</v>
      </c>
      <c r="D576" t="s">
        <v>4904</v>
      </c>
    </row>
    <row r="577" spans="1:4" x14ac:dyDescent="0.25">
      <c r="A577" t="s">
        <v>4905</v>
      </c>
      <c r="B577" t="s">
        <v>3706</v>
      </c>
      <c r="C577" s="2" t="s">
        <v>2535</v>
      </c>
      <c r="D577" t="s">
        <v>4906</v>
      </c>
    </row>
    <row r="578" spans="1:4" x14ac:dyDescent="0.25">
      <c r="A578" t="s">
        <v>4907</v>
      </c>
      <c r="B578" t="s">
        <v>3713</v>
      </c>
      <c r="C578" s="2" t="s">
        <v>2057</v>
      </c>
      <c r="D578" t="s">
        <v>4908</v>
      </c>
    </row>
    <row r="579" spans="1:4" x14ac:dyDescent="0.25">
      <c r="A579" t="s">
        <v>4909</v>
      </c>
      <c r="B579" t="s">
        <v>3720</v>
      </c>
      <c r="C579" s="2" t="s">
        <v>2409</v>
      </c>
      <c r="D579" t="s">
        <v>4910</v>
      </c>
    </row>
    <row r="580" spans="1:4" x14ac:dyDescent="0.25">
      <c r="A580" t="s">
        <v>4911</v>
      </c>
      <c r="B580" t="s">
        <v>3727</v>
      </c>
      <c r="C580" s="2" t="s">
        <v>2536</v>
      </c>
      <c r="D580" t="s">
        <v>4912</v>
      </c>
    </row>
    <row r="581" spans="1:4" x14ac:dyDescent="0.25">
      <c r="A581" t="s">
        <v>4913</v>
      </c>
      <c r="B581" t="s">
        <v>3733</v>
      </c>
      <c r="C581" s="2" t="s">
        <v>2417</v>
      </c>
      <c r="D581" t="s">
        <v>4914</v>
      </c>
    </row>
    <row r="582" spans="1:4" x14ac:dyDescent="0.25">
      <c r="A582" t="s">
        <v>4915</v>
      </c>
      <c r="B582" t="s">
        <v>3739</v>
      </c>
      <c r="C582" s="2" t="s">
        <v>2537</v>
      </c>
      <c r="D582" t="s">
        <v>4916</v>
      </c>
    </row>
    <row r="583" spans="1:4" x14ac:dyDescent="0.25">
      <c r="A583" t="s">
        <v>4917</v>
      </c>
      <c r="B583" t="s">
        <v>3745</v>
      </c>
      <c r="C583" s="2" t="s">
        <v>2298</v>
      </c>
      <c r="D583" t="s">
        <v>4918</v>
      </c>
    </row>
    <row r="584" spans="1:4" x14ac:dyDescent="0.25">
      <c r="A584" t="s">
        <v>4919</v>
      </c>
      <c r="B584" t="s">
        <v>3751</v>
      </c>
      <c r="C584" s="2" t="s">
        <v>2538</v>
      </c>
      <c r="D584" t="s">
        <v>4920</v>
      </c>
    </row>
    <row r="585" spans="1:4" x14ac:dyDescent="0.25">
      <c r="A585" t="s">
        <v>4921</v>
      </c>
      <c r="B585" t="s">
        <v>3757</v>
      </c>
      <c r="C585" s="2" t="s">
        <v>2106</v>
      </c>
      <c r="D585" t="s">
        <v>4922</v>
      </c>
    </row>
    <row r="586" spans="1:4" x14ac:dyDescent="0.25">
      <c r="A586" t="s">
        <v>4923</v>
      </c>
      <c r="B586" t="s">
        <v>3763</v>
      </c>
      <c r="C586" s="2" t="s">
        <v>2432</v>
      </c>
      <c r="D586" t="s">
        <v>4924</v>
      </c>
    </row>
    <row r="587" spans="1:4" x14ac:dyDescent="0.25">
      <c r="A587" t="s">
        <v>4925</v>
      </c>
      <c r="B587" t="s">
        <v>3769</v>
      </c>
      <c r="C587" s="2" t="s">
        <v>2079</v>
      </c>
      <c r="D587" t="s">
        <v>4926</v>
      </c>
    </row>
    <row r="588" spans="1:4" x14ac:dyDescent="0.25">
      <c r="A588" t="s">
        <v>4921</v>
      </c>
      <c r="B588" t="s">
        <v>3757</v>
      </c>
      <c r="C588" s="2" t="s">
        <v>2539</v>
      </c>
      <c r="D588" t="s">
        <v>4927</v>
      </c>
    </row>
    <row r="589" spans="1:4" x14ac:dyDescent="0.25">
      <c r="A589" t="s">
        <v>4928</v>
      </c>
      <c r="B589" t="s">
        <v>3778</v>
      </c>
      <c r="C589" s="2" t="s">
        <v>2540</v>
      </c>
      <c r="D589" t="s">
        <v>4929</v>
      </c>
    </row>
    <row r="590" spans="1:4" x14ac:dyDescent="0.25">
      <c r="A590" t="s">
        <v>4930</v>
      </c>
      <c r="B590" t="s">
        <v>3783</v>
      </c>
      <c r="C590" s="2" t="s">
        <v>2541</v>
      </c>
      <c r="D590" t="s">
        <v>4931</v>
      </c>
    </row>
    <row r="591" spans="1:4" x14ac:dyDescent="0.25">
      <c r="A591" t="s">
        <v>4932</v>
      </c>
      <c r="B591" t="s">
        <v>3788</v>
      </c>
      <c r="C591" s="2" t="s">
        <v>2437</v>
      </c>
      <c r="D591" t="s">
        <v>4933</v>
      </c>
    </row>
    <row r="592" spans="1:4" x14ac:dyDescent="0.25">
      <c r="A592" t="s">
        <v>4934</v>
      </c>
      <c r="B592" t="s">
        <v>3793</v>
      </c>
      <c r="C592" s="2" t="s">
        <v>2542</v>
      </c>
      <c r="D592" t="s">
        <v>4935</v>
      </c>
    </row>
    <row r="593" spans="1:4" x14ac:dyDescent="0.25">
      <c r="A593" t="s">
        <v>4936</v>
      </c>
      <c r="B593" t="s">
        <v>3798</v>
      </c>
      <c r="C593" s="2" t="s">
        <v>2543</v>
      </c>
      <c r="D593" t="s">
        <v>4937</v>
      </c>
    </row>
    <row r="594" spans="1:4" x14ac:dyDescent="0.25">
      <c r="A594" t="s">
        <v>4938</v>
      </c>
      <c r="B594" t="s">
        <v>3803</v>
      </c>
      <c r="C594" s="2" t="s">
        <v>2067</v>
      </c>
      <c r="D594" t="s">
        <v>4939</v>
      </c>
    </row>
    <row r="595" spans="1:4" x14ac:dyDescent="0.25">
      <c r="A595" t="s">
        <v>4940</v>
      </c>
      <c r="B595" t="s">
        <v>3808</v>
      </c>
      <c r="C595" s="2" t="s">
        <v>2544</v>
      </c>
      <c r="D595" t="s">
        <v>4941</v>
      </c>
    </row>
    <row r="596" spans="1:4" x14ac:dyDescent="0.25">
      <c r="A596" t="s">
        <v>4942</v>
      </c>
      <c r="B596" t="s">
        <v>3813</v>
      </c>
      <c r="C596" s="2" t="s">
        <v>2545</v>
      </c>
      <c r="D596" t="s">
        <v>4943</v>
      </c>
    </row>
    <row r="597" spans="1:4" x14ac:dyDescent="0.25">
      <c r="A597" t="s">
        <v>4944</v>
      </c>
      <c r="B597" t="s">
        <v>3818</v>
      </c>
      <c r="C597" s="2" t="s">
        <v>2306</v>
      </c>
      <c r="D597" t="s">
        <v>4945</v>
      </c>
    </row>
    <row r="598" spans="1:4" x14ac:dyDescent="0.25">
      <c r="A598" t="s">
        <v>4946</v>
      </c>
      <c r="B598" t="s">
        <v>3823</v>
      </c>
      <c r="C598" s="2" t="s">
        <v>2546</v>
      </c>
      <c r="D598" t="s">
        <v>4947</v>
      </c>
    </row>
    <row r="599" spans="1:4" x14ac:dyDescent="0.25">
      <c r="A599" t="s">
        <v>4948</v>
      </c>
      <c r="B599" t="s">
        <v>3828</v>
      </c>
      <c r="C599" s="2" t="s">
        <v>2547</v>
      </c>
      <c r="D599" t="s">
        <v>4949</v>
      </c>
    </row>
    <row r="600" spans="1:4" x14ac:dyDescent="0.25">
      <c r="A600" t="s">
        <v>4950</v>
      </c>
      <c r="B600" t="s">
        <v>3833</v>
      </c>
      <c r="C600" s="2" t="s">
        <v>2548</v>
      </c>
      <c r="D600" t="s">
        <v>4951</v>
      </c>
    </row>
    <row r="601" spans="1:4" x14ac:dyDescent="0.25">
      <c r="A601" t="s">
        <v>4952</v>
      </c>
      <c r="B601" t="s">
        <v>3838</v>
      </c>
      <c r="C601" s="2" t="s">
        <v>2549</v>
      </c>
      <c r="D601" t="s">
        <v>4953</v>
      </c>
    </row>
    <row r="602" spans="1:4" x14ac:dyDescent="0.25">
      <c r="A602" t="s">
        <v>4954</v>
      </c>
      <c r="B602" t="s">
        <v>3843</v>
      </c>
      <c r="C602" s="2" t="s">
        <v>2550</v>
      </c>
      <c r="D602" t="s">
        <v>4955</v>
      </c>
    </row>
    <row r="603" spans="1:4" x14ac:dyDescent="0.25">
      <c r="A603" t="s">
        <v>4956</v>
      </c>
      <c r="B603" t="s">
        <v>3092</v>
      </c>
      <c r="C603" s="2" t="s">
        <v>2551</v>
      </c>
      <c r="D603" t="s">
        <v>4957</v>
      </c>
    </row>
    <row r="604" spans="1:4" x14ac:dyDescent="0.25">
      <c r="A604" t="s">
        <v>4958</v>
      </c>
      <c r="B604" t="s">
        <v>3115</v>
      </c>
      <c r="C604" s="2" t="s">
        <v>2312</v>
      </c>
      <c r="D604" t="s">
        <v>4959</v>
      </c>
    </row>
    <row r="605" spans="1:4" x14ac:dyDescent="0.25">
      <c r="A605" t="s">
        <v>4960</v>
      </c>
      <c r="B605" t="s">
        <v>3137</v>
      </c>
      <c r="C605" s="2" t="s">
        <v>2322</v>
      </c>
      <c r="D605" t="s">
        <v>4961</v>
      </c>
    </row>
    <row r="606" spans="1:4" x14ac:dyDescent="0.25">
      <c r="A606" t="s">
        <v>4962</v>
      </c>
      <c r="B606" t="s">
        <v>3159</v>
      </c>
      <c r="C606" s="2" t="s">
        <v>2552</v>
      </c>
      <c r="D606" t="s">
        <v>4963</v>
      </c>
    </row>
    <row r="607" spans="1:4" x14ac:dyDescent="0.25">
      <c r="A607" t="s">
        <v>4964</v>
      </c>
      <c r="B607" t="s">
        <v>3180</v>
      </c>
      <c r="C607" s="2" t="s">
        <v>2553</v>
      </c>
      <c r="D607" t="s">
        <v>4965</v>
      </c>
    </row>
    <row r="608" spans="1:4" x14ac:dyDescent="0.25">
      <c r="A608" t="s">
        <v>4966</v>
      </c>
      <c r="B608" t="s">
        <v>3201</v>
      </c>
      <c r="C608" s="2" t="s">
        <v>2344</v>
      </c>
      <c r="D608" t="s">
        <v>4967</v>
      </c>
    </row>
    <row r="609" spans="1:4" x14ac:dyDescent="0.25">
      <c r="A609" t="s">
        <v>4968</v>
      </c>
      <c r="B609" t="s">
        <v>3222</v>
      </c>
      <c r="C609" s="2" t="s">
        <v>2355</v>
      </c>
      <c r="D609" t="s">
        <v>4969</v>
      </c>
    </row>
    <row r="610" spans="1:4" x14ac:dyDescent="0.25">
      <c r="A610" t="s">
        <v>4970</v>
      </c>
      <c r="B610" t="s">
        <v>3243</v>
      </c>
      <c r="C610" s="2" t="s">
        <v>2361</v>
      </c>
      <c r="D610" t="s">
        <v>4971</v>
      </c>
    </row>
    <row r="611" spans="1:4" x14ac:dyDescent="0.25">
      <c r="A611" t="s">
        <v>4972</v>
      </c>
      <c r="B611" t="s">
        <v>3263</v>
      </c>
      <c r="C611" s="2" t="s">
        <v>2554</v>
      </c>
      <c r="D611" t="s">
        <v>4973</v>
      </c>
    </row>
    <row r="612" spans="1:4" x14ac:dyDescent="0.25">
      <c r="A612" t="s">
        <v>4974</v>
      </c>
      <c r="B612" t="s">
        <v>3282</v>
      </c>
      <c r="C612" s="2" t="s">
        <v>2555</v>
      </c>
      <c r="D612" t="s">
        <v>4975</v>
      </c>
    </row>
    <row r="613" spans="1:4" x14ac:dyDescent="0.25">
      <c r="A613" t="s">
        <v>4976</v>
      </c>
      <c r="B613" t="s">
        <v>3301</v>
      </c>
      <c r="C613" s="2" t="s">
        <v>2499</v>
      </c>
      <c r="D613" t="s">
        <v>4977</v>
      </c>
    </row>
    <row r="614" spans="1:4" x14ac:dyDescent="0.25">
      <c r="A614" t="s">
        <v>4978</v>
      </c>
      <c r="B614" t="s">
        <v>1605</v>
      </c>
      <c r="C614" s="2" t="s">
        <v>2556</v>
      </c>
      <c r="D614" t="s">
        <v>4979</v>
      </c>
    </row>
    <row r="615" spans="1:4" x14ac:dyDescent="0.25">
      <c r="A615" t="s">
        <v>4980</v>
      </c>
      <c r="B615" t="s">
        <v>1630</v>
      </c>
      <c r="C615" s="2" t="s">
        <v>2557</v>
      </c>
      <c r="D615" t="s">
        <v>4981</v>
      </c>
    </row>
    <row r="616" spans="1:4" x14ac:dyDescent="0.25">
      <c r="A616" t="s">
        <v>4982</v>
      </c>
      <c r="B616" t="s">
        <v>3353</v>
      </c>
      <c r="C616" s="2" t="s">
        <v>2526</v>
      </c>
      <c r="D616" t="s">
        <v>4983</v>
      </c>
    </row>
    <row r="617" spans="1:4" x14ac:dyDescent="0.25">
      <c r="A617" t="s">
        <v>4984</v>
      </c>
      <c r="B617" t="s">
        <v>3370</v>
      </c>
      <c r="C617" s="2" t="s">
        <v>2558</v>
      </c>
      <c r="D617" t="s">
        <v>4985</v>
      </c>
    </row>
    <row r="618" spans="1:4" x14ac:dyDescent="0.25">
      <c r="A618" t="s">
        <v>4986</v>
      </c>
      <c r="B618" t="s">
        <v>3385</v>
      </c>
      <c r="C618" s="2" t="s">
        <v>2559</v>
      </c>
      <c r="D618" t="s">
        <v>4987</v>
      </c>
    </row>
    <row r="619" spans="1:4" x14ac:dyDescent="0.25">
      <c r="A619" t="s">
        <v>4988</v>
      </c>
      <c r="B619" t="s">
        <v>3401</v>
      </c>
      <c r="C619" s="2" t="s">
        <v>2560</v>
      </c>
      <c r="D619" t="s">
        <v>4989</v>
      </c>
    </row>
    <row r="620" spans="1:4" x14ac:dyDescent="0.25">
      <c r="A620" t="s">
        <v>4990</v>
      </c>
      <c r="B620" t="s">
        <v>3416</v>
      </c>
      <c r="C620" s="2" t="s">
        <v>2561</v>
      </c>
      <c r="D620" t="s">
        <v>4991</v>
      </c>
    </row>
    <row r="621" spans="1:4" x14ac:dyDescent="0.25">
      <c r="A621" t="s">
        <v>4992</v>
      </c>
      <c r="B621" t="s">
        <v>3431</v>
      </c>
      <c r="C621" s="2" t="s">
        <v>2562</v>
      </c>
      <c r="D621" t="s">
        <v>4993</v>
      </c>
    </row>
    <row r="622" spans="1:4" x14ac:dyDescent="0.25">
      <c r="A622" t="s">
        <v>4994</v>
      </c>
      <c r="B622" t="s">
        <v>3445</v>
      </c>
      <c r="C622" s="2" t="s">
        <v>2276</v>
      </c>
      <c r="D622" t="s">
        <v>4995</v>
      </c>
    </row>
    <row r="623" spans="1:4" x14ac:dyDescent="0.25">
      <c r="A623" t="s">
        <v>4996</v>
      </c>
      <c r="B623" t="s">
        <v>3459</v>
      </c>
      <c r="C623" s="2" t="s">
        <v>2532</v>
      </c>
      <c r="D623" t="s">
        <v>4997</v>
      </c>
    </row>
    <row r="624" spans="1:4" x14ac:dyDescent="0.25">
      <c r="A624" t="s">
        <v>4998</v>
      </c>
      <c r="B624" t="s">
        <v>3473</v>
      </c>
      <c r="C624" s="2" t="s">
        <v>2563</v>
      </c>
      <c r="D624" t="s">
        <v>4999</v>
      </c>
    </row>
    <row r="625" spans="1:4" x14ac:dyDescent="0.25">
      <c r="A625" t="s">
        <v>5000</v>
      </c>
      <c r="B625" t="s">
        <v>3487</v>
      </c>
      <c r="C625" s="2" t="s">
        <v>2564</v>
      </c>
      <c r="D625" t="s">
        <v>5001</v>
      </c>
    </row>
    <row r="626" spans="1:4" x14ac:dyDescent="0.25">
      <c r="A626" t="s">
        <v>5002</v>
      </c>
      <c r="B626" t="s">
        <v>3500</v>
      </c>
      <c r="C626" s="2" t="s">
        <v>2401</v>
      </c>
      <c r="D626" t="s">
        <v>5003</v>
      </c>
    </row>
    <row r="627" spans="1:4" x14ac:dyDescent="0.25">
      <c r="A627" t="s">
        <v>5004</v>
      </c>
      <c r="B627" t="s">
        <v>3513</v>
      </c>
      <c r="C627" s="2" t="s">
        <v>2403</v>
      </c>
      <c r="D627" t="s">
        <v>5005</v>
      </c>
    </row>
    <row r="628" spans="1:4" x14ac:dyDescent="0.25">
      <c r="A628" t="s">
        <v>5006</v>
      </c>
      <c r="B628" t="s">
        <v>3526</v>
      </c>
      <c r="C628" s="2" t="s">
        <v>2404</v>
      </c>
      <c r="D628" t="s">
        <v>5007</v>
      </c>
    </row>
    <row r="629" spans="1:4" x14ac:dyDescent="0.25">
      <c r="A629" t="s">
        <v>5008</v>
      </c>
      <c r="B629" t="s">
        <v>3538</v>
      </c>
      <c r="C629" s="2" t="s">
        <v>2405</v>
      </c>
      <c r="D629" t="s">
        <v>5009</v>
      </c>
    </row>
    <row r="630" spans="1:4" x14ac:dyDescent="0.25">
      <c r="A630" t="s">
        <v>5010</v>
      </c>
      <c r="B630" t="s">
        <v>3549</v>
      </c>
      <c r="C630" s="2" t="s">
        <v>2565</v>
      </c>
      <c r="D630" t="s">
        <v>5011</v>
      </c>
    </row>
    <row r="631" spans="1:4" x14ac:dyDescent="0.25">
      <c r="A631" t="s">
        <v>5012</v>
      </c>
      <c r="B631" t="s">
        <v>3560</v>
      </c>
      <c r="C631" s="2" t="s">
        <v>2406</v>
      </c>
      <c r="D631" t="s">
        <v>5013</v>
      </c>
    </row>
    <row r="632" spans="1:4" x14ac:dyDescent="0.25">
      <c r="A632" t="s">
        <v>5014</v>
      </c>
      <c r="B632" t="s">
        <v>3571</v>
      </c>
      <c r="C632" s="2" t="s">
        <v>2290</v>
      </c>
      <c r="D632" t="s">
        <v>5015</v>
      </c>
    </row>
    <row r="633" spans="1:4" x14ac:dyDescent="0.25">
      <c r="A633" t="s">
        <v>5016</v>
      </c>
      <c r="B633" t="s">
        <v>3581</v>
      </c>
      <c r="C633" s="2" t="s">
        <v>2566</v>
      </c>
      <c r="D633" t="s">
        <v>5017</v>
      </c>
    </row>
    <row r="634" spans="1:4" x14ac:dyDescent="0.25">
      <c r="A634" t="s">
        <v>5018</v>
      </c>
      <c r="B634" t="s">
        <v>3589</v>
      </c>
      <c r="C634" s="2" t="s">
        <v>2567</v>
      </c>
      <c r="D634" t="s">
        <v>5019</v>
      </c>
    </row>
    <row r="635" spans="1:4" x14ac:dyDescent="0.25">
      <c r="A635" t="s">
        <v>5020</v>
      </c>
      <c r="B635" t="s">
        <v>3597</v>
      </c>
      <c r="C635" s="2" t="s">
        <v>2568</v>
      </c>
      <c r="D635" t="s">
        <v>5021</v>
      </c>
    </row>
    <row r="636" spans="1:4" x14ac:dyDescent="0.25">
      <c r="A636" t="s">
        <v>5022</v>
      </c>
      <c r="B636" t="s">
        <v>3605</v>
      </c>
      <c r="C636" s="2" t="s">
        <v>2500</v>
      </c>
      <c r="D636" t="s">
        <v>5023</v>
      </c>
    </row>
    <row r="637" spans="1:4" x14ac:dyDescent="0.25">
      <c r="A637" t="s">
        <v>5024</v>
      </c>
      <c r="B637" t="s">
        <v>3613</v>
      </c>
      <c r="C637" s="2" t="s">
        <v>2569</v>
      </c>
      <c r="D637" t="s">
        <v>5025</v>
      </c>
    </row>
    <row r="638" spans="1:4" x14ac:dyDescent="0.25">
      <c r="A638" t="s">
        <v>5026</v>
      </c>
      <c r="B638" t="s">
        <v>3621</v>
      </c>
      <c r="C638" s="2" t="s">
        <v>2570</v>
      </c>
      <c r="D638" t="s">
        <v>5027</v>
      </c>
    </row>
    <row r="639" spans="1:4" x14ac:dyDescent="0.25">
      <c r="A639" t="s">
        <v>5028</v>
      </c>
      <c r="B639" t="s">
        <v>3629</v>
      </c>
      <c r="C639" s="2" t="s">
        <v>2571</v>
      </c>
      <c r="D639" t="s">
        <v>5029</v>
      </c>
    </row>
    <row r="640" spans="1:4" x14ac:dyDescent="0.25">
      <c r="A640" t="s">
        <v>5030</v>
      </c>
      <c r="B640" t="s">
        <v>3637</v>
      </c>
      <c r="C640" s="2" t="s">
        <v>2572</v>
      </c>
      <c r="D640" t="s">
        <v>5031</v>
      </c>
    </row>
    <row r="641" spans="1:4" x14ac:dyDescent="0.25">
      <c r="A641" t="s">
        <v>5032</v>
      </c>
      <c r="B641" t="s">
        <v>3645</v>
      </c>
      <c r="C641" s="2" t="s">
        <v>2573</v>
      </c>
      <c r="D641" t="s">
        <v>5033</v>
      </c>
    </row>
    <row r="642" spans="1:4" x14ac:dyDescent="0.25">
      <c r="A642" t="s">
        <v>5034</v>
      </c>
      <c r="B642" t="s">
        <v>3652</v>
      </c>
      <c r="C642" s="2" t="s">
        <v>2574</v>
      </c>
      <c r="D642" t="s">
        <v>5035</v>
      </c>
    </row>
    <row r="643" spans="1:4" x14ac:dyDescent="0.25">
      <c r="A643" t="s">
        <v>5036</v>
      </c>
      <c r="B643" t="s">
        <v>3660</v>
      </c>
      <c r="C643" s="2" t="s">
        <v>2410</v>
      </c>
      <c r="D643" t="s">
        <v>5037</v>
      </c>
    </row>
    <row r="644" spans="1:4" x14ac:dyDescent="0.25">
      <c r="A644" t="s">
        <v>5038</v>
      </c>
      <c r="B644" t="s">
        <v>3668</v>
      </c>
      <c r="C644" s="2" t="s">
        <v>2411</v>
      </c>
      <c r="D644" t="s">
        <v>5039</v>
      </c>
    </row>
    <row r="645" spans="1:4" x14ac:dyDescent="0.25">
      <c r="A645" t="s">
        <v>5040</v>
      </c>
      <c r="B645" t="s">
        <v>1793</v>
      </c>
      <c r="C645" s="2" t="s">
        <v>2418</v>
      </c>
      <c r="D645" t="s">
        <v>5041</v>
      </c>
    </row>
    <row r="646" spans="1:4" x14ac:dyDescent="0.25">
      <c r="A646" t="s">
        <v>5042</v>
      </c>
      <c r="B646" t="s">
        <v>3683</v>
      </c>
      <c r="C646" s="2" t="s">
        <v>2426</v>
      </c>
      <c r="D646" t="s">
        <v>5043</v>
      </c>
    </row>
    <row r="647" spans="1:4" x14ac:dyDescent="0.25">
      <c r="A647" t="s">
        <v>5044</v>
      </c>
      <c r="B647" t="s">
        <v>3691</v>
      </c>
      <c r="C647" s="2" t="s">
        <v>2537</v>
      </c>
      <c r="D647" t="s">
        <v>5045</v>
      </c>
    </row>
    <row r="648" spans="1:4" x14ac:dyDescent="0.25">
      <c r="A648" t="s">
        <v>5046</v>
      </c>
      <c r="B648" t="s">
        <v>3699</v>
      </c>
      <c r="C648" s="2" t="s">
        <v>2575</v>
      </c>
      <c r="D648" t="s">
        <v>5047</v>
      </c>
    </row>
    <row r="649" spans="1:4" x14ac:dyDescent="0.25">
      <c r="A649" t="s">
        <v>5048</v>
      </c>
      <c r="B649" t="s">
        <v>3707</v>
      </c>
      <c r="C649" s="2" t="s">
        <v>2439</v>
      </c>
      <c r="D649" t="s">
        <v>5049</v>
      </c>
    </row>
    <row r="650" spans="1:4" x14ac:dyDescent="0.25">
      <c r="A650" t="s">
        <v>5050</v>
      </c>
      <c r="B650" t="s">
        <v>3714</v>
      </c>
      <c r="C650" s="2" t="s">
        <v>2576</v>
      </c>
      <c r="D650" t="s">
        <v>5051</v>
      </c>
    </row>
    <row r="651" spans="1:4" x14ac:dyDescent="0.25">
      <c r="A651" t="s">
        <v>5052</v>
      </c>
      <c r="B651" t="s">
        <v>3721</v>
      </c>
      <c r="C651" s="2" t="s">
        <v>2502</v>
      </c>
      <c r="D651" t="s">
        <v>5053</v>
      </c>
    </row>
    <row r="652" spans="1:4" x14ac:dyDescent="0.25">
      <c r="A652" t="s">
        <v>5054</v>
      </c>
      <c r="B652" t="s">
        <v>3728</v>
      </c>
      <c r="C652" s="2" t="s">
        <v>2445</v>
      </c>
      <c r="D652" t="s">
        <v>5055</v>
      </c>
    </row>
    <row r="653" spans="1:4" x14ac:dyDescent="0.25">
      <c r="A653" t="s">
        <v>5056</v>
      </c>
      <c r="B653" t="s">
        <v>3734</v>
      </c>
      <c r="C653" s="2" t="s">
        <v>2448</v>
      </c>
      <c r="D653" t="s">
        <v>5057</v>
      </c>
    </row>
    <row r="654" spans="1:4" x14ac:dyDescent="0.25">
      <c r="A654" t="s">
        <v>5058</v>
      </c>
      <c r="B654" t="s">
        <v>3740</v>
      </c>
      <c r="C654" s="2" t="s">
        <v>2450</v>
      </c>
      <c r="D654" t="s">
        <v>5059</v>
      </c>
    </row>
    <row r="655" spans="1:4" x14ac:dyDescent="0.25">
      <c r="A655" t="s">
        <v>5060</v>
      </c>
      <c r="B655" t="s">
        <v>3746</v>
      </c>
      <c r="C655" s="2" t="s">
        <v>2067</v>
      </c>
      <c r="D655" t="s">
        <v>5061</v>
      </c>
    </row>
    <row r="656" spans="1:4" x14ac:dyDescent="0.25">
      <c r="A656" t="s">
        <v>5062</v>
      </c>
      <c r="B656" t="s">
        <v>3752</v>
      </c>
      <c r="C656" s="2" t="s">
        <v>2545</v>
      </c>
      <c r="D656" t="s">
        <v>5063</v>
      </c>
    </row>
    <row r="657" spans="1:4" x14ac:dyDescent="0.25">
      <c r="A657" t="s">
        <v>5064</v>
      </c>
      <c r="B657" t="s">
        <v>3758</v>
      </c>
      <c r="C657" s="2" t="s">
        <v>2577</v>
      </c>
      <c r="D657" t="s">
        <v>5065</v>
      </c>
    </row>
    <row r="658" spans="1:4" x14ac:dyDescent="0.25">
      <c r="A658" t="s">
        <v>5066</v>
      </c>
      <c r="B658" t="s">
        <v>3764</v>
      </c>
      <c r="C658" s="2" t="s">
        <v>2578</v>
      </c>
      <c r="D658" t="s">
        <v>5067</v>
      </c>
    </row>
    <row r="659" spans="1:4" x14ac:dyDescent="0.25">
      <c r="A659" t="s">
        <v>5068</v>
      </c>
      <c r="B659" t="s">
        <v>3093</v>
      </c>
      <c r="C659" s="2" t="s">
        <v>2021</v>
      </c>
      <c r="D659" t="s">
        <v>5069</v>
      </c>
    </row>
    <row r="660" spans="1:4" x14ac:dyDescent="0.25">
      <c r="A660" t="s">
        <v>5070</v>
      </c>
      <c r="B660" t="s">
        <v>3116</v>
      </c>
      <c r="C660" s="2" t="s">
        <v>2023</v>
      </c>
      <c r="D660" t="s">
        <v>5071</v>
      </c>
    </row>
    <row r="661" spans="1:4" x14ac:dyDescent="0.25">
      <c r="A661" t="s">
        <v>5072</v>
      </c>
      <c r="B661" t="s">
        <v>3138</v>
      </c>
      <c r="C661" s="2" t="s">
        <v>2025</v>
      </c>
      <c r="D661" t="s">
        <v>5073</v>
      </c>
    </row>
    <row r="662" spans="1:4" x14ac:dyDescent="0.25">
      <c r="A662" t="s">
        <v>5074</v>
      </c>
      <c r="B662" t="s">
        <v>3160</v>
      </c>
      <c r="C662" s="2" t="s">
        <v>2027</v>
      </c>
      <c r="D662" t="s">
        <v>5075</v>
      </c>
    </row>
    <row r="663" spans="1:4" x14ac:dyDescent="0.25">
      <c r="A663" t="s">
        <v>5076</v>
      </c>
      <c r="B663" t="s">
        <v>3181</v>
      </c>
      <c r="C663" s="2" t="s">
        <v>2029</v>
      </c>
      <c r="D663" t="s">
        <v>5077</v>
      </c>
    </row>
    <row r="664" spans="1:4" x14ac:dyDescent="0.25">
      <c r="A664" t="s">
        <v>5078</v>
      </c>
      <c r="B664" t="s">
        <v>3202</v>
      </c>
      <c r="C664" s="2" t="s">
        <v>2031</v>
      </c>
      <c r="D664" t="s">
        <v>5079</v>
      </c>
    </row>
    <row r="665" spans="1:4" x14ac:dyDescent="0.25">
      <c r="A665" t="s">
        <v>5080</v>
      </c>
      <c r="B665" t="s">
        <v>3223</v>
      </c>
      <c r="C665" s="2" t="s">
        <v>2033</v>
      </c>
      <c r="D665" t="s">
        <v>5081</v>
      </c>
    </row>
    <row r="666" spans="1:4" x14ac:dyDescent="0.25">
      <c r="A666" t="s">
        <v>5082</v>
      </c>
      <c r="B666" t="s">
        <v>3244</v>
      </c>
      <c r="C666" s="2" t="s">
        <v>2035</v>
      </c>
      <c r="D666" t="s">
        <v>5083</v>
      </c>
    </row>
    <row r="667" spans="1:4" x14ac:dyDescent="0.25">
      <c r="A667" t="s">
        <v>5084</v>
      </c>
      <c r="B667" t="s">
        <v>3264</v>
      </c>
      <c r="C667" s="2" t="s">
        <v>2037</v>
      </c>
      <c r="D667" t="s">
        <v>5085</v>
      </c>
    </row>
    <row r="668" spans="1:4" x14ac:dyDescent="0.25">
      <c r="A668" t="s">
        <v>5086</v>
      </c>
      <c r="B668" t="s">
        <v>3283</v>
      </c>
      <c r="C668" s="2">
        <v>10</v>
      </c>
      <c r="D668" t="s">
        <v>5087</v>
      </c>
    </row>
    <row r="669" spans="1:4" x14ac:dyDescent="0.25">
      <c r="A669" t="s">
        <v>5088</v>
      </c>
      <c r="B669" t="s">
        <v>3302</v>
      </c>
      <c r="C669" s="2">
        <v>11</v>
      </c>
      <c r="D669" t="s">
        <v>5089</v>
      </c>
    </row>
    <row r="670" spans="1:4" x14ac:dyDescent="0.25">
      <c r="A670" t="s">
        <v>5090</v>
      </c>
      <c r="B670" t="s">
        <v>3320</v>
      </c>
      <c r="C670" s="2">
        <v>12</v>
      </c>
      <c r="D670" t="s">
        <v>5091</v>
      </c>
    </row>
    <row r="671" spans="1:4" x14ac:dyDescent="0.25">
      <c r="A671" t="s">
        <v>5092</v>
      </c>
      <c r="B671" t="s">
        <v>3337</v>
      </c>
      <c r="C671" s="2">
        <v>13</v>
      </c>
      <c r="D671" t="s">
        <v>5093</v>
      </c>
    </row>
    <row r="672" spans="1:4" x14ac:dyDescent="0.25">
      <c r="A672" t="s">
        <v>5094</v>
      </c>
      <c r="B672" t="s">
        <v>3354</v>
      </c>
      <c r="C672" s="2">
        <v>14</v>
      </c>
      <c r="D672" t="s">
        <v>5095</v>
      </c>
    </row>
    <row r="673" spans="1:4" x14ac:dyDescent="0.25">
      <c r="A673" t="s">
        <v>5096</v>
      </c>
      <c r="B673" t="s">
        <v>3371</v>
      </c>
      <c r="C673" s="2">
        <v>15</v>
      </c>
      <c r="D673" t="s">
        <v>5097</v>
      </c>
    </row>
    <row r="674" spans="1:4" x14ac:dyDescent="0.25">
      <c r="A674" t="s">
        <v>5098</v>
      </c>
      <c r="B674" t="s">
        <v>3386</v>
      </c>
      <c r="C674" s="2">
        <v>16</v>
      </c>
      <c r="D674" t="s">
        <v>5099</v>
      </c>
    </row>
    <row r="675" spans="1:4" x14ac:dyDescent="0.25">
      <c r="A675" t="s">
        <v>5100</v>
      </c>
      <c r="B675" t="s">
        <v>3094</v>
      </c>
      <c r="C675" s="2" t="s">
        <v>2310</v>
      </c>
      <c r="D675" t="s">
        <v>5101</v>
      </c>
    </row>
    <row r="676" spans="1:4" x14ac:dyDescent="0.25">
      <c r="A676" t="s">
        <v>5102</v>
      </c>
      <c r="B676" t="s">
        <v>3117</v>
      </c>
      <c r="C676" s="2" t="s">
        <v>2579</v>
      </c>
      <c r="D676" t="s">
        <v>5103</v>
      </c>
    </row>
    <row r="677" spans="1:4" x14ac:dyDescent="0.25">
      <c r="A677" t="s">
        <v>5104</v>
      </c>
      <c r="B677" t="s">
        <v>3139</v>
      </c>
      <c r="C677" s="2" t="s">
        <v>2322</v>
      </c>
      <c r="D677" t="s">
        <v>5105</v>
      </c>
    </row>
    <row r="678" spans="1:4" x14ac:dyDescent="0.25">
      <c r="A678" t="s">
        <v>5106</v>
      </c>
      <c r="B678" t="s">
        <v>3161</v>
      </c>
      <c r="C678" s="2" t="s">
        <v>2510</v>
      </c>
      <c r="D678" t="s">
        <v>5107</v>
      </c>
    </row>
    <row r="679" spans="1:4" x14ac:dyDescent="0.25">
      <c r="A679" t="s">
        <v>5108</v>
      </c>
      <c r="B679" t="s">
        <v>3182</v>
      </c>
      <c r="C679" s="2" t="s">
        <v>2334</v>
      </c>
      <c r="D679" t="s">
        <v>5109</v>
      </c>
    </row>
    <row r="680" spans="1:4" x14ac:dyDescent="0.25">
      <c r="A680" t="s">
        <v>5110</v>
      </c>
      <c r="B680" t="s">
        <v>3203</v>
      </c>
      <c r="C680" s="2" t="s">
        <v>2340</v>
      </c>
      <c r="D680" t="s">
        <v>5111</v>
      </c>
    </row>
    <row r="681" spans="1:4" x14ac:dyDescent="0.25">
      <c r="A681" t="s">
        <v>5112</v>
      </c>
      <c r="B681" t="s">
        <v>3224</v>
      </c>
      <c r="C681" s="2" t="s">
        <v>2375</v>
      </c>
      <c r="D681" t="s">
        <v>5113</v>
      </c>
    </row>
    <row r="682" spans="1:4" x14ac:dyDescent="0.25">
      <c r="A682" t="s">
        <v>5114</v>
      </c>
      <c r="B682" t="s">
        <v>3245</v>
      </c>
      <c r="C682" s="2" t="s">
        <v>2377</v>
      </c>
      <c r="D682" t="s">
        <v>5115</v>
      </c>
    </row>
    <row r="683" spans="1:4" x14ac:dyDescent="0.25">
      <c r="A683" t="s">
        <v>5116</v>
      </c>
      <c r="B683" t="s">
        <v>3265</v>
      </c>
      <c r="C683" s="2" t="s">
        <v>2522</v>
      </c>
      <c r="D683" t="s">
        <v>5117</v>
      </c>
    </row>
    <row r="684" spans="1:4" x14ac:dyDescent="0.25">
      <c r="A684" t="s">
        <v>5118</v>
      </c>
      <c r="B684" t="s">
        <v>3284</v>
      </c>
      <c r="C684" s="2" t="s">
        <v>2381</v>
      </c>
      <c r="D684" t="s">
        <v>5119</v>
      </c>
    </row>
    <row r="685" spans="1:4" x14ac:dyDescent="0.25">
      <c r="A685" t="s">
        <v>5120</v>
      </c>
      <c r="B685" t="s">
        <v>3303</v>
      </c>
      <c r="C685" s="2" t="s">
        <v>2580</v>
      </c>
      <c r="D685" t="s">
        <v>5121</v>
      </c>
    </row>
    <row r="686" spans="1:4" x14ac:dyDescent="0.25">
      <c r="A686" t="s">
        <v>5122</v>
      </c>
      <c r="B686" t="s">
        <v>3321</v>
      </c>
      <c r="C686" s="2" t="s">
        <v>2397</v>
      </c>
      <c r="D686" t="s">
        <v>5123</v>
      </c>
    </row>
    <row r="687" spans="1:4" x14ac:dyDescent="0.25">
      <c r="A687" t="s">
        <v>5124</v>
      </c>
      <c r="B687" t="s">
        <v>3338</v>
      </c>
      <c r="C687" s="2" t="s">
        <v>2568</v>
      </c>
      <c r="D687" t="s">
        <v>5125</v>
      </c>
    </row>
    <row r="688" spans="1:4" x14ac:dyDescent="0.25">
      <c r="A688" t="s">
        <v>5126</v>
      </c>
      <c r="B688" t="s">
        <v>3355</v>
      </c>
      <c r="C688" s="2" t="s">
        <v>2581</v>
      </c>
      <c r="D688" t="s">
        <v>5127</v>
      </c>
    </row>
    <row r="689" spans="1:4" x14ac:dyDescent="0.25">
      <c r="A689" t="s">
        <v>5128</v>
      </c>
      <c r="B689" t="s">
        <v>3372</v>
      </c>
      <c r="C689" s="2" t="s">
        <v>2582</v>
      </c>
      <c r="D689" t="s">
        <v>5129</v>
      </c>
    </row>
    <row r="690" spans="1:4" x14ac:dyDescent="0.25">
      <c r="A690" t="s">
        <v>5130</v>
      </c>
      <c r="B690" t="s">
        <v>3387</v>
      </c>
      <c r="C690" s="2" t="s">
        <v>2298</v>
      </c>
      <c r="D690" t="s">
        <v>5131</v>
      </c>
    </row>
    <row r="691" spans="1:4" x14ac:dyDescent="0.25">
      <c r="A691" t="s">
        <v>5132</v>
      </c>
      <c r="B691" t="s">
        <v>3402</v>
      </c>
      <c r="C691" s="2" t="s">
        <v>2538</v>
      </c>
      <c r="D691" t="s">
        <v>5133</v>
      </c>
    </row>
    <row r="692" spans="1:4" x14ac:dyDescent="0.25">
      <c r="A692" t="s">
        <v>5134</v>
      </c>
      <c r="B692" t="s">
        <v>3417</v>
      </c>
      <c r="C692" s="2" t="s">
        <v>2432</v>
      </c>
      <c r="D692" t="s">
        <v>5135</v>
      </c>
    </row>
    <row r="693" spans="1:4" x14ac:dyDescent="0.25">
      <c r="A693" t="s">
        <v>5136</v>
      </c>
      <c r="B693" t="s">
        <v>1866</v>
      </c>
      <c r="C693" s="2" t="s">
        <v>2583</v>
      </c>
      <c r="D693" t="s">
        <v>5137</v>
      </c>
    </row>
    <row r="694" spans="1:4" x14ac:dyDescent="0.25">
      <c r="A694" t="s">
        <v>5138</v>
      </c>
      <c r="B694" t="s">
        <v>3446</v>
      </c>
      <c r="C694" s="2" t="s">
        <v>2584</v>
      </c>
      <c r="D694" t="s">
        <v>5139</v>
      </c>
    </row>
    <row r="695" spans="1:4" x14ac:dyDescent="0.25">
      <c r="A695" t="s">
        <v>5140</v>
      </c>
      <c r="B695" t="s">
        <v>3460</v>
      </c>
      <c r="C695" s="2" t="s">
        <v>2585</v>
      </c>
      <c r="D695" t="s">
        <v>5141</v>
      </c>
    </row>
    <row r="696" spans="1:4" x14ac:dyDescent="0.25">
      <c r="A696" t="s">
        <v>5142</v>
      </c>
      <c r="B696" t="s">
        <v>3474</v>
      </c>
      <c r="C696" s="2" t="s">
        <v>2586</v>
      </c>
      <c r="D696" t="s">
        <v>5143</v>
      </c>
    </row>
    <row r="697" spans="1:4" x14ac:dyDescent="0.25">
      <c r="A697" t="s">
        <v>5144</v>
      </c>
      <c r="B697" t="s">
        <v>3488</v>
      </c>
      <c r="C697" s="2" t="s">
        <v>2587</v>
      </c>
      <c r="D697" t="s">
        <v>5145</v>
      </c>
    </row>
    <row r="698" spans="1:4" x14ac:dyDescent="0.25">
      <c r="A698" t="s">
        <v>5146</v>
      </c>
      <c r="B698" t="s">
        <v>3501</v>
      </c>
      <c r="C698" s="2" t="s">
        <v>2588</v>
      </c>
      <c r="D698" t="s">
        <v>5147</v>
      </c>
    </row>
    <row r="699" spans="1:4" x14ac:dyDescent="0.25">
      <c r="A699" t="s">
        <v>5148</v>
      </c>
      <c r="B699" t="s">
        <v>3514</v>
      </c>
      <c r="C699" s="2" t="s">
        <v>2589</v>
      </c>
      <c r="D699" t="s">
        <v>5149</v>
      </c>
    </row>
    <row r="700" spans="1:4" x14ac:dyDescent="0.25">
      <c r="A700" t="s">
        <v>5150</v>
      </c>
      <c r="B700" t="s">
        <v>3527</v>
      </c>
      <c r="C700" s="2" t="s">
        <v>2504</v>
      </c>
      <c r="D700" t="s">
        <v>5151</v>
      </c>
    </row>
  </sheetData>
  <sheetProtection algorithmName="SHA-512" hashValue="G/Nz3q9UZO2LMeOdMYB2dw2VsQwpDTXGMCaLhMDe+nRGUCbHGd8YLujEO0re1LQ+OPCmxNDmFJyP5g6P55XuDQ==" saltValue="Ps9RmPxp13aNPQlDM+LvZA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7.5" style="37" bestFit="1" customWidth="1"/>
    <col min="3" max="3" width="13.125" style="37" bestFit="1" customWidth="1"/>
    <col min="5" max="5" width="17.125" bestFit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31.5" x14ac:dyDescent="0.25">
      <c r="A1" s="33" t="s">
        <v>2590</v>
      </c>
      <c r="B1" s="34" t="s">
        <v>5152</v>
      </c>
      <c r="C1" s="34" t="s">
        <v>5153</v>
      </c>
      <c r="E1" t="s">
        <v>5154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>
        <v>0</v>
      </c>
      <c r="E2" t="s">
        <v>233</v>
      </c>
      <c r="I2" s="38"/>
      <c r="J2" s="37"/>
      <c r="P2" s="38">
        <v>1</v>
      </c>
      <c r="Q2" s="37" t="s">
        <v>2603</v>
      </c>
      <c r="S2" t="s">
        <v>2605</v>
      </c>
    </row>
    <row r="3" spans="1:21" x14ac:dyDescent="0.25">
      <c r="A3" s="37" t="s">
        <v>1618</v>
      </c>
      <c r="B3" s="37" t="s">
        <v>2601</v>
      </c>
      <c r="C3" s="37">
        <v>0</v>
      </c>
      <c r="E3" t="s">
        <v>304</v>
      </c>
      <c r="I3" s="38"/>
      <c r="J3" s="37"/>
      <c r="P3" s="38">
        <v>2</v>
      </c>
      <c r="Q3" s="37" t="s">
        <v>2606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>
        <v>0</v>
      </c>
      <c r="E4" t="s">
        <v>403</v>
      </c>
      <c r="I4" s="38"/>
      <c r="J4" s="37"/>
      <c r="P4" s="38">
        <v>3</v>
      </c>
      <c r="Q4" s="37" t="s">
        <v>2607</v>
      </c>
      <c r="S4" t="s">
        <v>2605</v>
      </c>
    </row>
    <row r="5" spans="1:21" x14ac:dyDescent="0.25">
      <c r="A5" s="37" t="s">
        <v>1352</v>
      </c>
      <c r="B5" s="37" t="s">
        <v>2601</v>
      </c>
      <c r="C5" s="37">
        <v>0</v>
      </c>
      <c r="E5" t="s">
        <v>420</v>
      </c>
      <c r="I5" s="38"/>
      <c r="J5" s="37"/>
      <c r="P5" s="38">
        <v>4</v>
      </c>
      <c r="Q5" s="37" t="s">
        <v>2608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>
        <v>0</v>
      </c>
      <c r="E6" t="s">
        <v>437</v>
      </c>
      <c r="I6" s="38"/>
      <c r="J6" s="37"/>
      <c r="P6" s="38">
        <v>5</v>
      </c>
      <c r="Q6" s="37" t="s">
        <v>2609</v>
      </c>
    </row>
    <row r="7" spans="1:21" x14ac:dyDescent="0.25">
      <c r="A7" s="37" t="s">
        <v>1360</v>
      </c>
      <c r="B7" s="37" t="s">
        <v>2601</v>
      </c>
      <c r="C7" s="37">
        <v>0</v>
      </c>
      <c r="E7" t="s">
        <v>510</v>
      </c>
      <c r="I7" s="38"/>
      <c r="J7" s="37"/>
      <c r="P7" s="38"/>
      <c r="Q7" s="37"/>
    </row>
    <row r="8" spans="1:21" x14ac:dyDescent="0.25">
      <c r="A8" s="37" t="s">
        <v>1379</v>
      </c>
      <c r="B8" s="37" t="s">
        <v>2601</v>
      </c>
      <c r="C8" s="37">
        <v>0</v>
      </c>
      <c r="E8" t="s">
        <v>520</v>
      </c>
      <c r="I8" s="38"/>
      <c r="J8" s="37"/>
      <c r="P8" s="38"/>
      <c r="Q8" s="37"/>
    </row>
    <row r="9" spans="1:21" x14ac:dyDescent="0.25">
      <c r="A9" s="37" t="s">
        <v>1387</v>
      </c>
      <c r="B9" s="37" t="s">
        <v>2601</v>
      </c>
      <c r="C9" s="37">
        <v>0</v>
      </c>
      <c r="E9" t="s">
        <v>655</v>
      </c>
      <c r="I9" s="38"/>
      <c r="J9" s="37"/>
      <c r="P9" s="38"/>
      <c r="Q9" s="37"/>
    </row>
    <row r="10" spans="1:21" x14ac:dyDescent="0.25">
      <c r="A10" s="37" t="s">
        <v>1383</v>
      </c>
      <c r="B10" s="37" t="s">
        <v>2601</v>
      </c>
      <c r="C10" s="37">
        <v>0</v>
      </c>
      <c r="E10" t="s">
        <v>682</v>
      </c>
    </row>
    <row r="11" spans="1:21" x14ac:dyDescent="0.25">
      <c r="A11" s="37" t="s">
        <v>1391</v>
      </c>
      <c r="B11" s="37" t="s">
        <v>5155</v>
      </c>
      <c r="C11" s="37" t="s">
        <v>2610</v>
      </c>
      <c r="E11" t="s">
        <v>690</v>
      </c>
      <c r="I11" s="38"/>
      <c r="J11" s="37"/>
      <c r="P11" s="38"/>
      <c r="Q11" s="37"/>
    </row>
    <row r="12" spans="1:21" x14ac:dyDescent="0.25">
      <c r="A12" s="37" t="s">
        <v>1395</v>
      </c>
      <c r="B12" s="37" t="s">
        <v>2618</v>
      </c>
      <c r="C12" s="37" t="s">
        <v>2617</v>
      </c>
      <c r="E12" t="s">
        <v>768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>
        <v>0</v>
      </c>
      <c r="E13" t="s">
        <v>900</v>
      </c>
    </row>
    <row r="14" spans="1:21" x14ac:dyDescent="0.25">
      <c r="A14" s="37" t="s">
        <v>1412</v>
      </c>
      <c r="B14" s="37" t="s">
        <v>2601</v>
      </c>
      <c r="C14" s="37">
        <v>0</v>
      </c>
      <c r="E14" t="s">
        <v>928</v>
      </c>
    </row>
    <row r="15" spans="1:21" x14ac:dyDescent="0.25">
      <c r="A15" s="37" t="s">
        <v>1420</v>
      </c>
      <c r="B15" s="37" t="s">
        <v>2601</v>
      </c>
      <c r="C15" s="37">
        <v>0</v>
      </c>
      <c r="E15" t="s">
        <v>951</v>
      </c>
    </row>
    <row r="16" spans="1:21" x14ac:dyDescent="0.25">
      <c r="A16" s="37" t="s">
        <v>1433</v>
      </c>
      <c r="B16" s="37" t="s">
        <v>2601</v>
      </c>
      <c r="C16" s="37">
        <v>0</v>
      </c>
      <c r="E16" t="s">
        <v>967</v>
      </c>
    </row>
    <row r="17" spans="1:5" x14ac:dyDescent="0.25">
      <c r="A17" s="37" t="s">
        <v>1437</v>
      </c>
      <c r="B17" s="37" t="s">
        <v>2601</v>
      </c>
      <c r="C17" s="37">
        <v>0</v>
      </c>
      <c r="E17" t="s">
        <v>1121</v>
      </c>
    </row>
    <row r="18" spans="1:5" x14ac:dyDescent="0.25">
      <c r="A18" s="37" t="s">
        <v>1445</v>
      </c>
      <c r="B18" s="37" t="s">
        <v>2601</v>
      </c>
      <c r="C18" s="37">
        <v>0</v>
      </c>
    </row>
    <row r="19" spans="1:5" x14ac:dyDescent="0.25">
      <c r="A19" s="37" t="s">
        <v>1441</v>
      </c>
      <c r="B19" s="37" t="s">
        <v>2601</v>
      </c>
      <c r="C19" s="37">
        <v>0</v>
      </c>
    </row>
    <row r="20" spans="1:5" x14ac:dyDescent="0.25">
      <c r="A20" s="37" t="s">
        <v>1449</v>
      </c>
      <c r="B20" s="37" t="s">
        <v>2601</v>
      </c>
      <c r="C20" s="37">
        <v>0</v>
      </c>
    </row>
    <row r="21" spans="1:5" x14ac:dyDescent="0.25">
      <c r="A21" s="37" t="s">
        <v>1459</v>
      </c>
      <c r="B21" s="37" t="s">
        <v>2601</v>
      </c>
      <c r="C21" s="37">
        <v>0</v>
      </c>
    </row>
    <row r="22" spans="1:5" x14ac:dyDescent="0.25">
      <c r="A22" s="37" t="s">
        <v>1739</v>
      </c>
      <c r="B22" s="37" t="s">
        <v>2601</v>
      </c>
      <c r="C22" s="37">
        <v>0</v>
      </c>
    </row>
    <row r="23" spans="1:5" x14ac:dyDescent="0.25">
      <c r="A23" s="37" t="s">
        <v>1466</v>
      </c>
      <c r="B23" s="37" t="s">
        <v>2601</v>
      </c>
      <c r="C23" s="37">
        <v>0</v>
      </c>
    </row>
    <row r="24" spans="1:5" x14ac:dyDescent="0.25">
      <c r="A24" s="37" t="s">
        <v>1416</v>
      </c>
      <c r="B24" s="37" t="s">
        <v>2601</v>
      </c>
      <c r="C24" s="37">
        <v>0</v>
      </c>
    </row>
    <row r="25" spans="1:5" x14ac:dyDescent="0.25">
      <c r="A25" s="37" t="s">
        <v>1473</v>
      </c>
      <c r="B25" s="37" t="s">
        <v>2601</v>
      </c>
      <c r="C25" s="37">
        <v>0</v>
      </c>
    </row>
    <row r="26" spans="1:5" x14ac:dyDescent="0.25">
      <c r="A26" s="37" t="s">
        <v>1477</v>
      </c>
      <c r="B26" s="37" t="s">
        <v>2601</v>
      </c>
      <c r="C26" s="37">
        <v>0</v>
      </c>
    </row>
    <row r="27" spans="1:5" x14ac:dyDescent="0.25">
      <c r="A27" s="37" t="s">
        <v>1485</v>
      </c>
      <c r="B27" s="37" t="s">
        <v>2601</v>
      </c>
      <c r="C27" s="37">
        <v>0</v>
      </c>
    </row>
    <row r="28" spans="1:5" x14ac:dyDescent="0.25">
      <c r="A28" s="37" t="s">
        <v>1481</v>
      </c>
      <c r="B28" s="37" t="s">
        <v>5156</v>
      </c>
      <c r="C28" s="37" t="s">
        <v>2610</v>
      </c>
    </row>
    <row r="29" spans="1:5" x14ac:dyDescent="0.25">
      <c r="A29" s="37" t="s">
        <v>1492</v>
      </c>
      <c r="B29" s="37" t="s">
        <v>2601</v>
      </c>
      <c r="C29" s="37">
        <v>0</v>
      </c>
    </row>
    <row r="30" spans="1:5" x14ac:dyDescent="0.25">
      <c r="A30" s="37" t="s">
        <v>1844</v>
      </c>
      <c r="B30" s="37" t="s">
        <v>2601</v>
      </c>
      <c r="C30" s="37">
        <v>0</v>
      </c>
    </row>
    <row r="31" spans="1:5" x14ac:dyDescent="0.25">
      <c r="A31" s="37" t="s">
        <v>1496</v>
      </c>
      <c r="B31" s="37" t="s">
        <v>2601</v>
      </c>
      <c r="C31" s="37">
        <v>0</v>
      </c>
    </row>
    <row r="32" spans="1:5" x14ac:dyDescent="0.25">
      <c r="A32" s="37" t="s">
        <v>1500</v>
      </c>
      <c r="B32" s="37" t="s">
        <v>2601</v>
      </c>
      <c r="C32" s="37">
        <v>0</v>
      </c>
    </row>
    <row r="33" spans="1:3" x14ac:dyDescent="0.25">
      <c r="A33" s="37" t="s">
        <v>1504</v>
      </c>
      <c r="B33" s="37" t="s">
        <v>5157</v>
      </c>
      <c r="C33" s="37" t="s">
        <v>2610</v>
      </c>
    </row>
    <row r="34" spans="1:3" x14ac:dyDescent="0.25">
      <c r="A34" s="37" t="s">
        <v>1508</v>
      </c>
      <c r="B34" s="37" t="s">
        <v>2601</v>
      </c>
      <c r="C34" s="37">
        <v>0</v>
      </c>
    </row>
    <row r="35" spans="1:3" x14ac:dyDescent="0.25">
      <c r="A35" s="37" t="s">
        <v>1518</v>
      </c>
      <c r="B35" s="37" t="s">
        <v>2601</v>
      </c>
      <c r="C35" s="37">
        <v>0</v>
      </c>
    </row>
    <row r="36" spans="1:3" x14ac:dyDescent="0.25">
      <c r="A36" s="37" t="s">
        <v>2622</v>
      </c>
      <c r="B36" s="37" t="s">
        <v>2601</v>
      </c>
      <c r="C36" s="37">
        <v>0</v>
      </c>
    </row>
    <row r="37" spans="1:3" x14ac:dyDescent="0.25">
      <c r="A37" s="37" t="s">
        <v>2623</v>
      </c>
      <c r="B37" s="37" t="s">
        <v>2601</v>
      </c>
      <c r="C37" s="37">
        <v>0</v>
      </c>
    </row>
    <row r="38" spans="1:3" x14ac:dyDescent="0.25">
      <c r="A38" s="37" t="s">
        <v>2624</v>
      </c>
      <c r="B38" s="37" t="s">
        <v>2601</v>
      </c>
      <c r="C38" s="37">
        <v>0</v>
      </c>
    </row>
    <row r="39" spans="1:3" x14ac:dyDescent="0.25">
      <c r="A39" s="37" t="s">
        <v>2625</v>
      </c>
      <c r="B39" s="37" t="s">
        <v>2601</v>
      </c>
      <c r="C39" s="37">
        <v>0</v>
      </c>
    </row>
    <row r="40" spans="1:3" x14ac:dyDescent="0.25">
      <c r="A40" s="37" t="s">
        <v>2627</v>
      </c>
      <c r="B40" s="37" t="s">
        <v>2601</v>
      </c>
      <c r="C40" s="37">
        <v>0</v>
      </c>
    </row>
    <row r="41" spans="1:3" x14ac:dyDescent="0.25">
      <c r="A41" s="37" t="s">
        <v>2628</v>
      </c>
      <c r="B41" s="37" t="s">
        <v>2601</v>
      </c>
      <c r="C41" s="37">
        <v>0</v>
      </c>
    </row>
    <row r="42" spans="1:3" x14ac:dyDescent="0.25">
      <c r="A42" s="37" t="s">
        <v>2629</v>
      </c>
      <c r="B42" s="37" t="s">
        <v>2618</v>
      </c>
      <c r="C42" s="37" t="s">
        <v>2617</v>
      </c>
    </row>
    <row r="43" spans="1:3" x14ac:dyDescent="0.25">
      <c r="A43" s="37" t="s">
        <v>2630</v>
      </c>
      <c r="B43" s="37" t="s">
        <v>2601</v>
      </c>
      <c r="C43" s="37">
        <v>0</v>
      </c>
    </row>
    <row r="44" spans="1:3" x14ac:dyDescent="0.25">
      <c r="A44" s="37" t="s">
        <v>2631</v>
      </c>
      <c r="B44" s="37" t="s">
        <v>2601</v>
      </c>
      <c r="C44" s="37">
        <v>0</v>
      </c>
    </row>
    <row r="45" spans="1:3" x14ac:dyDescent="0.25">
      <c r="A45" s="37" t="s">
        <v>2632</v>
      </c>
      <c r="B45" s="37" t="s">
        <v>2601</v>
      </c>
      <c r="C45" s="37">
        <v>0</v>
      </c>
    </row>
    <row r="46" spans="1:3" x14ac:dyDescent="0.25">
      <c r="A46" s="37" t="s">
        <v>2633</v>
      </c>
      <c r="B46" s="37" t="s">
        <v>2601</v>
      </c>
      <c r="C46" s="37">
        <v>0</v>
      </c>
    </row>
    <row r="47" spans="1:3" x14ac:dyDescent="0.25">
      <c r="A47" s="37" t="s">
        <v>2634</v>
      </c>
      <c r="B47" s="37" t="s">
        <v>2601</v>
      </c>
      <c r="C47" s="37">
        <v>0</v>
      </c>
    </row>
    <row r="48" spans="1:3" x14ac:dyDescent="0.25">
      <c r="A48" s="37" t="s">
        <v>2635</v>
      </c>
      <c r="B48" s="37" t="s">
        <v>2601</v>
      </c>
      <c r="C48" s="37">
        <v>0</v>
      </c>
    </row>
    <row r="49" spans="1:3" x14ac:dyDescent="0.25">
      <c r="A49" s="37" t="s">
        <v>2636</v>
      </c>
      <c r="B49" s="37" t="s">
        <v>2601</v>
      </c>
      <c r="C49" s="37">
        <v>0</v>
      </c>
    </row>
    <row r="50" spans="1:3" x14ac:dyDescent="0.25">
      <c r="A50" s="37" t="s">
        <v>2637</v>
      </c>
      <c r="B50" s="37" t="s">
        <v>2601</v>
      </c>
      <c r="C50" s="37">
        <v>0</v>
      </c>
    </row>
    <row r="51" spans="1:3" x14ac:dyDescent="0.25">
      <c r="A51" s="37" t="s">
        <v>2638</v>
      </c>
      <c r="B51" s="37" t="s">
        <v>2601</v>
      </c>
      <c r="C51" s="37">
        <v>0</v>
      </c>
    </row>
    <row r="52" spans="1:3" x14ac:dyDescent="0.25">
      <c r="A52" s="37" t="s">
        <v>2639</v>
      </c>
      <c r="B52" s="37" t="s">
        <v>2601</v>
      </c>
      <c r="C52" s="37">
        <v>0</v>
      </c>
    </row>
    <row r="53" spans="1:3" x14ac:dyDescent="0.25">
      <c r="A53" s="37" t="s">
        <v>2640</v>
      </c>
      <c r="B53" s="37" t="s">
        <v>2601</v>
      </c>
      <c r="C53" s="37">
        <v>0</v>
      </c>
    </row>
    <row r="54" spans="1:3" x14ac:dyDescent="0.25">
      <c r="A54" s="37" t="s">
        <v>2641</v>
      </c>
      <c r="B54" s="37" t="s">
        <v>2601</v>
      </c>
      <c r="C54" s="37">
        <v>0</v>
      </c>
    </row>
    <row r="55" spans="1:3" x14ac:dyDescent="0.25">
      <c r="A55" s="37" t="s">
        <v>2642</v>
      </c>
      <c r="B55" s="37" t="s">
        <v>2601</v>
      </c>
      <c r="C55" s="37">
        <v>0</v>
      </c>
    </row>
    <row r="56" spans="1:3" x14ac:dyDescent="0.25">
      <c r="A56" s="37" t="s">
        <v>2643</v>
      </c>
      <c r="B56" s="37" t="s">
        <v>2601</v>
      </c>
      <c r="C56" s="37">
        <v>0</v>
      </c>
    </row>
    <row r="57" spans="1:3" x14ac:dyDescent="0.25">
      <c r="A57" s="37" t="s">
        <v>2644</v>
      </c>
      <c r="B57" s="37" t="s">
        <v>2601</v>
      </c>
      <c r="C57" s="37">
        <v>0</v>
      </c>
    </row>
    <row r="58" spans="1:3" x14ac:dyDescent="0.25">
      <c r="A58" s="37" t="s">
        <v>2645</v>
      </c>
      <c r="B58" s="37" t="s">
        <v>2601</v>
      </c>
      <c r="C58" s="37">
        <v>0</v>
      </c>
    </row>
    <row r="59" spans="1:3" x14ac:dyDescent="0.25">
      <c r="A59" s="37" t="s">
        <v>2646</v>
      </c>
      <c r="B59" s="37" t="s">
        <v>2601</v>
      </c>
      <c r="C59" s="37">
        <v>0</v>
      </c>
    </row>
    <row r="60" spans="1:3" x14ac:dyDescent="0.25">
      <c r="A60" s="37" t="s">
        <v>2647</v>
      </c>
      <c r="B60" s="37" t="s">
        <v>2601</v>
      </c>
      <c r="C60" s="37">
        <v>0</v>
      </c>
    </row>
    <row r="61" spans="1:3" x14ac:dyDescent="0.25">
      <c r="A61" s="37" t="s">
        <v>2648</v>
      </c>
      <c r="B61" s="37" t="s">
        <v>2601</v>
      </c>
      <c r="C61" s="37">
        <v>0</v>
      </c>
    </row>
    <row r="62" spans="1:3" x14ac:dyDescent="0.25">
      <c r="A62" s="37" t="s">
        <v>2649</v>
      </c>
      <c r="B62" s="37" t="s">
        <v>2601</v>
      </c>
      <c r="C62" s="37">
        <v>0</v>
      </c>
    </row>
    <row r="63" spans="1:3" x14ac:dyDescent="0.25">
      <c r="A63" s="37" t="s">
        <v>2650</v>
      </c>
      <c r="B63" s="37" t="s">
        <v>2601</v>
      </c>
      <c r="C63" s="37">
        <v>0</v>
      </c>
    </row>
    <row r="64" spans="1:3" x14ac:dyDescent="0.25">
      <c r="A64" s="37" t="s">
        <v>2651</v>
      </c>
      <c r="B64" s="37" t="s">
        <v>2601</v>
      </c>
      <c r="C64" s="37">
        <v>0</v>
      </c>
    </row>
    <row r="65" spans="1:3" x14ac:dyDescent="0.25">
      <c r="A65" s="37" t="s">
        <v>2652</v>
      </c>
      <c r="B65" s="37" t="s">
        <v>2601</v>
      </c>
      <c r="C65" s="37">
        <v>0</v>
      </c>
    </row>
    <row r="66" spans="1:3" x14ac:dyDescent="0.25">
      <c r="A66" s="37" t="s">
        <v>2653</v>
      </c>
      <c r="B66" s="37" t="s">
        <v>2601</v>
      </c>
      <c r="C66" s="37">
        <v>0</v>
      </c>
    </row>
    <row r="67" spans="1:3" x14ac:dyDescent="0.25">
      <c r="A67" s="37" t="s">
        <v>2654</v>
      </c>
      <c r="B67" s="37" t="s">
        <v>2601</v>
      </c>
      <c r="C67" s="37">
        <v>0</v>
      </c>
    </row>
    <row r="68" spans="1:3" x14ac:dyDescent="0.25">
      <c r="A68" s="37" t="s">
        <v>2655</v>
      </c>
      <c r="B68" s="37" t="s">
        <v>2601</v>
      </c>
      <c r="C68" s="37">
        <v>0</v>
      </c>
    </row>
    <row r="69" spans="1:3" x14ac:dyDescent="0.25">
      <c r="A69" s="37" t="s">
        <v>2656</v>
      </c>
      <c r="B69" s="37" t="s">
        <v>2601</v>
      </c>
      <c r="C69" s="37">
        <v>0</v>
      </c>
    </row>
    <row r="70" spans="1:3" x14ac:dyDescent="0.25">
      <c r="A70" s="37" t="s">
        <v>2657</v>
      </c>
      <c r="B70" s="37" t="s">
        <v>2601</v>
      </c>
      <c r="C70" s="37">
        <v>0</v>
      </c>
    </row>
    <row r="71" spans="1:3" x14ac:dyDescent="0.25">
      <c r="A71" s="37" t="s">
        <v>2658</v>
      </c>
      <c r="B71" s="37" t="s">
        <v>2601</v>
      </c>
      <c r="C71" s="37">
        <v>0</v>
      </c>
    </row>
    <row r="72" spans="1:3" x14ac:dyDescent="0.25">
      <c r="A72" s="37" t="s">
        <v>2659</v>
      </c>
      <c r="B72" s="37" t="s">
        <v>5155</v>
      </c>
      <c r="C72" s="37" t="s">
        <v>2736</v>
      </c>
    </row>
    <row r="73" spans="1:3" x14ac:dyDescent="0.25">
      <c r="A73" s="37" t="s">
        <v>2660</v>
      </c>
      <c r="B73" s="37" t="s">
        <v>2601</v>
      </c>
      <c r="C73" s="37">
        <v>0</v>
      </c>
    </row>
    <row r="74" spans="1:3" x14ac:dyDescent="0.25">
      <c r="A74" s="37" t="s">
        <v>2661</v>
      </c>
      <c r="B74" s="37" t="s">
        <v>2601</v>
      </c>
      <c r="C74" s="37">
        <v>0</v>
      </c>
    </row>
    <row r="75" spans="1:3" x14ac:dyDescent="0.25">
      <c r="A75" s="37" t="s">
        <v>2662</v>
      </c>
      <c r="B75" s="37" t="s">
        <v>2601</v>
      </c>
      <c r="C75" s="37">
        <v>0</v>
      </c>
    </row>
    <row r="76" spans="1:3" x14ac:dyDescent="0.25">
      <c r="A76" s="37" t="s">
        <v>2664</v>
      </c>
      <c r="B76" s="37" t="s">
        <v>2601</v>
      </c>
      <c r="C76" s="37">
        <v>0</v>
      </c>
    </row>
    <row r="77" spans="1:3" x14ac:dyDescent="0.25">
      <c r="A77" s="37" t="s">
        <v>2665</v>
      </c>
      <c r="B77" s="37" t="s">
        <v>2601</v>
      </c>
      <c r="C77" s="37">
        <v>0</v>
      </c>
    </row>
    <row r="78" spans="1:3" x14ac:dyDescent="0.25">
      <c r="A78" s="37" t="s">
        <v>2666</v>
      </c>
      <c r="B78" s="37" t="s">
        <v>2601</v>
      </c>
      <c r="C78" s="37">
        <v>0</v>
      </c>
    </row>
    <row r="79" spans="1:3" x14ac:dyDescent="0.25">
      <c r="A79" s="37" t="s">
        <v>2667</v>
      </c>
      <c r="B79" s="37" t="s">
        <v>2601</v>
      </c>
      <c r="C79" s="37">
        <v>0</v>
      </c>
    </row>
    <row r="80" spans="1:3" x14ac:dyDescent="0.25">
      <c r="A80" s="37" t="s">
        <v>2668</v>
      </c>
      <c r="B80" s="37" t="s">
        <v>2601</v>
      </c>
      <c r="C80" s="37">
        <v>0</v>
      </c>
    </row>
    <row r="81" spans="1:3" x14ac:dyDescent="0.25">
      <c r="A81" s="37" t="s">
        <v>2669</v>
      </c>
      <c r="B81" s="37" t="s">
        <v>2601</v>
      </c>
      <c r="C81" s="37">
        <v>0</v>
      </c>
    </row>
    <row r="82" spans="1:3" x14ac:dyDescent="0.25">
      <c r="A82" s="37" t="s">
        <v>2670</v>
      </c>
      <c r="B82" s="37" t="s">
        <v>2601</v>
      </c>
      <c r="C82" s="37">
        <v>0</v>
      </c>
    </row>
    <row r="83" spans="1:3" x14ac:dyDescent="0.25">
      <c r="A83" s="37" t="s">
        <v>2671</v>
      </c>
      <c r="B83" s="37" t="s">
        <v>2601</v>
      </c>
      <c r="C83" s="37">
        <v>0</v>
      </c>
    </row>
    <row r="84" spans="1:3" x14ac:dyDescent="0.25">
      <c r="A84" s="37" t="s">
        <v>2672</v>
      </c>
      <c r="B84" s="37" t="s">
        <v>2601</v>
      </c>
      <c r="C84" s="37">
        <v>0</v>
      </c>
    </row>
    <row r="85" spans="1:3" x14ac:dyDescent="0.25">
      <c r="A85" s="37" t="s">
        <v>2673</v>
      </c>
      <c r="B85" s="37" t="s">
        <v>2601</v>
      </c>
      <c r="C85" s="37">
        <v>0</v>
      </c>
    </row>
    <row r="86" spans="1:3" x14ac:dyDescent="0.25">
      <c r="A86" s="37" t="s">
        <v>2674</v>
      </c>
      <c r="B86" s="37" t="s">
        <v>2601</v>
      </c>
      <c r="C86" s="37">
        <v>0</v>
      </c>
    </row>
    <row r="87" spans="1:3" x14ac:dyDescent="0.25">
      <c r="A87" s="37" t="s">
        <v>2675</v>
      </c>
      <c r="B87" s="37" t="s">
        <v>2601</v>
      </c>
      <c r="C87" s="37">
        <v>0</v>
      </c>
    </row>
    <row r="88" spans="1:3" x14ac:dyDescent="0.25">
      <c r="A88" s="37" t="s">
        <v>2676</v>
      </c>
      <c r="B88" s="37" t="s">
        <v>2601</v>
      </c>
      <c r="C88" s="37">
        <v>0</v>
      </c>
    </row>
    <row r="89" spans="1:3" x14ac:dyDescent="0.25">
      <c r="A89" s="37" t="s">
        <v>2677</v>
      </c>
      <c r="B89" s="37" t="s">
        <v>2601</v>
      </c>
      <c r="C89" s="37">
        <v>0</v>
      </c>
    </row>
    <row r="90" spans="1:3" x14ac:dyDescent="0.25">
      <c r="A90" s="37" t="s">
        <v>2678</v>
      </c>
      <c r="B90" s="37" t="s">
        <v>2601</v>
      </c>
      <c r="C90" s="37">
        <v>0</v>
      </c>
    </row>
    <row r="91" spans="1:3" x14ac:dyDescent="0.25">
      <c r="A91" s="37" t="s">
        <v>2679</v>
      </c>
      <c r="B91" s="37" t="s">
        <v>2601</v>
      </c>
      <c r="C91" s="37">
        <v>0</v>
      </c>
    </row>
    <row r="92" spans="1:3" x14ac:dyDescent="0.25">
      <c r="A92" s="37" t="s">
        <v>2680</v>
      </c>
      <c r="B92" s="37" t="s">
        <v>2601</v>
      </c>
      <c r="C92" s="37">
        <v>0</v>
      </c>
    </row>
    <row r="93" spans="1:3" x14ac:dyDescent="0.25">
      <c r="A93" s="37" t="s">
        <v>2681</v>
      </c>
      <c r="B93" s="37" t="s">
        <v>2601</v>
      </c>
      <c r="C93" s="37">
        <v>0</v>
      </c>
    </row>
    <row r="94" spans="1:3" x14ac:dyDescent="0.25">
      <c r="A94" s="37" t="s">
        <v>2682</v>
      </c>
      <c r="B94" s="37" t="s">
        <v>2601</v>
      </c>
      <c r="C94" s="37">
        <v>0</v>
      </c>
    </row>
    <row r="95" spans="1:3" x14ac:dyDescent="0.25">
      <c r="A95" s="37" t="s">
        <v>2683</v>
      </c>
      <c r="B95" s="37" t="s">
        <v>2601</v>
      </c>
      <c r="C95" s="37">
        <v>0</v>
      </c>
    </row>
    <row r="96" spans="1:3" x14ac:dyDescent="0.25">
      <c r="A96" s="37" t="s">
        <v>2684</v>
      </c>
      <c r="B96" s="37" t="s">
        <v>2601</v>
      </c>
      <c r="C96" s="37">
        <v>0</v>
      </c>
    </row>
    <row r="97" spans="1:3" x14ac:dyDescent="0.25">
      <c r="A97" s="37" t="s">
        <v>2685</v>
      </c>
      <c r="B97" s="37" t="s">
        <v>2601</v>
      </c>
      <c r="C97" s="37">
        <v>0</v>
      </c>
    </row>
    <row r="98" spans="1:3" x14ac:dyDescent="0.25">
      <c r="A98" s="37" t="s">
        <v>2686</v>
      </c>
      <c r="B98" s="37" t="s">
        <v>5158</v>
      </c>
      <c r="C98" s="37" t="s">
        <v>2736</v>
      </c>
    </row>
    <row r="99" spans="1:3" x14ac:dyDescent="0.25">
      <c r="A99" s="37" t="s">
        <v>2687</v>
      </c>
      <c r="B99" s="37" t="s">
        <v>2601</v>
      </c>
      <c r="C99" s="37">
        <v>0</v>
      </c>
    </row>
    <row r="100" spans="1:3" x14ac:dyDescent="0.25">
      <c r="A100" s="37" t="s">
        <v>2688</v>
      </c>
      <c r="B100" s="37" t="s">
        <v>2601</v>
      </c>
      <c r="C100" s="37">
        <v>0</v>
      </c>
    </row>
    <row r="101" spans="1:3" x14ac:dyDescent="0.25">
      <c r="A101" s="37" t="s">
        <v>2689</v>
      </c>
      <c r="B101" s="37" t="s">
        <v>2601</v>
      </c>
      <c r="C101" s="37">
        <v>0</v>
      </c>
    </row>
    <row r="102" spans="1:3" x14ac:dyDescent="0.25">
      <c r="A102" s="37" t="s">
        <v>2690</v>
      </c>
      <c r="B102" s="37" t="s">
        <v>2601</v>
      </c>
      <c r="C102" s="37">
        <v>0</v>
      </c>
    </row>
    <row r="103" spans="1:3" x14ac:dyDescent="0.25">
      <c r="A103" s="37" t="s">
        <v>2691</v>
      </c>
      <c r="B103" s="37" t="s">
        <v>2601</v>
      </c>
      <c r="C103" s="37">
        <v>0</v>
      </c>
    </row>
    <row r="104" spans="1:3" x14ac:dyDescent="0.25">
      <c r="A104" s="37" t="s">
        <v>2692</v>
      </c>
      <c r="B104" s="37" t="s">
        <v>2601</v>
      </c>
      <c r="C104" s="37">
        <v>0</v>
      </c>
    </row>
    <row r="105" spans="1:3" x14ac:dyDescent="0.25">
      <c r="A105" s="37" t="s">
        <v>2693</v>
      </c>
      <c r="B105" s="37" t="s">
        <v>2601</v>
      </c>
      <c r="C105" s="37">
        <v>0</v>
      </c>
    </row>
    <row r="106" spans="1:3" x14ac:dyDescent="0.25">
      <c r="A106" s="37" t="s">
        <v>2694</v>
      </c>
      <c r="B106" s="37" t="s">
        <v>2601</v>
      </c>
      <c r="C106" s="37">
        <v>0</v>
      </c>
    </row>
    <row r="107" spans="1:3" x14ac:dyDescent="0.25">
      <c r="A107" s="37" t="s">
        <v>2695</v>
      </c>
      <c r="B107" s="37" t="s">
        <v>2601</v>
      </c>
      <c r="C107" s="37">
        <v>0</v>
      </c>
    </row>
    <row r="108" spans="1:3" x14ac:dyDescent="0.25">
      <c r="A108" s="37" t="s">
        <v>2696</v>
      </c>
      <c r="B108" s="37" t="s">
        <v>2601</v>
      </c>
      <c r="C108" s="37">
        <v>0</v>
      </c>
    </row>
    <row r="109" spans="1:3" x14ac:dyDescent="0.25">
      <c r="A109" s="37" t="s">
        <v>2697</v>
      </c>
      <c r="B109" s="37" t="s">
        <v>2601</v>
      </c>
      <c r="C109" s="37">
        <v>0</v>
      </c>
    </row>
    <row r="110" spans="1:3" x14ac:dyDescent="0.25">
      <c r="A110" s="37" t="s">
        <v>2698</v>
      </c>
      <c r="B110" s="37" t="s">
        <v>2601</v>
      </c>
      <c r="C110" s="37">
        <v>0</v>
      </c>
    </row>
    <row r="111" spans="1:3" x14ac:dyDescent="0.25">
      <c r="A111" s="37" t="s">
        <v>2699</v>
      </c>
      <c r="B111" s="37" t="s">
        <v>2601</v>
      </c>
      <c r="C111" s="37">
        <v>0</v>
      </c>
    </row>
    <row r="112" spans="1:3" x14ac:dyDescent="0.25">
      <c r="A112" s="37" t="s">
        <v>2700</v>
      </c>
      <c r="B112" s="37" t="s">
        <v>2601</v>
      </c>
      <c r="C112" s="37">
        <v>0</v>
      </c>
    </row>
    <row r="113" spans="1:3" x14ac:dyDescent="0.25">
      <c r="A113" s="37" t="s">
        <v>2701</v>
      </c>
      <c r="B113" s="37" t="s">
        <v>2601</v>
      </c>
      <c r="C113" s="37">
        <v>0</v>
      </c>
    </row>
    <row r="114" spans="1:3" x14ac:dyDescent="0.25">
      <c r="A114" s="37" t="s">
        <v>2702</v>
      </c>
      <c r="B114" s="37" t="s">
        <v>2601</v>
      </c>
      <c r="C114" s="37">
        <v>0</v>
      </c>
    </row>
    <row r="115" spans="1:3" x14ac:dyDescent="0.25">
      <c r="A115" s="37" t="s">
        <v>2704</v>
      </c>
      <c r="B115" s="37" t="s">
        <v>2619</v>
      </c>
      <c r="C115" s="37" t="s">
        <v>2611</v>
      </c>
    </row>
    <row r="116" spans="1:3" x14ac:dyDescent="0.25">
      <c r="A116" s="37" t="s">
        <v>2705</v>
      </c>
      <c r="B116" s="37" t="s">
        <v>2601</v>
      </c>
      <c r="C116" s="37">
        <v>0</v>
      </c>
    </row>
    <row r="117" spans="1:3" x14ac:dyDescent="0.25">
      <c r="A117" s="37" t="s">
        <v>2706</v>
      </c>
      <c r="B117" s="37" t="s">
        <v>2601</v>
      </c>
      <c r="C117" s="37">
        <v>0</v>
      </c>
    </row>
    <row r="118" spans="1:3" x14ac:dyDescent="0.25">
      <c r="A118" s="37" t="s">
        <v>2707</v>
      </c>
      <c r="B118" s="37" t="s">
        <v>2601</v>
      </c>
      <c r="C118" s="37">
        <v>0</v>
      </c>
    </row>
    <row r="119" spans="1:3" x14ac:dyDescent="0.25">
      <c r="A119" s="37" t="s">
        <v>2708</v>
      </c>
      <c r="B119" s="37" t="s">
        <v>2601</v>
      </c>
      <c r="C119" s="37">
        <v>0</v>
      </c>
    </row>
    <row r="120" spans="1:3" x14ac:dyDescent="0.25">
      <c r="A120" s="37" t="s">
        <v>2709</v>
      </c>
      <c r="B120" s="37" t="s">
        <v>2601</v>
      </c>
      <c r="C120" s="37">
        <v>0</v>
      </c>
    </row>
    <row r="121" spans="1:3" x14ac:dyDescent="0.25">
      <c r="A121" s="37" t="s">
        <v>2710</v>
      </c>
      <c r="B121" s="37" t="s">
        <v>2601</v>
      </c>
      <c r="C121" s="37">
        <v>0</v>
      </c>
    </row>
    <row r="122" spans="1:3" x14ac:dyDescent="0.25">
      <c r="A122" s="37" t="s">
        <v>2711</v>
      </c>
      <c r="B122" s="37" t="s">
        <v>5155</v>
      </c>
      <c r="C122" s="37" t="s">
        <v>2610</v>
      </c>
    </row>
    <row r="123" spans="1:3" x14ac:dyDescent="0.25">
      <c r="A123" s="37" t="s">
        <v>2712</v>
      </c>
      <c r="B123" s="37" t="s">
        <v>2601</v>
      </c>
      <c r="C123" s="37">
        <v>0</v>
      </c>
    </row>
    <row r="124" spans="1:3" x14ac:dyDescent="0.25">
      <c r="A124" s="37" t="s">
        <v>2713</v>
      </c>
      <c r="B124" s="37" t="s">
        <v>2601</v>
      </c>
      <c r="C124" s="37">
        <v>0</v>
      </c>
    </row>
    <row r="125" spans="1:3" x14ac:dyDescent="0.25">
      <c r="A125" s="37" t="s">
        <v>2714</v>
      </c>
      <c r="B125" s="37" t="s">
        <v>2601</v>
      </c>
      <c r="C125" s="37">
        <v>0</v>
      </c>
    </row>
    <row r="126" spans="1:3" x14ac:dyDescent="0.25">
      <c r="A126" s="37" t="s">
        <v>2715</v>
      </c>
      <c r="B126" s="37" t="s">
        <v>2601</v>
      </c>
      <c r="C126" s="37">
        <v>0</v>
      </c>
    </row>
    <row r="127" spans="1:3" x14ac:dyDescent="0.25">
      <c r="A127" s="37" t="s">
        <v>2716</v>
      </c>
      <c r="B127" s="37" t="s">
        <v>2619</v>
      </c>
      <c r="C127" s="37" t="s">
        <v>2626</v>
      </c>
    </row>
    <row r="128" spans="1:3" x14ac:dyDescent="0.25">
      <c r="A128" s="37" t="s">
        <v>2717</v>
      </c>
      <c r="B128" s="37" t="s">
        <v>2601</v>
      </c>
      <c r="C128" s="37">
        <v>0</v>
      </c>
    </row>
    <row r="129" spans="1:3" x14ac:dyDescent="0.25">
      <c r="A129" s="37" t="s">
        <v>2718</v>
      </c>
      <c r="B129" s="37" t="s">
        <v>2601</v>
      </c>
      <c r="C129" s="37">
        <v>0</v>
      </c>
    </row>
    <row r="130" spans="1:3" x14ac:dyDescent="0.25">
      <c r="A130" s="37" t="s">
        <v>2719</v>
      </c>
      <c r="B130" s="37" t="s">
        <v>2601</v>
      </c>
      <c r="C130" s="37">
        <v>0</v>
      </c>
    </row>
    <row r="131" spans="1:3" x14ac:dyDescent="0.25">
      <c r="A131" s="37" t="s">
        <v>2720</v>
      </c>
      <c r="B131" s="37" t="s">
        <v>2601</v>
      </c>
      <c r="C131" s="37">
        <v>0</v>
      </c>
    </row>
    <row r="132" spans="1:3" x14ac:dyDescent="0.25">
      <c r="A132" s="37" t="s">
        <v>2721</v>
      </c>
      <c r="B132" s="37" t="s">
        <v>2601</v>
      </c>
      <c r="C132" s="37">
        <v>0</v>
      </c>
    </row>
    <row r="133" spans="1:3" x14ac:dyDescent="0.25">
      <c r="A133" s="37" t="s">
        <v>2722</v>
      </c>
      <c r="B133" s="37" t="s">
        <v>2601</v>
      </c>
      <c r="C133" s="37">
        <v>0</v>
      </c>
    </row>
    <row r="134" spans="1:3" x14ac:dyDescent="0.25">
      <c r="A134" s="37" t="s">
        <v>2723</v>
      </c>
      <c r="B134" s="37" t="s">
        <v>2601</v>
      </c>
      <c r="C134" s="37">
        <v>0</v>
      </c>
    </row>
    <row r="135" spans="1:3" x14ac:dyDescent="0.25">
      <c r="A135" s="37" t="s">
        <v>2724</v>
      </c>
      <c r="B135" s="37" t="s">
        <v>2601</v>
      </c>
      <c r="C135" s="37">
        <v>0</v>
      </c>
    </row>
    <row r="136" spans="1:3" x14ac:dyDescent="0.25">
      <c r="A136" s="37" t="s">
        <v>2725</v>
      </c>
      <c r="B136" s="37" t="s">
        <v>2601</v>
      </c>
      <c r="C136" s="37">
        <v>0</v>
      </c>
    </row>
    <row r="137" spans="1:3" x14ac:dyDescent="0.25">
      <c r="A137" s="37" t="s">
        <v>2726</v>
      </c>
      <c r="B137" s="37" t="s">
        <v>2601</v>
      </c>
      <c r="C137" s="37">
        <v>0</v>
      </c>
    </row>
    <row r="138" spans="1:3" x14ac:dyDescent="0.25">
      <c r="A138" s="37" t="s">
        <v>2727</v>
      </c>
      <c r="B138" s="37" t="s">
        <v>2601</v>
      </c>
      <c r="C138" s="37">
        <v>0</v>
      </c>
    </row>
    <row r="139" spans="1:3" x14ac:dyDescent="0.25">
      <c r="A139" s="37" t="s">
        <v>2728</v>
      </c>
      <c r="B139" s="37" t="s">
        <v>2601</v>
      </c>
      <c r="C139" s="37">
        <v>0</v>
      </c>
    </row>
    <row r="140" spans="1:3" x14ac:dyDescent="0.25">
      <c r="A140" s="37" t="s">
        <v>2729</v>
      </c>
      <c r="B140" s="37" t="s">
        <v>2601</v>
      </c>
      <c r="C140" s="37">
        <v>0</v>
      </c>
    </row>
    <row r="141" spans="1:3" x14ac:dyDescent="0.25">
      <c r="A141" s="37" t="s">
        <v>2730</v>
      </c>
      <c r="B141" s="37" t="s">
        <v>2601</v>
      </c>
      <c r="C141" s="37">
        <v>0</v>
      </c>
    </row>
    <row r="142" spans="1:3" x14ac:dyDescent="0.25">
      <c r="A142" s="37" t="s">
        <v>2731</v>
      </c>
      <c r="B142" s="37" t="s">
        <v>2601</v>
      </c>
      <c r="C142" s="37">
        <v>0</v>
      </c>
    </row>
    <row r="143" spans="1:3" x14ac:dyDescent="0.25">
      <c r="A143" s="37" t="s">
        <v>2732</v>
      </c>
      <c r="B143" s="37" t="s">
        <v>2601</v>
      </c>
      <c r="C143" s="37">
        <v>0</v>
      </c>
    </row>
    <row r="144" spans="1:3" x14ac:dyDescent="0.25">
      <c r="A144" s="37" t="s">
        <v>2733</v>
      </c>
      <c r="B144" s="37" t="s">
        <v>2601</v>
      </c>
      <c r="C144" s="37">
        <v>0</v>
      </c>
    </row>
    <row r="145" spans="1:3" x14ac:dyDescent="0.25">
      <c r="A145" s="37" t="s">
        <v>2734</v>
      </c>
      <c r="B145" s="37" t="s">
        <v>2601</v>
      </c>
      <c r="C145" s="37">
        <v>0</v>
      </c>
    </row>
    <row r="146" spans="1:3" x14ac:dyDescent="0.25">
      <c r="A146" s="37" t="s">
        <v>2735</v>
      </c>
      <c r="B146" s="37" t="s">
        <v>5159</v>
      </c>
      <c r="C146" s="37" t="s">
        <v>2610</v>
      </c>
    </row>
    <row r="147" spans="1:3" x14ac:dyDescent="0.25">
      <c r="A147" s="37" t="s">
        <v>2737</v>
      </c>
      <c r="B147" s="37" t="s">
        <v>2601</v>
      </c>
      <c r="C147" s="37">
        <v>0</v>
      </c>
    </row>
    <row r="148" spans="1:3" x14ac:dyDescent="0.25">
      <c r="A148" s="37" t="s">
        <v>2738</v>
      </c>
      <c r="B148" s="37" t="s">
        <v>2601</v>
      </c>
      <c r="C148" s="37">
        <v>0</v>
      </c>
    </row>
    <row r="149" spans="1:3" x14ac:dyDescent="0.25">
      <c r="A149" s="37" t="s">
        <v>2739</v>
      </c>
      <c r="B149" s="37" t="s">
        <v>2601</v>
      </c>
      <c r="C149" s="37">
        <v>0</v>
      </c>
    </row>
    <row r="150" spans="1:3" x14ac:dyDescent="0.25">
      <c r="A150" s="37" t="s">
        <v>2740</v>
      </c>
      <c r="B150" s="37" t="s">
        <v>2601</v>
      </c>
      <c r="C150" s="37">
        <v>0</v>
      </c>
    </row>
    <row r="151" spans="1:3" x14ac:dyDescent="0.25">
      <c r="A151" s="37" t="s">
        <v>2741</v>
      </c>
      <c r="B151" s="37" t="s">
        <v>2601</v>
      </c>
      <c r="C151" s="37">
        <v>0</v>
      </c>
    </row>
    <row r="152" spans="1:3" x14ac:dyDescent="0.25">
      <c r="A152" s="37" t="s">
        <v>2742</v>
      </c>
      <c r="B152" s="37" t="s">
        <v>2601</v>
      </c>
      <c r="C152" s="37">
        <v>0</v>
      </c>
    </row>
    <row r="153" spans="1:3" x14ac:dyDescent="0.25">
      <c r="A153" s="37" t="s">
        <v>2743</v>
      </c>
      <c r="B153" s="37" t="s">
        <v>2601</v>
      </c>
      <c r="C153" s="37">
        <v>0</v>
      </c>
    </row>
    <row r="154" spans="1:3" x14ac:dyDescent="0.25">
      <c r="A154" s="37" t="s">
        <v>2744</v>
      </c>
      <c r="B154" s="37" t="s">
        <v>2601</v>
      </c>
      <c r="C154" s="37">
        <v>0</v>
      </c>
    </row>
    <row r="155" spans="1:3" x14ac:dyDescent="0.25">
      <c r="A155" s="37" t="s">
        <v>2745</v>
      </c>
      <c r="B155" s="37" t="s">
        <v>2601</v>
      </c>
      <c r="C155" s="37">
        <v>0</v>
      </c>
    </row>
    <row r="156" spans="1:3" x14ac:dyDescent="0.25">
      <c r="A156" s="37" t="s">
        <v>2746</v>
      </c>
      <c r="B156" s="37" t="s">
        <v>2601</v>
      </c>
      <c r="C156" s="37">
        <v>0</v>
      </c>
    </row>
    <row r="157" spans="1:3" x14ac:dyDescent="0.25">
      <c r="A157" s="37" t="s">
        <v>2747</v>
      </c>
      <c r="B157" s="37" t="s">
        <v>2601</v>
      </c>
      <c r="C157" s="37">
        <v>0</v>
      </c>
    </row>
    <row r="158" spans="1:3" x14ac:dyDescent="0.25">
      <c r="A158" s="37" t="s">
        <v>2748</v>
      </c>
      <c r="B158" s="37" t="s">
        <v>2601</v>
      </c>
      <c r="C158" s="37">
        <v>0</v>
      </c>
    </row>
    <row r="159" spans="1:3" x14ac:dyDescent="0.25">
      <c r="A159" s="37" t="s">
        <v>2749</v>
      </c>
      <c r="B159" s="37" t="s">
        <v>2601</v>
      </c>
      <c r="C159" s="37">
        <v>0</v>
      </c>
    </row>
    <row r="160" spans="1:3" x14ac:dyDescent="0.25">
      <c r="A160" s="37" t="s">
        <v>2750</v>
      </c>
      <c r="B160" s="37" t="s">
        <v>2601</v>
      </c>
      <c r="C160" s="37">
        <v>0</v>
      </c>
    </row>
    <row r="161" spans="1:3" x14ac:dyDescent="0.25">
      <c r="A161" s="37" t="s">
        <v>2751</v>
      </c>
      <c r="B161" s="37" t="s">
        <v>2601</v>
      </c>
      <c r="C161" s="37">
        <v>0</v>
      </c>
    </row>
    <row r="162" spans="1:3" x14ac:dyDescent="0.25">
      <c r="A162" s="37" t="s">
        <v>2752</v>
      </c>
      <c r="B162" s="37" t="s">
        <v>2601</v>
      </c>
      <c r="C162" s="37">
        <v>0</v>
      </c>
    </row>
    <row r="163" spans="1:3" x14ac:dyDescent="0.25">
      <c r="A163" s="37" t="s">
        <v>2753</v>
      </c>
      <c r="B163" s="37" t="s">
        <v>2601</v>
      </c>
      <c r="C163" s="37">
        <v>0</v>
      </c>
    </row>
    <row r="164" spans="1:3" x14ac:dyDescent="0.25">
      <c r="A164" s="37" t="s">
        <v>2754</v>
      </c>
      <c r="B164" s="37" t="s">
        <v>2601</v>
      </c>
      <c r="C164" s="37">
        <v>0</v>
      </c>
    </row>
    <row r="165" spans="1:3" x14ac:dyDescent="0.25">
      <c r="A165" s="37" t="s">
        <v>2755</v>
      </c>
      <c r="B165" s="37" t="s">
        <v>2601</v>
      </c>
      <c r="C165" s="37">
        <v>0</v>
      </c>
    </row>
    <row r="166" spans="1:3" x14ac:dyDescent="0.25">
      <c r="A166" s="37" t="s">
        <v>2756</v>
      </c>
      <c r="B166" s="37" t="s">
        <v>2618</v>
      </c>
      <c r="C166" s="37" t="s">
        <v>2617</v>
      </c>
    </row>
    <row r="167" spans="1:3" x14ac:dyDescent="0.25">
      <c r="A167" s="37" t="s">
        <v>2757</v>
      </c>
      <c r="B167" s="37" t="s">
        <v>2601</v>
      </c>
      <c r="C167" s="37">
        <v>0</v>
      </c>
    </row>
    <row r="168" spans="1:3" x14ac:dyDescent="0.25">
      <c r="A168" s="37" t="s">
        <v>2758</v>
      </c>
      <c r="B168" s="37" t="s">
        <v>2601</v>
      </c>
      <c r="C168" s="37">
        <v>0</v>
      </c>
    </row>
    <row r="169" spans="1:3" x14ac:dyDescent="0.25">
      <c r="A169" s="37" t="s">
        <v>2759</v>
      </c>
      <c r="B169" s="37" t="s">
        <v>2601</v>
      </c>
      <c r="C169" s="37">
        <v>0</v>
      </c>
    </row>
    <row r="170" spans="1:3" x14ac:dyDescent="0.25">
      <c r="A170" s="37" t="s">
        <v>2760</v>
      </c>
      <c r="B170" s="37" t="s">
        <v>2601</v>
      </c>
      <c r="C170" s="37">
        <v>0</v>
      </c>
    </row>
    <row r="171" spans="1:3" x14ac:dyDescent="0.25">
      <c r="A171" s="37" t="s">
        <v>2761</v>
      </c>
      <c r="B171" s="37" t="s">
        <v>2601</v>
      </c>
      <c r="C171" s="37">
        <v>0</v>
      </c>
    </row>
    <row r="172" spans="1:3" x14ac:dyDescent="0.25">
      <c r="A172" s="37" t="s">
        <v>2762</v>
      </c>
      <c r="B172" s="37" t="s">
        <v>2601</v>
      </c>
      <c r="C172" s="37">
        <v>0</v>
      </c>
    </row>
    <row r="173" spans="1:3" x14ac:dyDescent="0.25">
      <c r="A173" s="37" t="s">
        <v>2763</v>
      </c>
      <c r="B173" s="37" t="s">
        <v>2601</v>
      </c>
      <c r="C173" s="37">
        <v>0</v>
      </c>
    </row>
    <row r="174" spans="1:3" x14ac:dyDescent="0.25">
      <c r="A174" s="37" t="s">
        <v>2764</v>
      </c>
      <c r="B174" s="37" t="s">
        <v>2601</v>
      </c>
      <c r="C174" s="37">
        <v>0</v>
      </c>
    </row>
    <row r="175" spans="1:3" x14ac:dyDescent="0.25">
      <c r="A175" s="37" t="s">
        <v>2765</v>
      </c>
      <c r="B175" s="37" t="s">
        <v>2601</v>
      </c>
      <c r="C175" s="37">
        <v>0</v>
      </c>
    </row>
    <row r="176" spans="1:3" x14ac:dyDescent="0.25">
      <c r="A176" s="37" t="s">
        <v>2766</v>
      </c>
      <c r="B176" s="37" t="s">
        <v>2601</v>
      </c>
      <c r="C176" s="37">
        <v>0</v>
      </c>
    </row>
    <row r="177" spans="1:3" x14ac:dyDescent="0.25">
      <c r="A177" s="37" t="s">
        <v>2767</v>
      </c>
      <c r="B177" s="37" t="s">
        <v>2601</v>
      </c>
      <c r="C177" s="37">
        <v>0</v>
      </c>
    </row>
    <row r="178" spans="1:3" x14ac:dyDescent="0.25">
      <c r="A178" s="37" t="s">
        <v>2768</v>
      </c>
      <c r="B178" s="37" t="s">
        <v>2601</v>
      </c>
      <c r="C178" s="37">
        <v>0</v>
      </c>
    </row>
    <row r="179" spans="1:3" x14ac:dyDescent="0.25">
      <c r="A179" s="37" t="s">
        <v>2769</v>
      </c>
      <c r="B179" s="37" t="s">
        <v>2601</v>
      </c>
      <c r="C179" s="37">
        <v>0</v>
      </c>
    </row>
    <row r="180" spans="1:3" x14ac:dyDescent="0.25">
      <c r="A180" s="37" t="s">
        <v>2770</v>
      </c>
      <c r="B180" s="37" t="s">
        <v>2601</v>
      </c>
      <c r="C180" s="37">
        <v>0</v>
      </c>
    </row>
    <row r="181" spans="1:3" x14ac:dyDescent="0.25">
      <c r="A181" s="37" t="s">
        <v>2771</v>
      </c>
      <c r="B181" s="37" t="s">
        <v>2601</v>
      </c>
      <c r="C181" s="37">
        <v>0</v>
      </c>
    </row>
    <row r="182" spans="1:3" x14ac:dyDescent="0.25">
      <c r="A182" s="37" t="s">
        <v>2772</v>
      </c>
      <c r="B182" s="37" t="s">
        <v>2601</v>
      </c>
      <c r="C182" s="37">
        <v>0</v>
      </c>
    </row>
    <row r="183" spans="1:3" x14ac:dyDescent="0.25">
      <c r="A183" s="37" t="s">
        <v>2773</v>
      </c>
      <c r="B183" s="37" t="s">
        <v>2601</v>
      </c>
      <c r="C183" s="37">
        <v>0</v>
      </c>
    </row>
    <row r="184" spans="1:3" x14ac:dyDescent="0.25">
      <c r="A184" s="37" t="s">
        <v>2774</v>
      </c>
      <c r="B184" s="37" t="s">
        <v>2601</v>
      </c>
      <c r="C184" s="37">
        <v>0</v>
      </c>
    </row>
    <row r="185" spans="1:3" x14ac:dyDescent="0.25">
      <c r="A185" s="37" t="s">
        <v>2775</v>
      </c>
      <c r="B185" s="37" t="s">
        <v>2601</v>
      </c>
      <c r="C185" s="37">
        <v>0</v>
      </c>
    </row>
    <row r="186" spans="1:3" x14ac:dyDescent="0.25">
      <c r="A186" s="37" t="s">
        <v>2776</v>
      </c>
      <c r="B186" s="37" t="s">
        <v>2601</v>
      </c>
      <c r="C186" s="37">
        <v>0</v>
      </c>
    </row>
    <row r="187" spans="1:3" x14ac:dyDescent="0.25">
      <c r="A187" s="37" t="s">
        <v>2777</v>
      </c>
      <c r="B187" s="37" t="s">
        <v>2601</v>
      </c>
      <c r="C187" s="37">
        <v>0</v>
      </c>
    </row>
    <row r="188" spans="1:3" x14ac:dyDescent="0.25">
      <c r="A188" s="37" t="s">
        <v>2778</v>
      </c>
      <c r="B188" s="37" t="s">
        <v>2601</v>
      </c>
      <c r="C188" s="37">
        <v>0</v>
      </c>
    </row>
    <row r="189" spans="1:3" x14ac:dyDescent="0.25">
      <c r="A189" s="37" t="s">
        <v>2779</v>
      </c>
      <c r="B189" s="37" t="s">
        <v>2601</v>
      </c>
      <c r="C189" s="37">
        <v>0</v>
      </c>
    </row>
    <row r="190" spans="1:3" x14ac:dyDescent="0.25">
      <c r="A190" s="37" t="s">
        <v>2780</v>
      </c>
      <c r="B190" s="37" t="s">
        <v>2601</v>
      </c>
      <c r="C190" s="37">
        <v>0</v>
      </c>
    </row>
    <row r="191" spans="1:3" x14ac:dyDescent="0.25">
      <c r="A191" s="37" t="s">
        <v>2781</v>
      </c>
      <c r="B191" s="37" t="s">
        <v>2601</v>
      </c>
      <c r="C191" s="37">
        <v>0</v>
      </c>
    </row>
    <row r="192" spans="1:3" x14ac:dyDescent="0.25">
      <c r="A192" s="37" t="s">
        <v>2782</v>
      </c>
      <c r="B192" s="37" t="s">
        <v>2601</v>
      </c>
      <c r="C192" s="37">
        <v>0</v>
      </c>
    </row>
    <row r="193" spans="1:3" x14ac:dyDescent="0.25">
      <c r="A193" s="37" t="s">
        <v>2783</v>
      </c>
      <c r="B193" s="37" t="s">
        <v>2601</v>
      </c>
      <c r="C193" s="37">
        <v>0</v>
      </c>
    </row>
    <row r="194" spans="1:3" x14ac:dyDescent="0.25">
      <c r="A194" s="37" t="s">
        <v>2784</v>
      </c>
      <c r="B194" s="37" t="s">
        <v>2601</v>
      </c>
      <c r="C194" s="37">
        <v>0</v>
      </c>
    </row>
    <row r="195" spans="1:3" x14ac:dyDescent="0.25">
      <c r="A195" s="37" t="s">
        <v>2785</v>
      </c>
      <c r="B195" s="37" t="s">
        <v>2601</v>
      </c>
      <c r="C195" s="37">
        <v>0</v>
      </c>
    </row>
    <row r="196" spans="1:3" x14ac:dyDescent="0.25">
      <c r="A196" s="37" t="s">
        <v>2786</v>
      </c>
      <c r="B196" s="37" t="s">
        <v>2601</v>
      </c>
      <c r="C196" s="37">
        <v>0</v>
      </c>
    </row>
    <row r="197" spans="1:3" x14ac:dyDescent="0.25">
      <c r="A197" s="37" t="s">
        <v>2787</v>
      </c>
      <c r="B197" s="37" t="s">
        <v>2601</v>
      </c>
      <c r="C197" s="37">
        <v>0</v>
      </c>
    </row>
    <row r="198" spans="1:3" x14ac:dyDescent="0.25">
      <c r="A198" s="37" t="s">
        <v>2788</v>
      </c>
      <c r="B198" s="37" t="s">
        <v>2601</v>
      </c>
      <c r="C198" s="37">
        <v>0</v>
      </c>
    </row>
    <row r="199" spans="1:3" x14ac:dyDescent="0.25">
      <c r="A199" s="37" t="s">
        <v>2789</v>
      </c>
      <c r="B199" s="37" t="s">
        <v>2601</v>
      </c>
      <c r="C199" s="37">
        <v>0</v>
      </c>
    </row>
    <row r="200" spans="1:3" x14ac:dyDescent="0.25">
      <c r="A200" s="37" t="s">
        <v>2790</v>
      </c>
      <c r="B200" s="37" t="s">
        <v>2601</v>
      </c>
      <c r="C200" s="37">
        <v>0</v>
      </c>
    </row>
    <row r="201" spans="1:3" x14ac:dyDescent="0.25">
      <c r="A201" s="37" t="s">
        <v>2791</v>
      </c>
      <c r="B201" s="37" t="s">
        <v>2601</v>
      </c>
      <c r="C201" s="37">
        <v>0</v>
      </c>
    </row>
    <row r="202" spans="1:3" x14ac:dyDescent="0.25">
      <c r="A202" s="37" t="s">
        <v>2792</v>
      </c>
      <c r="B202" s="37" t="s">
        <v>2601</v>
      </c>
      <c r="C202" s="37">
        <v>0</v>
      </c>
    </row>
    <row r="203" spans="1:3" x14ac:dyDescent="0.25">
      <c r="A203" s="37" t="s">
        <v>2793</v>
      </c>
      <c r="B203" s="37" t="s">
        <v>2601</v>
      </c>
      <c r="C203" s="37">
        <v>0</v>
      </c>
    </row>
    <row r="204" spans="1:3" x14ac:dyDescent="0.25">
      <c r="A204" s="37" t="s">
        <v>2794</v>
      </c>
      <c r="B204" s="37" t="s">
        <v>2601</v>
      </c>
      <c r="C204" s="37">
        <v>0</v>
      </c>
    </row>
    <row r="205" spans="1:3" x14ac:dyDescent="0.25">
      <c r="A205" s="37" t="s">
        <v>2795</v>
      </c>
      <c r="B205" s="37" t="s">
        <v>2601</v>
      </c>
      <c r="C205" s="37">
        <v>0</v>
      </c>
    </row>
    <row r="206" spans="1:3" x14ac:dyDescent="0.25">
      <c r="A206" s="37" t="s">
        <v>2796</v>
      </c>
      <c r="B206" s="37" t="s">
        <v>2601</v>
      </c>
      <c r="C206" s="37">
        <v>0</v>
      </c>
    </row>
    <row r="207" spans="1:3" x14ac:dyDescent="0.25">
      <c r="A207" s="37" t="s">
        <v>2797</v>
      </c>
      <c r="B207" s="37" t="s">
        <v>2601</v>
      </c>
      <c r="C207" s="37">
        <v>0</v>
      </c>
    </row>
    <row r="208" spans="1:3" x14ac:dyDescent="0.25">
      <c r="A208" s="37" t="s">
        <v>2798</v>
      </c>
      <c r="B208" s="37" t="s">
        <v>2601</v>
      </c>
      <c r="C208" s="37">
        <v>0</v>
      </c>
    </row>
    <row r="209" spans="1:3" x14ac:dyDescent="0.25">
      <c r="A209" s="37" t="s">
        <v>2799</v>
      </c>
      <c r="B209" s="37" t="s">
        <v>2601</v>
      </c>
      <c r="C209" s="37">
        <v>0</v>
      </c>
    </row>
    <row r="210" spans="1:3" x14ac:dyDescent="0.25">
      <c r="A210" s="37" t="s">
        <v>2800</v>
      </c>
      <c r="B210" s="37" t="s">
        <v>2601</v>
      </c>
      <c r="C210" s="37">
        <v>0</v>
      </c>
    </row>
    <row r="211" spans="1:3" x14ac:dyDescent="0.25">
      <c r="A211" s="37" t="s">
        <v>2801</v>
      </c>
      <c r="B211" s="37" t="s">
        <v>2601</v>
      </c>
      <c r="C211" s="37">
        <v>0</v>
      </c>
    </row>
    <row r="212" spans="1:3" x14ac:dyDescent="0.25">
      <c r="A212" s="37" t="s">
        <v>2802</v>
      </c>
      <c r="B212" s="37" t="s">
        <v>2601</v>
      </c>
      <c r="C212" s="37">
        <v>0</v>
      </c>
    </row>
    <row r="213" spans="1:3" x14ac:dyDescent="0.25">
      <c r="A213" s="37" t="s">
        <v>2803</v>
      </c>
      <c r="B213" s="37" t="s">
        <v>2601</v>
      </c>
      <c r="C213" s="37">
        <v>0</v>
      </c>
    </row>
    <row r="214" spans="1:3" x14ac:dyDescent="0.25">
      <c r="A214" s="37" t="s">
        <v>2804</v>
      </c>
      <c r="B214" s="37" t="s">
        <v>2601</v>
      </c>
      <c r="C214" s="37">
        <v>0</v>
      </c>
    </row>
    <row r="215" spans="1:3" x14ac:dyDescent="0.25">
      <c r="A215" s="37" t="s">
        <v>2805</v>
      </c>
      <c r="B215" s="37" t="s">
        <v>2601</v>
      </c>
      <c r="C215" s="37">
        <v>0</v>
      </c>
    </row>
    <row r="216" spans="1:3" x14ac:dyDescent="0.25">
      <c r="A216" s="37" t="s">
        <v>2806</v>
      </c>
      <c r="B216" s="37" t="s">
        <v>2601</v>
      </c>
      <c r="C216" s="37">
        <v>0</v>
      </c>
    </row>
    <row r="217" spans="1:3" x14ac:dyDescent="0.25">
      <c r="A217" s="37" t="s">
        <v>2807</v>
      </c>
      <c r="B217" s="37" t="s">
        <v>2601</v>
      </c>
      <c r="C217" s="37">
        <v>0</v>
      </c>
    </row>
    <row r="218" spans="1:3" x14ac:dyDescent="0.25">
      <c r="A218" s="37" t="s">
        <v>2808</v>
      </c>
      <c r="B218" s="37" t="s">
        <v>2601</v>
      </c>
      <c r="C218" s="37">
        <v>0</v>
      </c>
    </row>
    <row r="219" spans="1:3" x14ac:dyDescent="0.25">
      <c r="A219" s="37" t="s">
        <v>2809</v>
      </c>
      <c r="B219" s="37" t="s">
        <v>2601</v>
      </c>
      <c r="C219" s="37">
        <v>0</v>
      </c>
    </row>
    <row r="220" spans="1:3" x14ac:dyDescent="0.25">
      <c r="A220" s="37" t="s">
        <v>2810</v>
      </c>
      <c r="B220" s="37" t="s">
        <v>2601</v>
      </c>
      <c r="C220" s="37">
        <v>0</v>
      </c>
    </row>
    <row r="221" spans="1:3" x14ac:dyDescent="0.25">
      <c r="A221" s="37" t="s">
        <v>2811</v>
      </c>
      <c r="B221" s="37" t="s">
        <v>2601</v>
      </c>
      <c r="C221" s="37">
        <v>0</v>
      </c>
    </row>
    <row r="222" spans="1:3" x14ac:dyDescent="0.25">
      <c r="A222" s="37" t="s">
        <v>2812</v>
      </c>
      <c r="B222" s="37" t="s">
        <v>2601</v>
      </c>
      <c r="C222" s="37">
        <v>0</v>
      </c>
    </row>
    <row r="223" spans="1:3" x14ac:dyDescent="0.25">
      <c r="A223" s="37" t="s">
        <v>2813</v>
      </c>
      <c r="B223" s="37" t="s">
        <v>2601</v>
      </c>
      <c r="C223" s="37">
        <v>0</v>
      </c>
    </row>
    <row r="224" spans="1:3" x14ac:dyDescent="0.25">
      <c r="A224" s="37" t="s">
        <v>2814</v>
      </c>
      <c r="B224" s="37" t="s">
        <v>2601</v>
      </c>
      <c r="C224" s="37">
        <v>0</v>
      </c>
    </row>
    <row r="225" spans="1:3" x14ac:dyDescent="0.25">
      <c r="A225" s="37" t="s">
        <v>2815</v>
      </c>
      <c r="B225" s="37" t="s">
        <v>2601</v>
      </c>
      <c r="C225" s="37">
        <v>0</v>
      </c>
    </row>
    <row r="226" spans="1:3" x14ac:dyDescent="0.25">
      <c r="A226" s="37" t="s">
        <v>2816</v>
      </c>
      <c r="B226" s="37" t="s">
        <v>2601</v>
      </c>
      <c r="C226" s="37">
        <v>0</v>
      </c>
    </row>
    <row r="227" spans="1:3" x14ac:dyDescent="0.25">
      <c r="A227" s="37" t="s">
        <v>2817</v>
      </c>
      <c r="B227" s="37" t="s">
        <v>2601</v>
      </c>
      <c r="C227" s="37">
        <v>0</v>
      </c>
    </row>
    <row r="228" spans="1:3" x14ac:dyDescent="0.25">
      <c r="A228" s="37" t="s">
        <v>2818</v>
      </c>
      <c r="B228" s="37" t="s">
        <v>2601</v>
      </c>
      <c r="C228" s="37">
        <v>0</v>
      </c>
    </row>
    <row r="229" spans="1:3" x14ac:dyDescent="0.25">
      <c r="A229" s="37" t="s">
        <v>2819</v>
      </c>
      <c r="B229" s="37" t="s">
        <v>2601</v>
      </c>
      <c r="C229" s="37">
        <v>0</v>
      </c>
    </row>
    <row r="230" spans="1:3" x14ac:dyDescent="0.25">
      <c r="A230" s="37" t="s">
        <v>2820</v>
      </c>
      <c r="B230" s="37" t="s">
        <v>2601</v>
      </c>
      <c r="C230" s="37">
        <v>0</v>
      </c>
    </row>
    <row r="231" spans="1:3" x14ac:dyDescent="0.25">
      <c r="A231" s="37" t="s">
        <v>2821</v>
      </c>
      <c r="B231" s="37" t="s">
        <v>2601</v>
      </c>
      <c r="C231" s="37">
        <v>0</v>
      </c>
    </row>
    <row r="232" spans="1:3" x14ac:dyDescent="0.25">
      <c r="A232" s="37" t="s">
        <v>2822</v>
      </c>
      <c r="B232" s="37" t="s">
        <v>2601</v>
      </c>
      <c r="C232" s="37">
        <v>0</v>
      </c>
    </row>
    <row r="233" spans="1:3" x14ac:dyDescent="0.25">
      <c r="A233" s="37" t="s">
        <v>2823</v>
      </c>
      <c r="B233" s="37" t="s">
        <v>2601</v>
      </c>
      <c r="C233" s="37">
        <v>0</v>
      </c>
    </row>
    <row r="234" spans="1:3" x14ac:dyDescent="0.25">
      <c r="A234" s="37" t="s">
        <v>2824</v>
      </c>
      <c r="B234" s="37" t="s">
        <v>2601</v>
      </c>
      <c r="C234" s="37">
        <v>0</v>
      </c>
    </row>
    <row r="235" spans="1:3" x14ac:dyDescent="0.25">
      <c r="A235" s="37" t="s">
        <v>2324</v>
      </c>
      <c r="B235" s="37" t="s">
        <v>2601</v>
      </c>
      <c r="C235" s="37">
        <v>0</v>
      </c>
    </row>
    <row r="236" spans="1:3" x14ac:dyDescent="0.25">
      <c r="A236" s="37" t="s">
        <v>2510</v>
      </c>
      <c r="B236" s="37" t="s">
        <v>2601</v>
      </c>
      <c r="C236" s="37">
        <v>0</v>
      </c>
    </row>
    <row r="237" spans="1:3" x14ac:dyDescent="0.25">
      <c r="A237" s="37" t="s">
        <v>2350</v>
      </c>
      <c r="B237" s="37" t="s">
        <v>2601</v>
      </c>
      <c r="C237" s="37">
        <v>0</v>
      </c>
    </row>
    <row r="238" spans="1:3" x14ac:dyDescent="0.25">
      <c r="A238" s="37" t="s">
        <v>2353</v>
      </c>
      <c r="B238" s="37" t="s">
        <v>2601</v>
      </c>
      <c r="C238" s="37">
        <v>0</v>
      </c>
    </row>
    <row r="239" spans="1:3" x14ac:dyDescent="0.25">
      <c r="A239" s="37" t="s">
        <v>2555</v>
      </c>
      <c r="B239" s="37" t="s">
        <v>2601</v>
      </c>
      <c r="C239" s="37">
        <v>0</v>
      </c>
    </row>
    <row r="240" spans="1:3" x14ac:dyDescent="0.25">
      <c r="A240" s="37" t="s">
        <v>2825</v>
      </c>
      <c r="B240" s="37" t="s">
        <v>2601</v>
      </c>
      <c r="C240" s="37">
        <v>0</v>
      </c>
    </row>
    <row r="241" spans="1:3" x14ac:dyDescent="0.25">
      <c r="A241" s="37" t="s">
        <v>2520</v>
      </c>
      <c r="B241" s="37" t="s">
        <v>2601</v>
      </c>
      <c r="C241" s="37">
        <v>0</v>
      </c>
    </row>
    <row r="242" spans="1:3" x14ac:dyDescent="0.25">
      <c r="A242" s="37" t="s">
        <v>2371</v>
      </c>
      <c r="B242" s="37" t="s">
        <v>2601</v>
      </c>
      <c r="C242" s="37">
        <v>0</v>
      </c>
    </row>
    <row r="243" spans="1:3" x14ac:dyDescent="0.25">
      <c r="A243" s="37" t="s">
        <v>2375</v>
      </c>
      <c r="B243" s="37" t="s">
        <v>2601</v>
      </c>
      <c r="C243" s="37">
        <v>0</v>
      </c>
    </row>
    <row r="244" spans="1:3" x14ac:dyDescent="0.25">
      <c r="A244" s="37" t="s">
        <v>2826</v>
      </c>
      <c r="B244" s="37" t="s">
        <v>2601</v>
      </c>
      <c r="C244" s="37">
        <v>0</v>
      </c>
    </row>
    <row r="245" spans="1:3" x14ac:dyDescent="0.25">
      <c r="A245" s="37" t="s">
        <v>2559</v>
      </c>
      <c r="B245" s="37" t="s">
        <v>2601</v>
      </c>
      <c r="C245" s="37">
        <v>0</v>
      </c>
    </row>
    <row r="246" spans="1:3" x14ac:dyDescent="0.25">
      <c r="A246" s="37" t="s">
        <v>2827</v>
      </c>
      <c r="B246" s="37" t="s">
        <v>2601</v>
      </c>
      <c r="C246" s="37">
        <v>0</v>
      </c>
    </row>
    <row r="247" spans="1:3" x14ac:dyDescent="0.25">
      <c r="A247" s="37" t="s">
        <v>2828</v>
      </c>
      <c r="B247" s="37" t="s">
        <v>2601</v>
      </c>
      <c r="C247" s="37">
        <v>0</v>
      </c>
    </row>
    <row r="248" spans="1:3" x14ac:dyDescent="0.25">
      <c r="A248" s="37" t="s">
        <v>2829</v>
      </c>
      <c r="B248" s="37" t="s">
        <v>2601</v>
      </c>
      <c r="C248" s="37">
        <v>0</v>
      </c>
    </row>
    <row r="249" spans="1:3" x14ac:dyDescent="0.25">
      <c r="A249" s="37" t="s">
        <v>2397</v>
      </c>
      <c r="B249" s="37" t="s">
        <v>2601</v>
      </c>
      <c r="C249" s="37">
        <v>0</v>
      </c>
    </row>
    <row r="250" spans="1:3" x14ac:dyDescent="0.25">
      <c r="A250" s="37" t="s">
        <v>2399</v>
      </c>
      <c r="B250" s="37" t="s">
        <v>2601</v>
      </c>
      <c r="C250" s="37">
        <v>0</v>
      </c>
    </row>
    <row r="251" spans="1:3" x14ac:dyDescent="0.25">
      <c r="A251" s="37" t="s">
        <v>2484</v>
      </c>
      <c r="B251" s="37" t="s">
        <v>2601</v>
      </c>
      <c r="C251" s="37">
        <v>0</v>
      </c>
    </row>
    <row r="252" spans="1:3" x14ac:dyDescent="0.25">
      <c r="A252" s="37" t="s">
        <v>2408</v>
      </c>
      <c r="B252" s="37" t="s">
        <v>2601</v>
      </c>
      <c r="C252" s="37">
        <v>0</v>
      </c>
    </row>
    <row r="253" spans="1:3" x14ac:dyDescent="0.25">
      <c r="A253" s="37" t="s">
        <v>2429</v>
      </c>
      <c r="B253" s="37" t="s">
        <v>2601</v>
      </c>
      <c r="C253" s="37">
        <v>0</v>
      </c>
    </row>
    <row r="254" spans="1:3" x14ac:dyDescent="0.25">
      <c r="A254" s="37" t="s">
        <v>2830</v>
      </c>
      <c r="B254" s="37" t="s">
        <v>2601</v>
      </c>
      <c r="C254" s="37">
        <v>0</v>
      </c>
    </row>
    <row r="255" spans="1:3" x14ac:dyDescent="0.25">
      <c r="A255" s="37" t="s">
        <v>2506</v>
      </c>
      <c r="B255" s="37" t="s">
        <v>2601</v>
      </c>
      <c r="C255" s="37">
        <v>0</v>
      </c>
    </row>
    <row r="256" spans="1:3" x14ac:dyDescent="0.25">
      <c r="A256" s="37" t="s">
        <v>2831</v>
      </c>
      <c r="B256" s="37" t="s">
        <v>2601</v>
      </c>
      <c r="C256" s="37">
        <v>0</v>
      </c>
    </row>
    <row r="257" spans="1:3" x14ac:dyDescent="0.25">
      <c r="A257" s="37" t="s">
        <v>2832</v>
      </c>
      <c r="B257" s="37" t="s">
        <v>2601</v>
      </c>
      <c r="C257" s="37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75" x14ac:dyDescent="0.25"/>
  <cols>
    <col min="1" max="1" width="19" bestFit="1" customWidth="1"/>
    <col min="2" max="3" width="61.625" bestFit="1" customWidth="1"/>
    <col min="4" max="4" width="15.625" bestFit="1" customWidth="1"/>
    <col min="5" max="5" width="19" bestFit="1" customWidth="1"/>
    <col min="6" max="6" width="28.625" bestFit="1" customWidth="1"/>
    <col min="7" max="7" width="15.625" bestFit="1" customWidth="1"/>
  </cols>
  <sheetData>
    <row r="1" spans="1:7" x14ac:dyDescent="0.25">
      <c r="A1" t="s">
        <v>5160</v>
      </c>
      <c r="B1" t="s">
        <v>5161</v>
      </c>
      <c r="C1" t="s">
        <v>5162</v>
      </c>
      <c r="D1" t="s">
        <v>5163</v>
      </c>
      <c r="E1" t="s">
        <v>5160</v>
      </c>
      <c r="F1" t="s">
        <v>5164</v>
      </c>
      <c r="G1" t="s">
        <v>5165</v>
      </c>
    </row>
    <row r="2" spans="1:7" x14ac:dyDescent="0.25">
      <c r="A2" t="s">
        <v>5</v>
      </c>
      <c r="B2" t="s">
        <v>113</v>
      </c>
      <c r="C2" t="s">
        <v>113</v>
      </c>
      <c r="D2" s="45" t="s">
        <v>150</v>
      </c>
      <c r="E2" t="s">
        <v>5</v>
      </c>
      <c r="F2" t="s">
        <v>5</v>
      </c>
    </row>
    <row r="3" spans="1:7" x14ac:dyDescent="0.25">
      <c r="A3" t="s">
        <v>149</v>
      </c>
      <c r="B3" t="s">
        <v>5166</v>
      </c>
      <c r="C3" t="s">
        <v>5166</v>
      </c>
      <c r="D3" s="45" t="s">
        <v>5167</v>
      </c>
      <c r="E3" t="s">
        <v>149</v>
      </c>
      <c r="F3" t="s">
        <v>481</v>
      </c>
    </row>
    <row r="4" spans="1:7" x14ac:dyDescent="0.25">
      <c r="A4" t="s">
        <v>165</v>
      </c>
      <c r="B4" t="s">
        <v>5166</v>
      </c>
      <c r="C4" t="s">
        <v>5166</v>
      </c>
      <c r="D4" s="45" t="s">
        <v>2408</v>
      </c>
      <c r="E4" t="s">
        <v>165</v>
      </c>
      <c r="F4" t="s">
        <v>1110</v>
      </c>
    </row>
    <row r="5" spans="1:7" x14ac:dyDescent="0.25">
      <c r="A5" t="s">
        <v>184</v>
      </c>
      <c r="B5" t="s">
        <v>5166</v>
      </c>
      <c r="C5" t="s">
        <v>5166</v>
      </c>
      <c r="D5" s="45" t="s">
        <v>2408</v>
      </c>
      <c r="E5" t="s">
        <v>184</v>
      </c>
      <c r="F5" t="s">
        <v>188</v>
      </c>
    </row>
    <row r="6" spans="1:7" x14ac:dyDescent="0.25">
      <c r="A6" t="s">
        <v>200</v>
      </c>
      <c r="B6" t="s">
        <v>113</v>
      </c>
      <c r="C6" t="s">
        <v>5166</v>
      </c>
      <c r="D6" s="45" t="s">
        <v>5167</v>
      </c>
      <c r="E6" t="s">
        <v>200</v>
      </c>
      <c r="F6" t="s">
        <v>203</v>
      </c>
    </row>
    <row r="7" spans="1:7" x14ac:dyDescent="0.25">
      <c r="A7" t="s">
        <v>215</v>
      </c>
      <c r="B7" t="s">
        <v>5168</v>
      </c>
      <c r="C7" t="s">
        <v>5166</v>
      </c>
      <c r="D7" s="45" t="s">
        <v>5169</v>
      </c>
      <c r="E7" t="s">
        <v>215</v>
      </c>
      <c r="F7" t="s">
        <v>501</v>
      </c>
    </row>
    <row r="8" spans="1:7" x14ac:dyDescent="0.25">
      <c r="A8" t="s">
        <v>233</v>
      </c>
      <c r="B8" t="s">
        <v>5170</v>
      </c>
      <c r="C8" t="s">
        <v>5171</v>
      </c>
      <c r="D8" s="45" t="s">
        <v>2408</v>
      </c>
      <c r="E8" t="s">
        <v>233</v>
      </c>
      <c r="F8" t="s">
        <v>252</v>
      </c>
    </row>
    <row r="9" spans="1:7" x14ac:dyDescent="0.25">
      <c r="A9" t="s">
        <v>242</v>
      </c>
      <c r="B9" t="s">
        <v>5166</v>
      </c>
      <c r="C9" t="s">
        <v>5166</v>
      </c>
      <c r="D9" s="45" t="s">
        <v>2408</v>
      </c>
      <c r="E9" t="s">
        <v>242</v>
      </c>
      <c r="F9" t="s">
        <v>265</v>
      </c>
    </row>
    <row r="10" spans="1:7" x14ac:dyDescent="0.25">
      <c r="A10" t="s">
        <v>250</v>
      </c>
      <c r="B10" t="s">
        <v>5166</v>
      </c>
      <c r="C10" t="s">
        <v>5166</v>
      </c>
      <c r="D10" s="45" t="s">
        <v>2408</v>
      </c>
      <c r="E10" t="s">
        <v>250</v>
      </c>
      <c r="F10" t="s">
        <v>217</v>
      </c>
    </row>
    <row r="11" spans="1:7" x14ac:dyDescent="0.25">
      <c r="A11" t="s">
        <v>257</v>
      </c>
      <c r="B11" t="s">
        <v>5172</v>
      </c>
      <c r="C11" t="s">
        <v>5172</v>
      </c>
      <c r="D11" s="45" t="s">
        <v>2408</v>
      </c>
      <c r="E11" t="s">
        <v>257</v>
      </c>
      <c r="F11" t="s">
        <v>259</v>
      </c>
    </row>
    <row r="12" spans="1:7" x14ac:dyDescent="0.25">
      <c r="A12" t="s">
        <v>263</v>
      </c>
      <c r="B12" t="s">
        <v>5166</v>
      </c>
      <c r="C12" t="s">
        <v>5166</v>
      </c>
      <c r="D12" s="45" t="s">
        <v>5167</v>
      </c>
      <c r="E12" t="s">
        <v>263</v>
      </c>
      <c r="F12" t="s">
        <v>542</v>
      </c>
    </row>
    <row r="13" spans="1:7" x14ac:dyDescent="0.25">
      <c r="A13" t="s">
        <v>270</v>
      </c>
      <c r="B13" t="s">
        <v>113</v>
      </c>
      <c r="C13" t="s">
        <v>5166</v>
      </c>
      <c r="D13" s="45" t="s">
        <v>5167</v>
      </c>
      <c r="E13" t="s">
        <v>270</v>
      </c>
      <c r="F13" t="s">
        <v>271</v>
      </c>
    </row>
    <row r="14" spans="1:7" x14ac:dyDescent="0.25">
      <c r="A14" t="s">
        <v>274</v>
      </c>
      <c r="B14" t="s">
        <v>5168</v>
      </c>
      <c r="C14" t="s">
        <v>5166</v>
      </c>
      <c r="D14" s="45" t="s">
        <v>2408</v>
      </c>
      <c r="E14" t="s">
        <v>274</v>
      </c>
      <c r="F14" t="s">
        <v>279</v>
      </c>
    </row>
    <row r="15" spans="1:7" x14ac:dyDescent="0.25">
      <c r="A15" t="s">
        <v>278</v>
      </c>
      <c r="B15" t="s">
        <v>5166</v>
      </c>
      <c r="C15" t="s">
        <v>5166</v>
      </c>
      <c r="D15" s="45" t="s">
        <v>5167</v>
      </c>
      <c r="E15" t="s">
        <v>278</v>
      </c>
      <c r="F15" t="s">
        <v>542</v>
      </c>
    </row>
    <row r="16" spans="1:7" x14ac:dyDescent="0.25">
      <c r="A16" t="s">
        <v>283</v>
      </c>
      <c r="B16" t="s">
        <v>113</v>
      </c>
      <c r="C16" t="s">
        <v>5166</v>
      </c>
      <c r="D16" s="45" t="s">
        <v>2408</v>
      </c>
      <c r="E16" t="s">
        <v>283</v>
      </c>
      <c r="F16" t="s">
        <v>692</v>
      </c>
    </row>
    <row r="17" spans="1:6" x14ac:dyDescent="0.25">
      <c r="A17" t="s">
        <v>288</v>
      </c>
      <c r="B17" t="s">
        <v>5166</v>
      </c>
      <c r="C17" t="s">
        <v>5166</v>
      </c>
      <c r="D17" s="45" t="s">
        <v>2408</v>
      </c>
      <c r="E17" t="s">
        <v>288</v>
      </c>
      <c r="F17" t="s">
        <v>316</v>
      </c>
    </row>
    <row r="18" spans="1:6" x14ac:dyDescent="0.25">
      <c r="A18" t="s">
        <v>293</v>
      </c>
      <c r="B18" t="s">
        <v>5173</v>
      </c>
      <c r="C18" t="s">
        <v>5166</v>
      </c>
      <c r="D18" s="45" t="s">
        <v>2408</v>
      </c>
      <c r="E18" t="s">
        <v>293</v>
      </c>
      <c r="F18" t="s">
        <v>344</v>
      </c>
    </row>
    <row r="19" spans="1:6" x14ac:dyDescent="0.25">
      <c r="A19" t="s">
        <v>299</v>
      </c>
      <c r="B19" t="s">
        <v>5166</v>
      </c>
      <c r="C19" t="s">
        <v>5166</v>
      </c>
      <c r="D19" s="45" t="s">
        <v>5169</v>
      </c>
      <c r="E19" t="s">
        <v>299</v>
      </c>
      <c r="F19" t="s">
        <v>275</v>
      </c>
    </row>
    <row r="20" spans="1:6" x14ac:dyDescent="0.25">
      <c r="A20" t="s">
        <v>304</v>
      </c>
      <c r="B20" t="s">
        <v>5174</v>
      </c>
      <c r="C20" t="s">
        <v>5166</v>
      </c>
      <c r="D20" s="45" t="s">
        <v>5169</v>
      </c>
      <c r="E20" t="s">
        <v>304</v>
      </c>
      <c r="F20" t="s">
        <v>322</v>
      </c>
    </row>
    <row r="21" spans="1:6" x14ac:dyDescent="0.25">
      <c r="A21" t="s">
        <v>309</v>
      </c>
      <c r="B21" t="s">
        <v>5166</v>
      </c>
      <c r="C21" t="s">
        <v>5166</v>
      </c>
      <c r="D21" s="45" t="s">
        <v>5169</v>
      </c>
      <c r="E21" t="s">
        <v>309</v>
      </c>
      <c r="F21" t="s">
        <v>289</v>
      </c>
    </row>
    <row r="22" spans="1:6" x14ac:dyDescent="0.25">
      <c r="A22" t="s">
        <v>315</v>
      </c>
      <c r="B22" t="s">
        <v>5166</v>
      </c>
      <c r="C22" t="s">
        <v>5166</v>
      </c>
      <c r="D22" s="45" t="s">
        <v>5169</v>
      </c>
      <c r="E22" t="s">
        <v>315</v>
      </c>
      <c r="F22" t="s">
        <v>863</v>
      </c>
    </row>
    <row r="23" spans="1:6" x14ac:dyDescent="0.25">
      <c r="A23" t="s">
        <v>321</v>
      </c>
      <c r="B23" t="s">
        <v>5166</v>
      </c>
      <c r="C23" t="s">
        <v>5166</v>
      </c>
      <c r="D23" s="45" t="s">
        <v>5169</v>
      </c>
      <c r="E23" t="s">
        <v>321</v>
      </c>
      <c r="F23" t="s">
        <v>300</v>
      </c>
    </row>
    <row r="24" spans="1:6" x14ac:dyDescent="0.25">
      <c r="A24" t="s">
        <v>327</v>
      </c>
      <c r="B24" t="s">
        <v>5166</v>
      </c>
      <c r="C24" t="s">
        <v>5166</v>
      </c>
      <c r="D24" s="45" t="s">
        <v>5169</v>
      </c>
      <c r="E24" t="s">
        <v>327</v>
      </c>
      <c r="F24" t="s">
        <v>351</v>
      </c>
    </row>
    <row r="25" spans="1:6" x14ac:dyDescent="0.25">
      <c r="A25" t="s">
        <v>334</v>
      </c>
      <c r="B25" t="s">
        <v>5166</v>
      </c>
      <c r="C25" t="s">
        <v>5166</v>
      </c>
      <c r="D25" s="45" t="s">
        <v>5169</v>
      </c>
      <c r="E25" t="s">
        <v>334</v>
      </c>
      <c r="F25" t="s">
        <v>757</v>
      </c>
    </row>
    <row r="26" spans="1:6" x14ac:dyDescent="0.25">
      <c r="A26" t="s">
        <v>341</v>
      </c>
      <c r="B26" t="s">
        <v>5166</v>
      </c>
      <c r="C26" t="s">
        <v>5166</v>
      </c>
      <c r="D26" s="45" t="s">
        <v>5167</v>
      </c>
      <c r="E26" t="s">
        <v>341</v>
      </c>
      <c r="F26" t="s">
        <v>1141</v>
      </c>
    </row>
    <row r="27" spans="1:6" x14ac:dyDescent="0.25">
      <c r="A27" t="s">
        <v>348</v>
      </c>
      <c r="B27" t="s">
        <v>113</v>
      </c>
      <c r="C27" t="s">
        <v>5166</v>
      </c>
      <c r="D27" s="45" t="s">
        <v>2408</v>
      </c>
      <c r="E27" t="s">
        <v>348</v>
      </c>
      <c r="F27" t="s">
        <v>542</v>
      </c>
    </row>
    <row r="28" spans="1:6" x14ac:dyDescent="0.25">
      <c r="A28" t="s">
        <v>359</v>
      </c>
      <c r="B28" t="s">
        <v>5175</v>
      </c>
      <c r="C28" t="s">
        <v>5175</v>
      </c>
      <c r="D28" s="45" t="s">
        <v>2408</v>
      </c>
      <c r="E28" t="s">
        <v>359</v>
      </c>
      <c r="F28" t="s">
        <v>373</v>
      </c>
    </row>
    <row r="29" spans="1:6" x14ac:dyDescent="0.25">
      <c r="A29" t="s">
        <v>371</v>
      </c>
      <c r="B29" t="s">
        <v>5166</v>
      </c>
      <c r="C29" t="s">
        <v>5166</v>
      </c>
      <c r="D29" s="45" t="s">
        <v>5169</v>
      </c>
      <c r="E29" t="s">
        <v>371</v>
      </c>
      <c r="F29" t="s">
        <v>1141</v>
      </c>
    </row>
    <row r="30" spans="1:6" x14ac:dyDescent="0.25">
      <c r="A30" t="s">
        <v>382</v>
      </c>
      <c r="B30" t="s">
        <v>5174</v>
      </c>
      <c r="C30" t="s">
        <v>5166</v>
      </c>
      <c r="D30" s="45" t="s">
        <v>2408</v>
      </c>
      <c r="E30" t="s">
        <v>382</v>
      </c>
      <c r="F30" t="s">
        <v>808</v>
      </c>
    </row>
    <row r="31" spans="1:6" x14ac:dyDescent="0.25">
      <c r="A31" t="s">
        <v>393</v>
      </c>
      <c r="B31" t="s">
        <v>5166</v>
      </c>
      <c r="C31" t="s">
        <v>5166</v>
      </c>
      <c r="D31" s="45" t="s">
        <v>5176</v>
      </c>
      <c r="E31" t="s">
        <v>393</v>
      </c>
      <c r="F31" t="s">
        <v>1141</v>
      </c>
    </row>
    <row r="32" spans="1:6" x14ac:dyDescent="0.25">
      <c r="A32" t="s">
        <v>403</v>
      </c>
      <c r="B32" t="s">
        <v>5166</v>
      </c>
      <c r="C32" t="s">
        <v>5166</v>
      </c>
      <c r="D32" s="45" t="s">
        <v>2408</v>
      </c>
      <c r="E32" t="s">
        <v>403</v>
      </c>
      <c r="F32" t="s">
        <v>404</v>
      </c>
    </row>
    <row r="33" spans="1:6" x14ac:dyDescent="0.25">
      <c r="A33" t="s">
        <v>412</v>
      </c>
      <c r="B33" t="s">
        <v>5177</v>
      </c>
      <c r="C33" t="s">
        <v>5166</v>
      </c>
      <c r="D33" s="45" t="s">
        <v>2408</v>
      </c>
      <c r="E33" t="s">
        <v>412</v>
      </c>
      <c r="F33" t="s">
        <v>413</v>
      </c>
    </row>
    <row r="34" spans="1:6" x14ac:dyDescent="0.25">
      <c r="A34" t="s">
        <v>420</v>
      </c>
      <c r="B34" t="s">
        <v>5166</v>
      </c>
      <c r="C34" t="s">
        <v>5166</v>
      </c>
      <c r="D34" s="45" t="s">
        <v>2408</v>
      </c>
      <c r="E34" t="s">
        <v>420</v>
      </c>
      <c r="F34" t="s">
        <v>421</v>
      </c>
    </row>
    <row r="35" spans="1:6" x14ac:dyDescent="0.25">
      <c r="A35" t="s">
        <v>429</v>
      </c>
      <c r="B35" t="s">
        <v>5166</v>
      </c>
      <c r="C35" t="s">
        <v>5166</v>
      </c>
      <c r="D35" s="45" t="s">
        <v>2408</v>
      </c>
      <c r="E35" t="s">
        <v>429</v>
      </c>
      <c r="F35" t="s">
        <v>1110</v>
      </c>
    </row>
    <row r="36" spans="1:6" x14ac:dyDescent="0.25">
      <c r="A36" t="s">
        <v>437</v>
      </c>
      <c r="B36" t="s">
        <v>5166</v>
      </c>
      <c r="C36" t="s">
        <v>5166</v>
      </c>
      <c r="D36" s="45" t="s">
        <v>5169</v>
      </c>
      <c r="E36" t="s">
        <v>437</v>
      </c>
      <c r="F36" t="s">
        <v>430</v>
      </c>
    </row>
    <row r="37" spans="1:6" x14ac:dyDescent="0.25">
      <c r="A37" t="s">
        <v>449</v>
      </c>
      <c r="B37" t="s">
        <v>5166</v>
      </c>
      <c r="C37" t="s">
        <v>5166</v>
      </c>
      <c r="D37" s="45" t="s">
        <v>5167</v>
      </c>
      <c r="E37" t="s">
        <v>449</v>
      </c>
      <c r="F37" t="s">
        <v>648</v>
      </c>
    </row>
    <row r="38" spans="1:6" x14ac:dyDescent="0.25">
      <c r="A38" t="s">
        <v>459</v>
      </c>
      <c r="B38" t="s">
        <v>5166</v>
      </c>
      <c r="C38" t="s">
        <v>5166</v>
      </c>
      <c r="D38" s="45" t="s">
        <v>2408</v>
      </c>
      <c r="E38" t="s">
        <v>459</v>
      </c>
      <c r="F38" t="s">
        <v>439</v>
      </c>
    </row>
    <row r="39" spans="1:6" x14ac:dyDescent="0.25">
      <c r="A39" t="s">
        <v>469</v>
      </c>
      <c r="B39" t="s">
        <v>5166</v>
      </c>
      <c r="C39" t="s">
        <v>5166</v>
      </c>
      <c r="D39" s="45" t="s">
        <v>5167</v>
      </c>
      <c r="E39" t="s">
        <v>469</v>
      </c>
      <c r="F39" t="s">
        <v>542</v>
      </c>
    </row>
    <row r="40" spans="1:6" x14ac:dyDescent="0.25">
      <c r="A40" t="s">
        <v>479</v>
      </c>
      <c r="B40" t="s">
        <v>5166</v>
      </c>
      <c r="C40" t="s">
        <v>5166</v>
      </c>
      <c r="D40" s="45" t="s">
        <v>5167</v>
      </c>
      <c r="E40" t="s">
        <v>479</v>
      </c>
      <c r="F40" t="s">
        <v>461</v>
      </c>
    </row>
    <row r="41" spans="1:6" x14ac:dyDescent="0.25">
      <c r="A41" t="s">
        <v>489</v>
      </c>
      <c r="B41" t="s">
        <v>5166</v>
      </c>
      <c r="C41" t="s">
        <v>5166</v>
      </c>
      <c r="D41" s="45" t="s">
        <v>5176</v>
      </c>
      <c r="E41" t="s">
        <v>489</v>
      </c>
      <c r="F41" t="s">
        <v>1151</v>
      </c>
    </row>
    <row r="42" spans="1:6" x14ac:dyDescent="0.25">
      <c r="A42" t="s">
        <v>499</v>
      </c>
      <c r="B42" t="s">
        <v>5166</v>
      </c>
      <c r="C42" t="s">
        <v>5166</v>
      </c>
      <c r="D42" s="45" t="s">
        <v>5167</v>
      </c>
      <c r="E42" t="s">
        <v>499</v>
      </c>
      <c r="F42" t="s">
        <v>481</v>
      </c>
    </row>
    <row r="43" spans="1:6" x14ac:dyDescent="0.25">
      <c r="A43" t="s">
        <v>510</v>
      </c>
      <c r="B43" t="s">
        <v>5166</v>
      </c>
      <c r="C43" t="s">
        <v>5166</v>
      </c>
      <c r="D43" s="45" t="s">
        <v>5176</v>
      </c>
      <c r="E43" t="s">
        <v>510</v>
      </c>
      <c r="F43" t="s">
        <v>491</v>
      </c>
    </row>
    <row r="44" spans="1:6" x14ac:dyDescent="0.25">
      <c r="A44" t="s">
        <v>520</v>
      </c>
      <c r="B44" t="s">
        <v>5166</v>
      </c>
      <c r="C44" t="s">
        <v>5166</v>
      </c>
      <c r="D44" s="45" t="s">
        <v>2408</v>
      </c>
      <c r="E44" t="s">
        <v>520</v>
      </c>
      <c r="F44" t="s">
        <v>1110</v>
      </c>
    </row>
    <row r="45" spans="1:6" x14ac:dyDescent="0.25">
      <c r="A45" t="s">
        <v>530</v>
      </c>
      <c r="B45" t="s">
        <v>5166</v>
      </c>
      <c r="C45" t="s">
        <v>5166</v>
      </c>
      <c r="D45" s="45" t="s">
        <v>5169</v>
      </c>
      <c r="E45" t="s">
        <v>530</v>
      </c>
      <c r="F45" t="s">
        <v>1110</v>
      </c>
    </row>
    <row r="46" spans="1:6" x14ac:dyDescent="0.25">
      <c r="A46" t="s">
        <v>540</v>
      </c>
      <c r="B46" t="s">
        <v>5166</v>
      </c>
      <c r="C46" t="s">
        <v>5166</v>
      </c>
      <c r="D46" s="45" t="s">
        <v>5169</v>
      </c>
      <c r="E46" t="s">
        <v>540</v>
      </c>
      <c r="F46" t="s">
        <v>1141</v>
      </c>
    </row>
    <row r="47" spans="1:6" x14ac:dyDescent="0.25">
      <c r="A47" t="s">
        <v>550</v>
      </c>
      <c r="B47" t="s">
        <v>5166</v>
      </c>
      <c r="C47" t="s">
        <v>5166</v>
      </c>
      <c r="D47" s="45" t="s">
        <v>5167</v>
      </c>
      <c r="E47" t="s">
        <v>550</v>
      </c>
      <c r="F47" t="s">
        <v>542</v>
      </c>
    </row>
    <row r="48" spans="1:6" x14ac:dyDescent="0.25">
      <c r="A48" t="s">
        <v>558</v>
      </c>
      <c r="B48" t="s">
        <v>5178</v>
      </c>
      <c r="C48" t="s">
        <v>5166</v>
      </c>
      <c r="D48" s="45" t="s">
        <v>2408</v>
      </c>
      <c r="E48" t="s">
        <v>558</v>
      </c>
      <c r="F48" t="s">
        <v>532</v>
      </c>
    </row>
    <row r="49" spans="1:6" x14ac:dyDescent="0.25">
      <c r="A49" t="s">
        <v>567</v>
      </c>
      <c r="B49" t="s">
        <v>5178</v>
      </c>
      <c r="C49" t="s">
        <v>5166</v>
      </c>
      <c r="D49" s="45" t="s">
        <v>2408</v>
      </c>
      <c r="E49" t="s">
        <v>567</v>
      </c>
      <c r="F49" t="s">
        <v>522</v>
      </c>
    </row>
    <row r="50" spans="1:6" x14ac:dyDescent="0.25">
      <c r="A50" t="s">
        <v>575</v>
      </c>
      <c r="B50" t="s">
        <v>5166</v>
      </c>
      <c r="C50" t="s">
        <v>5166</v>
      </c>
      <c r="D50" s="45" t="s">
        <v>2408</v>
      </c>
      <c r="E50" t="s">
        <v>575</v>
      </c>
      <c r="F50" t="s">
        <v>551</v>
      </c>
    </row>
    <row r="51" spans="1:6" x14ac:dyDescent="0.25">
      <c r="A51" t="s">
        <v>585</v>
      </c>
      <c r="B51" t="s">
        <v>5166</v>
      </c>
      <c r="C51" t="s">
        <v>5166</v>
      </c>
      <c r="D51" s="45" t="s">
        <v>5167</v>
      </c>
      <c r="E51" t="s">
        <v>585</v>
      </c>
      <c r="F51" t="s">
        <v>542</v>
      </c>
    </row>
    <row r="52" spans="1:6" x14ac:dyDescent="0.25">
      <c r="A52" t="s">
        <v>593</v>
      </c>
      <c r="B52" t="s">
        <v>5166</v>
      </c>
      <c r="C52" t="s">
        <v>5179</v>
      </c>
      <c r="D52" s="45" t="s">
        <v>5167</v>
      </c>
      <c r="E52" t="s">
        <v>593</v>
      </c>
      <c r="F52" t="s">
        <v>542</v>
      </c>
    </row>
    <row r="53" spans="1:6" x14ac:dyDescent="0.25">
      <c r="A53" t="s">
        <v>602</v>
      </c>
      <c r="B53" t="s">
        <v>5166</v>
      </c>
      <c r="C53" t="s">
        <v>5166</v>
      </c>
      <c r="D53" s="45" t="s">
        <v>5169</v>
      </c>
      <c r="E53" t="s">
        <v>602</v>
      </c>
      <c r="F53" t="s">
        <v>1141</v>
      </c>
    </row>
    <row r="54" spans="1:6" x14ac:dyDescent="0.25">
      <c r="A54" t="s">
        <v>613</v>
      </c>
      <c r="B54" t="s">
        <v>5173</v>
      </c>
      <c r="C54" t="s">
        <v>5166</v>
      </c>
      <c r="D54" s="45" t="s">
        <v>2408</v>
      </c>
      <c r="E54" t="s">
        <v>613</v>
      </c>
      <c r="F54" t="s">
        <v>595</v>
      </c>
    </row>
    <row r="55" spans="1:6" x14ac:dyDescent="0.25">
      <c r="A55" t="s">
        <v>622</v>
      </c>
      <c r="B55" t="s">
        <v>113</v>
      </c>
      <c r="C55" t="s">
        <v>5166</v>
      </c>
      <c r="D55" s="45" t="s">
        <v>5167</v>
      </c>
      <c r="E55" t="s">
        <v>622</v>
      </c>
      <c r="F55" t="s">
        <v>568</v>
      </c>
    </row>
    <row r="56" spans="1:6" x14ac:dyDescent="0.25">
      <c r="A56" t="s">
        <v>631</v>
      </c>
      <c r="B56" t="s">
        <v>5173</v>
      </c>
      <c r="C56" t="s">
        <v>5166</v>
      </c>
      <c r="D56" s="45" t="s">
        <v>2408</v>
      </c>
      <c r="E56" t="s">
        <v>631</v>
      </c>
      <c r="F56" t="s">
        <v>577</v>
      </c>
    </row>
    <row r="57" spans="1:6" x14ac:dyDescent="0.25">
      <c r="A57" t="s">
        <v>639</v>
      </c>
      <c r="B57" t="s">
        <v>5166</v>
      </c>
      <c r="C57" t="s">
        <v>5166</v>
      </c>
      <c r="D57" s="45" t="s">
        <v>5167</v>
      </c>
      <c r="E57" t="s">
        <v>639</v>
      </c>
      <c r="F57" t="s">
        <v>587</v>
      </c>
    </row>
    <row r="58" spans="1:6" x14ac:dyDescent="0.25">
      <c r="A58" t="s">
        <v>647</v>
      </c>
      <c r="B58" t="s">
        <v>5166</v>
      </c>
      <c r="C58" t="s">
        <v>5166</v>
      </c>
      <c r="D58" s="45" t="s">
        <v>5167</v>
      </c>
      <c r="E58" t="s">
        <v>647</v>
      </c>
      <c r="F58" t="s">
        <v>542</v>
      </c>
    </row>
    <row r="59" spans="1:6" x14ac:dyDescent="0.25">
      <c r="A59" t="s">
        <v>655</v>
      </c>
      <c r="B59" t="s">
        <v>5166</v>
      </c>
      <c r="C59" t="s">
        <v>5166</v>
      </c>
      <c r="D59" s="45" t="s">
        <v>5176</v>
      </c>
      <c r="E59" t="s">
        <v>655</v>
      </c>
      <c r="F59" t="s">
        <v>615</v>
      </c>
    </row>
    <row r="60" spans="1:6" x14ac:dyDescent="0.25">
      <c r="A60" t="s">
        <v>664</v>
      </c>
      <c r="B60" t="s">
        <v>5166</v>
      </c>
      <c r="C60" t="s">
        <v>5166</v>
      </c>
      <c r="D60" s="45" t="s">
        <v>2408</v>
      </c>
      <c r="E60" t="s">
        <v>664</v>
      </c>
      <c r="F60" t="s">
        <v>604</v>
      </c>
    </row>
    <row r="61" spans="1:6" x14ac:dyDescent="0.25">
      <c r="A61" t="s">
        <v>673</v>
      </c>
      <c r="B61" t="s">
        <v>113</v>
      </c>
      <c r="C61" t="s">
        <v>5166</v>
      </c>
      <c r="D61" s="45" t="s">
        <v>2408</v>
      </c>
      <c r="E61" t="s">
        <v>673</v>
      </c>
      <c r="F61" t="s">
        <v>624</v>
      </c>
    </row>
    <row r="62" spans="1:6" x14ac:dyDescent="0.25">
      <c r="A62" t="s">
        <v>682</v>
      </c>
      <c r="B62" t="s">
        <v>5166</v>
      </c>
      <c r="C62" t="s">
        <v>5166</v>
      </c>
      <c r="D62" s="45" t="s">
        <v>2408</v>
      </c>
      <c r="E62" t="s">
        <v>682</v>
      </c>
      <c r="F62" t="s">
        <v>1110</v>
      </c>
    </row>
    <row r="63" spans="1:6" x14ac:dyDescent="0.25">
      <c r="A63" t="s">
        <v>690</v>
      </c>
      <c r="B63" t="s">
        <v>5166</v>
      </c>
      <c r="C63" t="s">
        <v>5166</v>
      </c>
      <c r="D63" s="45" t="s">
        <v>5169</v>
      </c>
      <c r="E63" t="s">
        <v>690</v>
      </c>
      <c r="F63" t="s">
        <v>641</v>
      </c>
    </row>
    <row r="64" spans="1:6" x14ac:dyDescent="0.25">
      <c r="A64" t="s">
        <v>699</v>
      </c>
      <c r="B64" t="s">
        <v>5180</v>
      </c>
      <c r="C64" t="s">
        <v>5166</v>
      </c>
      <c r="D64" s="45" t="s">
        <v>5167</v>
      </c>
      <c r="E64" t="s">
        <v>699</v>
      </c>
      <c r="F64" t="s">
        <v>666</v>
      </c>
    </row>
    <row r="65" spans="1:6" x14ac:dyDescent="0.25">
      <c r="A65" t="s">
        <v>705</v>
      </c>
      <c r="B65" t="s">
        <v>5166</v>
      </c>
      <c r="C65" t="s">
        <v>5166</v>
      </c>
      <c r="D65" s="45" t="s">
        <v>5167</v>
      </c>
      <c r="E65" t="s">
        <v>705</v>
      </c>
      <c r="F65" t="s">
        <v>713</v>
      </c>
    </row>
    <row r="66" spans="1:6" x14ac:dyDescent="0.25">
      <c r="A66" t="s">
        <v>712</v>
      </c>
      <c r="B66" t="s">
        <v>5181</v>
      </c>
      <c r="C66" t="s">
        <v>5166</v>
      </c>
      <c r="D66" s="45" t="s">
        <v>2408</v>
      </c>
      <c r="E66" t="s">
        <v>712</v>
      </c>
      <c r="F66" t="s">
        <v>692</v>
      </c>
    </row>
    <row r="67" spans="1:6" x14ac:dyDescent="0.25">
      <c r="A67" t="s">
        <v>719</v>
      </c>
      <c r="B67" t="s">
        <v>5174</v>
      </c>
      <c r="C67" t="s">
        <v>5166</v>
      </c>
      <c r="D67" s="45" t="s">
        <v>2408</v>
      </c>
      <c r="E67" t="s">
        <v>719</v>
      </c>
      <c r="F67" t="s">
        <v>675</v>
      </c>
    </row>
    <row r="68" spans="1:6" x14ac:dyDescent="0.25">
      <c r="A68" t="s">
        <v>727</v>
      </c>
      <c r="B68" t="s">
        <v>113</v>
      </c>
      <c r="C68" t="s">
        <v>5166</v>
      </c>
      <c r="D68" s="45" t="s">
        <v>5169</v>
      </c>
      <c r="E68" t="s">
        <v>727</v>
      </c>
      <c r="F68" t="s">
        <v>706</v>
      </c>
    </row>
    <row r="69" spans="1:6" x14ac:dyDescent="0.25">
      <c r="A69" t="s">
        <v>734</v>
      </c>
      <c r="B69" t="s">
        <v>5166</v>
      </c>
      <c r="C69" t="s">
        <v>5166</v>
      </c>
      <c r="D69" s="45" t="s">
        <v>5169</v>
      </c>
      <c r="E69" t="s">
        <v>734</v>
      </c>
      <c r="F69" t="s">
        <v>700</v>
      </c>
    </row>
    <row r="70" spans="1:6" x14ac:dyDescent="0.25">
      <c r="A70" t="s">
        <v>742</v>
      </c>
      <c r="B70" t="s">
        <v>5166</v>
      </c>
      <c r="C70" t="s">
        <v>5166</v>
      </c>
      <c r="D70" s="45" t="s">
        <v>5167</v>
      </c>
      <c r="E70" t="s">
        <v>742</v>
      </c>
      <c r="F70" t="s">
        <v>542</v>
      </c>
    </row>
    <row r="71" spans="1:6" x14ac:dyDescent="0.25">
      <c r="A71" t="s">
        <v>748</v>
      </c>
      <c r="B71" t="s">
        <v>5166</v>
      </c>
      <c r="C71" t="s">
        <v>5166</v>
      </c>
      <c r="D71" s="45" t="s">
        <v>5167</v>
      </c>
      <c r="E71" t="s">
        <v>748</v>
      </c>
      <c r="F71" t="s">
        <v>684</v>
      </c>
    </row>
    <row r="72" spans="1:6" x14ac:dyDescent="0.25">
      <c r="A72" t="s">
        <v>756</v>
      </c>
      <c r="B72" t="s">
        <v>5166</v>
      </c>
      <c r="C72" t="s">
        <v>5166</v>
      </c>
      <c r="D72" s="45" t="s">
        <v>5167</v>
      </c>
      <c r="E72" t="s">
        <v>756</v>
      </c>
      <c r="F72" t="s">
        <v>542</v>
      </c>
    </row>
    <row r="73" spans="1:6" x14ac:dyDescent="0.25">
      <c r="A73" t="s">
        <v>762</v>
      </c>
      <c r="B73" t="s">
        <v>5166</v>
      </c>
      <c r="C73" t="s">
        <v>5166</v>
      </c>
      <c r="D73" s="45" t="s">
        <v>5176</v>
      </c>
      <c r="E73" t="s">
        <v>762</v>
      </c>
      <c r="F73" t="s">
        <v>1151</v>
      </c>
    </row>
    <row r="74" spans="1:6" x14ac:dyDescent="0.25">
      <c r="A74" t="s">
        <v>768</v>
      </c>
      <c r="B74" t="s">
        <v>5182</v>
      </c>
      <c r="C74" t="s">
        <v>5166</v>
      </c>
      <c r="D74" s="45" t="s">
        <v>2408</v>
      </c>
      <c r="E74" t="s">
        <v>768</v>
      </c>
      <c r="F74" t="s">
        <v>720</v>
      </c>
    </row>
    <row r="75" spans="1:6" x14ac:dyDescent="0.25">
      <c r="A75" t="s">
        <v>773</v>
      </c>
      <c r="B75" t="s">
        <v>5183</v>
      </c>
      <c r="C75" t="s">
        <v>5183</v>
      </c>
      <c r="D75" s="45" t="s">
        <v>2408</v>
      </c>
      <c r="E75" t="s">
        <v>773</v>
      </c>
      <c r="F75" t="s">
        <v>735</v>
      </c>
    </row>
    <row r="76" spans="1:6" x14ac:dyDescent="0.25">
      <c r="A76" t="s">
        <v>779</v>
      </c>
      <c r="B76" t="s">
        <v>113</v>
      </c>
      <c r="C76" t="s">
        <v>5166</v>
      </c>
      <c r="D76" s="45" t="s">
        <v>5167</v>
      </c>
      <c r="E76" t="s">
        <v>779</v>
      </c>
      <c r="F76" t="s">
        <v>728</v>
      </c>
    </row>
    <row r="77" spans="1:6" x14ac:dyDescent="0.25">
      <c r="A77" t="s">
        <v>785</v>
      </c>
      <c r="B77" t="s">
        <v>5166</v>
      </c>
      <c r="C77" t="s">
        <v>5166</v>
      </c>
      <c r="D77" s="45" t="s">
        <v>5169</v>
      </c>
      <c r="E77" t="s">
        <v>785</v>
      </c>
      <c r="F77" t="s">
        <v>792</v>
      </c>
    </row>
    <row r="78" spans="1:6" x14ac:dyDescent="0.25">
      <c r="A78" t="s">
        <v>791</v>
      </c>
      <c r="B78" t="s">
        <v>5184</v>
      </c>
      <c r="C78" t="s">
        <v>5166</v>
      </c>
      <c r="D78" s="45" t="s">
        <v>2408</v>
      </c>
      <c r="E78" t="s">
        <v>791</v>
      </c>
      <c r="F78" t="s">
        <v>743</v>
      </c>
    </row>
    <row r="79" spans="1:6" x14ac:dyDescent="0.25">
      <c r="A79" t="s">
        <v>796</v>
      </c>
      <c r="B79" t="s">
        <v>5166</v>
      </c>
      <c r="C79" t="s">
        <v>5166</v>
      </c>
      <c r="D79" s="45" t="s">
        <v>5167</v>
      </c>
      <c r="E79" t="s">
        <v>796</v>
      </c>
      <c r="F79" t="s">
        <v>780</v>
      </c>
    </row>
    <row r="80" spans="1:6" x14ac:dyDescent="0.25">
      <c r="A80" t="s">
        <v>802</v>
      </c>
      <c r="B80" t="s">
        <v>5185</v>
      </c>
      <c r="C80" t="s">
        <v>5166</v>
      </c>
      <c r="D80" s="45" t="s">
        <v>2408</v>
      </c>
      <c r="E80" t="s">
        <v>802</v>
      </c>
      <c r="F80" t="s">
        <v>749</v>
      </c>
    </row>
    <row r="81" spans="1:6" x14ac:dyDescent="0.25">
      <c r="A81" t="s">
        <v>807</v>
      </c>
      <c r="B81" t="s">
        <v>5166</v>
      </c>
      <c r="C81" t="s">
        <v>5166</v>
      </c>
      <c r="D81" s="45" t="s">
        <v>2408</v>
      </c>
      <c r="E81" t="s">
        <v>807</v>
      </c>
      <c r="F81" t="s">
        <v>797</v>
      </c>
    </row>
    <row r="82" spans="1:6" x14ac:dyDescent="0.25">
      <c r="A82" t="s">
        <v>814</v>
      </c>
      <c r="B82" t="s">
        <v>5166</v>
      </c>
      <c r="C82" t="s">
        <v>5166</v>
      </c>
      <c r="D82" s="45" t="s">
        <v>5167</v>
      </c>
      <c r="E82" t="s">
        <v>814</v>
      </c>
      <c r="F82" t="s">
        <v>542</v>
      </c>
    </row>
    <row r="83" spans="1:6" x14ac:dyDescent="0.25">
      <c r="A83" t="s">
        <v>819</v>
      </c>
      <c r="B83" t="s">
        <v>5166</v>
      </c>
      <c r="C83" t="s">
        <v>5166</v>
      </c>
      <c r="D83" s="45" t="s">
        <v>5167</v>
      </c>
      <c r="E83" t="s">
        <v>819</v>
      </c>
      <c r="F83" t="s">
        <v>803</v>
      </c>
    </row>
    <row r="84" spans="1:6" x14ac:dyDescent="0.25">
      <c r="A84" t="s">
        <v>825</v>
      </c>
      <c r="B84" t="s">
        <v>5173</v>
      </c>
      <c r="C84" t="s">
        <v>5166</v>
      </c>
      <c r="D84" s="45" t="s">
        <v>2408</v>
      </c>
      <c r="E84" t="s">
        <v>825</v>
      </c>
      <c r="F84" t="s">
        <v>1159</v>
      </c>
    </row>
    <row r="85" spans="1:6" x14ac:dyDescent="0.25">
      <c r="A85" t="s">
        <v>830</v>
      </c>
      <c r="B85" t="s">
        <v>5166</v>
      </c>
      <c r="C85" t="s">
        <v>5166</v>
      </c>
      <c r="D85" s="45" t="s">
        <v>2408</v>
      </c>
      <c r="E85" t="s">
        <v>830</v>
      </c>
      <c r="F85" t="s">
        <v>815</v>
      </c>
    </row>
    <row r="86" spans="1:6" x14ac:dyDescent="0.25">
      <c r="A86" t="s">
        <v>835</v>
      </c>
      <c r="B86" t="s">
        <v>5166</v>
      </c>
      <c r="C86" t="s">
        <v>5166</v>
      </c>
      <c r="D86" s="45" t="s">
        <v>2408</v>
      </c>
      <c r="E86" t="s">
        <v>835</v>
      </c>
      <c r="F86" t="s">
        <v>836</v>
      </c>
    </row>
    <row r="87" spans="1:6" x14ac:dyDescent="0.25">
      <c r="A87" t="s">
        <v>841</v>
      </c>
      <c r="B87" t="s">
        <v>5166</v>
      </c>
      <c r="C87" t="s">
        <v>5166</v>
      </c>
      <c r="D87" s="45" t="s">
        <v>5167</v>
      </c>
      <c r="E87" t="s">
        <v>841</v>
      </c>
      <c r="F87" t="s">
        <v>542</v>
      </c>
    </row>
    <row r="88" spans="1:6" x14ac:dyDescent="0.25">
      <c r="A88" t="s">
        <v>847</v>
      </c>
      <c r="B88" t="s">
        <v>5166</v>
      </c>
      <c r="C88" t="s">
        <v>5166</v>
      </c>
      <c r="D88" s="45" t="s">
        <v>5167</v>
      </c>
      <c r="E88" t="s">
        <v>847</v>
      </c>
      <c r="F88" t="s">
        <v>542</v>
      </c>
    </row>
    <row r="89" spans="1:6" x14ac:dyDescent="0.25">
      <c r="A89" s="81" t="s">
        <v>852</v>
      </c>
      <c r="B89" t="s">
        <v>5166</v>
      </c>
      <c r="C89" t="s">
        <v>5166</v>
      </c>
      <c r="D89" s="45" t="s">
        <v>5167</v>
      </c>
      <c r="E89" s="81" t="s">
        <v>852</v>
      </c>
      <c r="F89" t="s">
        <v>858</v>
      </c>
    </row>
    <row r="90" spans="1:6" x14ac:dyDescent="0.25">
      <c r="A90" t="s">
        <v>857</v>
      </c>
      <c r="B90" t="s">
        <v>5166</v>
      </c>
      <c r="C90" t="s">
        <v>5166</v>
      </c>
      <c r="D90" s="45" t="s">
        <v>5176</v>
      </c>
      <c r="E90" t="s">
        <v>857</v>
      </c>
      <c r="F90" t="s">
        <v>853</v>
      </c>
    </row>
    <row r="91" spans="1:6" x14ac:dyDescent="0.25">
      <c r="A91" t="s">
        <v>862</v>
      </c>
      <c r="B91" t="s">
        <v>5186</v>
      </c>
      <c r="C91" t="s">
        <v>5166</v>
      </c>
      <c r="D91" s="45" t="s">
        <v>2408</v>
      </c>
      <c r="E91" t="s">
        <v>862</v>
      </c>
      <c r="F91" t="s">
        <v>897</v>
      </c>
    </row>
    <row r="92" spans="1:6" x14ac:dyDescent="0.25">
      <c r="A92" t="s">
        <v>867</v>
      </c>
      <c r="B92" t="s">
        <v>5166</v>
      </c>
      <c r="C92" t="s">
        <v>5166</v>
      </c>
      <c r="D92" s="45" t="s">
        <v>2408</v>
      </c>
      <c r="E92" t="s">
        <v>867</v>
      </c>
      <c r="F92" t="s">
        <v>905</v>
      </c>
    </row>
    <row r="93" spans="1:6" x14ac:dyDescent="0.25">
      <c r="A93" t="s">
        <v>874</v>
      </c>
      <c r="B93" t="s">
        <v>5166</v>
      </c>
      <c r="C93" t="s">
        <v>5166</v>
      </c>
      <c r="D93" s="45" t="s">
        <v>2408</v>
      </c>
      <c r="E93" t="s">
        <v>874</v>
      </c>
      <c r="F93" t="s">
        <v>892</v>
      </c>
    </row>
    <row r="94" spans="1:6" x14ac:dyDescent="0.25">
      <c r="A94" t="s">
        <v>880</v>
      </c>
      <c r="B94" t="s">
        <v>5166</v>
      </c>
      <c r="C94" t="s">
        <v>5166</v>
      </c>
      <c r="D94" s="45" t="s">
        <v>5176</v>
      </c>
      <c r="E94" t="s">
        <v>880</v>
      </c>
      <c r="F94" t="s">
        <v>1151</v>
      </c>
    </row>
    <row r="95" spans="1:6" x14ac:dyDescent="0.25">
      <c r="A95" t="s">
        <v>886</v>
      </c>
      <c r="B95" t="s">
        <v>5166</v>
      </c>
      <c r="C95" t="s">
        <v>5166</v>
      </c>
      <c r="D95" s="45" t="s">
        <v>5167</v>
      </c>
      <c r="E95" t="s">
        <v>886</v>
      </c>
      <c r="F95" t="s">
        <v>542</v>
      </c>
    </row>
    <row r="96" spans="1:6" x14ac:dyDescent="0.25">
      <c r="A96" t="s">
        <v>891</v>
      </c>
      <c r="B96" t="s">
        <v>5166</v>
      </c>
      <c r="C96" t="s">
        <v>5166</v>
      </c>
      <c r="D96" s="45" t="s">
        <v>5167</v>
      </c>
      <c r="E96" t="s">
        <v>891</v>
      </c>
      <c r="F96" t="s">
        <v>881</v>
      </c>
    </row>
    <row r="97" spans="1:6" x14ac:dyDescent="0.25">
      <c r="A97" t="s">
        <v>896</v>
      </c>
      <c r="B97" t="s">
        <v>5166</v>
      </c>
      <c r="C97" t="s">
        <v>5166</v>
      </c>
      <c r="D97" s="45" t="s">
        <v>5169</v>
      </c>
      <c r="E97" t="s">
        <v>896</v>
      </c>
      <c r="F97" t="s">
        <v>887</v>
      </c>
    </row>
    <row r="98" spans="1:6" x14ac:dyDescent="0.25">
      <c r="A98" t="s">
        <v>900</v>
      </c>
      <c r="B98" t="s">
        <v>5166</v>
      </c>
      <c r="C98" t="s">
        <v>5166</v>
      </c>
      <c r="D98" s="45" t="s">
        <v>2408</v>
      </c>
      <c r="E98" t="s">
        <v>900</v>
      </c>
      <c r="F98" t="s">
        <v>901</v>
      </c>
    </row>
    <row r="99" spans="1:6" x14ac:dyDescent="0.25">
      <c r="A99" t="s">
        <v>904</v>
      </c>
      <c r="B99" t="s">
        <v>5166</v>
      </c>
      <c r="C99" t="s">
        <v>5166</v>
      </c>
      <c r="D99" s="45" t="s">
        <v>2408</v>
      </c>
      <c r="E99" t="s">
        <v>904</v>
      </c>
      <c r="F99" t="s">
        <v>868</v>
      </c>
    </row>
    <row r="100" spans="1:6" x14ac:dyDescent="0.25">
      <c r="A100" t="s">
        <v>910</v>
      </c>
      <c r="B100" t="s">
        <v>113</v>
      </c>
      <c r="C100" t="s">
        <v>5166</v>
      </c>
      <c r="D100" s="45" t="s">
        <v>2408</v>
      </c>
      <c r="E100" t="s">
        <v>910</v>
      </c>
      <c r="F100" t="s">
        <v>842</v>
      </c>
    </row>
    <row r="101" spans="1:6" x14ac:dyDescent="0.25">
      <c r="A101" t="s">
        <v>916</v>
      </c>
      <c r="B101" t="s">
        <v>5186</v>
      </c>
      <c r="C101" t="s">
        <v>5166</v>
      </c>
      <c r="D101" s="45" t="s">
        <v>2408</v>
      </c>
      <c r="E101" t="s">
        <v>916</v>
      </c>
      <c r="F101" t="s">
        <v>933</v>
      </c>
    </row>
    <row r="102" spans="1:6" x14ac:dyDescent="0.25">
      <c r="A102" t="s">
        <v>920</v>
      </c>
      <c r="B102" t="s">
        <v>5166</v>
      </c>
      <c r="C102" t="s">
        <v>5166</v>
      </c>
      <c r="D102" s="45" t="s">
        <v>5167</v>
      </c>
      <c r="E102" t="s">
        <v>920</v>
      </c>
      <c r="F102" t="s">
        <v>542</v>
      </c>
    </row>
    <row r="103" spans="1:6" x14ac:dyDescent="0.25">
      <c r="A103" t="s">
        <v>924</v>
      </c>
      <c r="B103" t="s">
        <v>5166</v>
      </c>
      <c r="C103" t="s">
        <v>5166</v>
      </c>
      <c r="D103" s="45" t="s">
        <v>2408</v>
      </c>
      <c r="E103" t="s">
        <v>924</v>
      </c>
      <c r="F103" t="s">
        <v>937</v>
      </c>
    </row>
    <row r="104" spans="1:6" x14ac:dyDescent="0.25">
      <c r="A104" t="s">
        <v>928</v>
      </c>
      <c r="B104" t="s">
        <v>5166</v>
      </c>
      <c r="C104" t="s">
        <v>5166</v>
      </c>
      <c r="D104" s="45" t="s">
        <v>5169</v>
      </c>
      <c r="E104" t="s">
        <v>928</v>
      </c>
      <c r="F104" t="s">
        <v>925</v>
      </c>
    </row>
    <row r="105" spans="1:6" x14ac:dyDescent="0.25">
      <c r="A105" t="s">
        <v>932</v>
      </c>
      <c r="B105" t="s">
        <v>5166</v>
      </c>
      <c r="C105" t="s">
        <v>5166</v>
      </c>
      <c r="D105" s="45" t="s">
        <v>5176</v>
      </c>
      <c r="E105" t="s">
        <v>932</v>
      </c>
      <c r="F105" t="s">
        <v>1151</v>
      </c>
    </row>
    <row r="106" spans="1:6" x14ac:dyDescent="0.25">
      <c r="A106" t="s">
        <v>936</v>
      </c>
      <c r="B106" t="s">
        <v>5186</v>
      </c>
      <c r="C106" t="s">
        <v>5166</v>
      </c>
      <c r="D106" s="45" t="s">
        <v>2408</v>
      </c>
      <c r="E106" t="s">
        <v>936</v>
      </c>
      <c r="F106" t="s">
        <v>921</v>
      </c>
    </row>
    <row r="107" spans="1:6" x14ac:dyDescent="0.25">
      <c r="A107" t="s">
        <v>941</v>
      </c>
      <c r="B107" t="s">
        <v>5166</v>
      </c>
      <c r="C107" t="s">
        <v>5166</v>
      </c>
      <c r="D107" s="45" t="s">
        <v>5167</v>
      </c>
      <c r="E107" t="s">
        <v>941</v>
      </c>
      <c r="F107" t="s">
        <v>929</v>
      </c>
    </row>
    <row r="108" spans="1:6" ht="31.5" x14ac:dyDescent="0.25">
      <c r="A108" t="s">
        <v>946</v>
      </c>
      <c r="B108" s="49" t="s">
        <v>5187</v>
      </c>
      <c r="C108" t="s">
        <v>5166</v>
      </c>
      <c r="D108" s="45" t="s">
        <v>5167</v>
      </c>
      <c r="E108" t="s">
        <v>946</v>
      </c>
      <c r="F108" t="s">
        <v>968</v>
      </c>
    </row>
    <row r="109" spans="1:6" x14ac:dyDescent="0.25">
      <c r="A109" t="s">
        <v>951</v>
      </c>
      <c r="B109" t="s">
        <v>5166</v>
      </c>
      <c r="C109" t="s">
        <v>5166</v>
      </c>
      <c r="D109" s="45" t="s">
        <v>2408</v>
      </c>
      <c r="E109" t="s">
        <v>951</v>
      </c>
      <c r="F109" t="s">
        <v>1110</v>
      </c>
    </row>
    <row r="110" spans="1:6" x14ac:dyDescent="0.25">
      <c r="A110" t="s">
        <v>957</v>
      </c>
      <c r="B110" t="s">
        <v>5166</v>
      </c>
      <c r="C110" t="s">
        <v>5166</v>
      </c>
      <c r="D110" s="45" t="s">
        <v>2408</v>
      </c>
      <c r="E110" t="s">
        <v>957</v>
      </c>
      <c r="F110" t="s">
        <v>976</v>
      </c>
    </row>
    <row r="111" spans="1:6" x14ac:dyDescent="0.25">
      <c r="A111" t="s">
        <v>963</v>
      </c>
      <c r="B111" t="s">
        <v>5166</v>
      </c>
      <c r="C111" t="s">
        <v>5166</v>
      </c>
      <c r="D111" s="45" t="s">
        <v>5169</v>
      </c>
      <c r="E111" t="s">
        <v>963</v>
      </c>
      <c r="F111" t="s">
        <v>1141</v>
      </c>
    </row>
    <row r="112" spans="1:6" x14ac:dyDescent="0.25">
      <c r="A112" t="s">
        <v>967</v>
      </c>
      <c r="B112" t="s">
        <v>5166</v>
      </c>
      <c r="C112" t="s">
        <v>5166</v>
      </c>
      <c r="D112" s="45" t="s">
        <v>2408</v>
      </c>
      <c r="E112" t="s">
        <v>967</v>
      </c>
      <c r="F112" t="s">
        <v>952</v>
      </c>
    </row>
    <row r="113" spans="1:7" x14ac:dyDescent="0.25">
      <c r="A113" t="s">
        <v>971</v>
      </c>
      <c r="B113" t="s">
        <v>5166</v>
      </c>
      <c r="C113" t="s">
        <v>5166</v>
      </c>
      <c r="D113" s="45" t="s">
        <v>2408</v>
      </c>
      <c r="E113" t="s">
        <v>971</v>
      </c>
      <c r="F113" t="s">
        <v>964</v>
      </c>
    </row>
    <row r="114" spans="1:7" x14ac:dyDescent="0.25">
      <c r="A114" t="s">
        <v>975</v>
      </c>
      <c r="B114" t="s">
        <v>5166</v>
      </c>
      <c r="C114" t="s">
        <v>5166</v>
      </c>
      <c r="D114" s="45" t="s">
        <v>5167</v>
      </c>
      <c r="E114" t="s">
        <v>975</v>
      </c>
      <c r="F114" t="s">
        <v>972</v>
      </c>
    </row>
    <row r="115" spans="1:7" x14ac:dyDescent="0.25">
      <c r="A115" t="s">
        <v>979</v>
      </c>
      <c r="B115" t="s">
        <v>5166</v>
      </c>
      <c r="C115" t="s">
        <v>5166</v>
      </c>
      <c r="D115" s="45" t="s">
        <v>5167</v>
      </c>
      <c r="E115" t="s">
        <v>979</v>
      </c>
      <c r="F115" t="s">
        <v>542</v>
      </c>
    </row>
    <row r="116" spans="1:7" x14ac:dyDescent="0.25">
      <c r="A116" t="s">
        <v>983</v>
      </c>
      <c r="B116" t="s">
        <v>5166</v>
      </c>
      <c r="C116" t="s">
        <v>5166</v>
      </c>
      <c r="D116" s="45" t="s">
        <v>5167</v>
      </c>
      <c r="E116" t="s">
        <v>983</v>
      </c>
      <c r="F116" t="s">
        <v>984</v>
      </c>
    </row>
    <row r="117" spans="1:7" x14ac:dyDescent="0.25">
      <c r="A117" t="s">
        <v>987</v>
      </c>
      <c r="B117" t="s">
        <v>5166</v>
      </c>
      <c r="C117" t="s">
        <v>5166</v>
      </c>
      <c r="D117" s="45" t="s">
        <v>2408</v>
      </c>
      <c r="E117" t="s">
        <v>987</v>
      </c>
      <c r="F117" t="s">
        <v>992</v>
      </c>
    </row>
    <row r="118" spans="1:7" x14ac:dyDescent="0.25">
      <c r="A118" t="s">
        <v>991</v>
      </c>
      <c r="B118" t="s">
        <v>5166</v>
      </c>
      <c r="C118" t="s">
        <v>5166</v>
      </c>
      <c r="D118" s="45" t="s">
        <v>2408</v>
      </c>
      <c r="E118" t="s">
        <v>991</v>
      </c>
      <c r="F118" t="s">
        <v>996</v>
      </c>
    </row>
    <row r="119" spans="1:7" x14ac:dyDescent="0.25">
      <c r="A119" t="s">
        <v>995</v>
      </c>
      <c r="B119" t="s">
        <v>5166</v>
      </c>
      <c r="C119" t="s">
        <v>5166</v>
      </c>
      <c r="D119" s="45" t="s">
        <v>5167</v>
      </c>
      <c r="E119" t="s">
        <v>995</v>
      </c>
      <c r="F119" t="s">
        <v>1000</v>
      </c>
    </row>
    <row r="120" spans="1:7" x14ac:dyDescent="0.25">
      <c r="A120" t="s">
        <v>999</v>
      </c>
      <c r="B120" t="s">
        <v>5166</v>
      </c>
      <c r="C120" t="s">
        <v>5166</v>
      </c>
      <c r="D120" s="45" t="s">
        <v>5176</v>
      </c>
      <c r="E120" t="s">
        <v>999</v>
      </c>
      <c r="F120" t="s">
        <v>1151</v>
      </c>
    </row>
    <row r="121" spans="1:7" x14ac:dyDescent="0.25">
      <c r="A121" t="s">
        <v>1003</v>
      </c>
      <c r="B121" t="s">
        <v>5185</v>
      </c>
      <c r="C121" t="s">
        <v>5166</v>
      </c>
      <c r="D121" s="45" t="s">
        <v>2408</v>
      </c>
      <c r="E121" t="s">
        <v>1003</v>
      </c>
      <c r="F121" t="s">
        <v>1030</v>
      </c>
    </row>
    <row r="122" spans="1:7" x14ac:dyDescent="0.25">
      <c r="A122" t="s">
        <v>1007</v>
      </c>
      <c r="B122" t="s">
        <v>5166</v>
      </c>
      <c r="C122" t="s">
        <v>5166</v>
      </c>
      <c r="D122" s="45" t="s">
        <v>2408</v>
      </c>
      <c r="E122" t="s">
        <v>1007</v>
      </c>
      <c r="F122" t="s">
        <v>1021</v>
      </c>
    </row>
    <row r="123" spans="1:7" x14ac:dyDescent="0.25">
      <c r="A123" t="s">
        <v>1011</v>
      </c>
      <c r="B123" t="s">
        <v>113</v>
      </c>
      <c r="C123" t="s">
        <v>5166</v>
      </c>
      <c r="D123" s="45" t="s">
        <v>2408</v>
      </c>
      <c r="E123" t="s">
        <v>1011</v>
      </c>
      <c r="F123" t="s">
        <v>1110</v>
      </c>
    </row>
    <row r="124" spans="1:7" x14ac:dyDescent="0.25">
      <c r="A124" t="s">
        <v>1016</v>
      </c>
      <c r="B124" t="s">
        <v>5188</v>
      </c>
      <c r="C124" t="s">
        <v>5188</v>
      </c>
      <c r="D124" s="45" t="s">
        <v>2408</v>
      </c>
      <c r="E124" t="s">
        <v>1016</v>
      </c>
      <c r="F124" t="s">
        <v>1159</v>
      </c>
    </row>
    <row r="125" spans="1:7" x14ac:dyDescent="0.25">
      <c r="A125" t="s">
        <v>1020</v>
      </c>
      <c r="B125" t="s">
        <v>5166</v>
      </c>
      <c r="C125" t="s">
        <v>5166</v>
      </c>
      <c r="D125" s="45" t="s">
        <v>5167</v>
      </c>
      <c r="E125" t="s">
        <v>1020</v>
      </c>
      <c r="F125" t="s">
        <v>542</v>
      </c>
    </row>
    <row r="126" spans="1:7" x14ac:dyDescent="0.25">
      <c r="A126" t="s">
        <v>1024</v>
      </c>
      <c r="B126" t="s">
        <v>5166</v>
      </c>
      <c r="C126" t="s">
        <v>5166</v>
      </c>
      <c r="D126" s="45" t="s">
        <v>5167</v>
      </c>
      <c r="E126" t="s">
        <v>1024</v>
      </c>
      <c r="F126" t="s">
        <v>542</v>
      </c>
    </row>
    <row r="127" spans="1:7" x14ac:dyDescent="0.25">
      <c r="A127" t="s">
        <v>1029</v>
      </c>
      <c r="B127" t="s">
        <v>5166</v>
      </c>
      <c r="C127" t="s">
        <v>5166</v>
      </c>
      <c r="D127" s="45" t="s">
        <v>5167</v>
      </c>
      <c r="E127" t="s">
        <v>1029</v>
      </c>
      <c r="F127" t="s">
        <v>542</v>
      </c>
    </row>
    <row r="128" spans="1:7" x14ac:dyDescent="0.25">
      <c r="A128" t="s">
        <v>1034</v>
      </c>
      <c r="B128" t="s">
        <v>5178</v>
      </c>
      <c r="C128" t="s">
        <v>5166</v>
      </c>
      <c r="D128" s="45" t="s">
        <v>2408</v>
      </c>
      <c r="E128" t="s">
        <v>1034</v>
      </c>
      <c r="F128" t="s">
        <v>1012</v>
      </c>
      <c r="G128" t="s">
        <v>1110</v>
      </c>
    </row>
    <row r="129" spans="1:7" x14ac:dyDescent="0.25">
      <c r="A129" t="s">
        <v>1039</v>
      </c>
      <c r="B129" t="s">
        <v>5173</v>
      </c>
      <c r="C129" t="s">
        <v>5166</v>
      </c>
      <c r="D129" s="45" t="s">
        <v>2408</v>
      </c>
      <c r="E129" t="s">
        <v>1039</v>
      </c>
      <c r="F129" t="s">
        <v>1063</v>
      </c>
    </row>
    <row r="130" spans="1:7" x14ac:dyDescent="0.25">
      <c r="A130" t="s">
        <v>1043</v>
      </c>
      <c r="B130" t="s">
        <v>5166</v>
      </c>
      <c r="C130" t="s">
        <v>5166</v>
      </c>
      <c r="D130" s="45" t="s">
        <v>2408</v>
      </c>
      <c r="E130" t="s">
        <v>1043</v>
      </c>
      <c r="F130" t="s">
        <v>1045</v>
      </c>
    </row>
    <row r="131" spans="1:7" x14ac:dyDescent="0.25">
      <c r="A131" t="s">
        <v>1049</v>
      </c>
      <c r="B131" t="s">
        <v>5166</v>
      </c>
      <c r="C131" t="s">
        <v>5166</v>
      </c>
      <c r="D131" s="45" t="s">
        <v>5167</v>
      </c>
      <c r="E131" t="s">
        <v>1049</v>
      </c>
      <c r="F131" t="s">
        <v>1017</v>
      </c>
    </row>
    <row r="132" spans="1:7" x14ac:dyDescent="0.25">
      <c r="A132" t="s">
        <v>1053</v>
      </c>
      <c r="B132" t="s">
        <v>5178</v>
      </c>
      <c r="C132" t="s">
        <v>5166</v>
      </c>
      <c r="D132" s="45" t="s">
        <v>2408</v>
      </c>
      <c r="E132" t="s">
        <v>1053</v>
      </c>
      <c r="F132" t="s">
        <v>1059</v>
      </c>
    </row>
    <row r="133" spans="1:7" x14ac:dyDescent="0.25">
      <c r="A133" t="s">
        <v>1058</v>
      </c>
      <c r="B133" t="s">
        <v>5189</v>
      </c>
      <c r="C133" t="s">
        <v>5166</v>
      </c>
      <c r="D133" s="45" t="s">
        <v>2408</v>
      </c>
      <c r="E133" t="s">
        <v>1058</v>
      </c>
      <c r="F133" t="s">
        <v>1071</v>
      </c>
    </row>
    <row r="134" spans="1:7" x14ac:dyDescent="0.25">
      <c r="A134" t="s">
        <v>1062</v>
      </c>
      <c r="B134" t="s">
        <v>5174</v>
      </c>
      <c r="C134" t="s">
        <v>5166</v>
      </c>
      <c r="D134" s="45" t="s">
        <v>2408</v>
      </c>
      <c r="E134" t="s">
        <v>1062</v>
      </c>
      <c r="F134" t="s">
        <v>1067</v>
      </c>
    </row>
    <row r="135" spans="1:7" x14ac:dyDescent="0.25">
      <c r="A135" t="s">
        <v>1066</v>
      </c>
      <c r="B135" t="s">
        <v>5166</v>
      </c>
      <c r="C135" t="s">
        <v>5166</v>
      </c>
      <c r="D135" s="45" t="s">
        <v>5176</v>
      </c>
      <c r="E135" t="s">
        <v>1066</v>
      </c>
      <c r="F135" t="s">
        <v>1151</v>
      </c>
    </row>
    <row r="136" spans="1:7" x14ac:dyDescent="0.25">
      <c r="A136" t="s">
        <v>1070</v>
      </c>
      <c r="B136" t="s">
        <v>113</v>
      </c>
      <c r="C136" t="s">
        <v>5166</v>
      </c>
      <c r="D136" s="45" t="s">
        <v>2408</v>
      </c>
      <c r="E136" t="s">
        <v>1070</v>
      </c>
      <c r="F136" t="s">
        <v>1093</v>
      </c>
    </row>
    <row r="137" spans="1:7" x14ac:dyDescent="0.25">
      <c r="A137" t="s">
        <v>1074</v>
      </c>
      <c r="B137" t="s">
        <v>5166</v>
      </c>
      <c r="C137" t="s">
        <v>5166</v>
      </c>
      <c r="D137" s="45" t="s">
        <v>5167</v>
      </c>
      <c r="E137" t="s">
        <v>1074</v>
      </c>
      <c r="F137" t="s">
        <v>1079</v>
      </c>
    </row>
    <row r="138" spans="1:7" x14ac:dyDescent="0.25">
      <c r="A138" t="s">
        <v>1078</v>
      </c>
      <c r="B138" t="s">
        <v>5166</v>
      </c>
      <c r="C138" t="s">
        <v>5166</v>
      </c>
      <c r="D138" s="45" t="s">
        <v>5167</v>
      </c>
      <c r="E138" t="s">
        <v>1078</v>
      </c>
      <c r="F138" t="s">
        <v>1089</v>
      </c>
    </row>
    <row r="139" spans="1:7" x14ac:dyDescent="0.25">
      <c r="A139" t="s">
        <v>1083</v>
      </c>
      <c r="B139" t="s">
        <v>5190</v>
      </c>
      <c r="C139" t="s">
        <v>5166</v>
      </c>
      <c r="D139" s="45" t="s">
        <v>2408</v>
      </c>
      <c r="E139" t="s">
        <v>1083</v>
      </c>
      <c r="F139" t="s">
        <v>1075</v>
      </c>
    </row>
    <row r="140" spans="1:7" x14ac:dyDescent="0.25">
      <c r="A140" t="s">
        <v>1088</v>
      </c>
      <c r="B140" t="s">
        <v>5186</v>
      </c>
      <c r="C140" t="s">
        <v>5166</v>
      </c>
      <c r="D140" s="45" t="s">
        <v>2408</v>
      </c>
      <c r="E140" t="s">
        <v>1088</v>
      </c>
      <c r="F140" t="s">
        <v>1106</v>
      </c>
      <c r="G140" t="s">
        <v>1110</v>
      </c>
    </row>
    <row r="141" spans="1:7" x14ac:dyDescent="0.25">
      <c r="A141" t="s">
        <v>1092</v>
      </c>
      <c r="B141" t="s">
        <v>5166</v>
      </c>
      <c r="C141" t="s">
        <v>5166</v>
      </c>
      <c r="D141" s="45" t="s">
        <v>5169</v>
      </c>
      <c r="E141" t="s">
        <v>1092</v>
      </c>
      <c r="F141" t="s">
        <v>1102</v>
      </c>
    </row>
    <row r="142" spans="1:7" x14ac:dyDescent="0.25">
      <c r="A142" t="s">
        <v>1096</v>
      </c>
      <c r="B142" t="s">
        <v>5166</v>
      </c>
      <c r="C142" t="s">
        <v>5166</v>
      </c>
      <c r="D142" s="45" t="s">
        <v>5167</v>
      </c>
      <c r="E142" t="s">
        <v>1096</v>
      </c>
      <c r="F142" t="s">
        <v>169</v>
      </c>
    </row>
    <row r="143" spans="1:7" x14ac:dyDescent="0.25">
      <c r="A143" t="s">
        <v>1101</v>
      </c>
      <c r="B143" t="s">
        <v>5168</v>
      </c>
      <c r="C143" t="s">
        <v>5166</v>
      </c>
      <c r="D143" s="45" t="s">
        <v>5169</v>
      </c>
      <c r="E143" t="s">
        <v>1101</v>
      </c>
      <c r="F143" t="s">
        <v>512</v>
      </c>
    </row>
    <row r="144" spans="1:7" x14ac:dyDescent="0.25">
      <c r="A144" t="s">
        <v>1105</v>
      </c>
      <c r="B144" t="s">
        <v>5179</v>
      </c>
      <c r="C144" t="s">
        <v>5179</v>
      </c>
      <c r="D144" s="45" t="s">
        <v>5167</v>
      </c>
      <c r="E144" t="s">
        <v>1105</v>
      </c>
      <c r="F144" t="s">
        <v>559</v>
      </c>
    </row>
    <row r="145" spans="1:7" x14ac:dyDescent="0.25">
      <c r="A145" t="s">
        <v>1109</v>
      </c>
      <c r="B145" t="s">
        <v>5173</v>
      </c>
      <c r="C145" t="s">
        <v>5166</v>
      </c>
      <c r="D145" s="45" t="s">
        <v>2408</v>
      </c>
      <c r="E145" t="s">
        <v>1109</v>
      </c>
      <c r="F145" t="s">
        <v>1097</v>
      </c>
      <c r="G145" t="s">
        <v>1110</v>
      </c>
    </row>
    <row r="146" spans="1:7" x14ac:dyDescent="0.25">
      <c r="A146" t="s">
        <v>1113</v>
      </c>
      <c r="B146" t="s">
        <v>5191</v>
      </c>
      <c r="C146" t="s">
        <v>5191</v>
      </c>
      <c r="D146" s="45" t="s">
        <v>2408</v>
      </c>
      <c r="E146" t="s">
        <v>1113</v>
      </c>
      <c r="F146" t="s">
        <v>1110</v>
      </c>
    </row>
    <row r="147" spans="1:7" x14ac:dyDescent="0.25">
      <c r="A147" t="s">
        <v>1117</v>
      </c>
      <c r="B147" t="s">
        <v>5166</v>
      </c>
      <c r="C147" t="s">
        <v>5166</v>
      </c>
      <c r="D147" s="45" t="s">
        <v>5176</v>
      </c>
      <c r="E147" t="s">
        <v>1117</v>
      </c>
      <c r="F147" t="s">
        <v>1151</v>
      </c>
    </row>
    <row r="148" spans="1:7" x14ac:dyDescent="0.25">
      <c r="A148" t="s">
        <v>1121</v>
      </c>
      <c r="B148" t="s">
        <v>5166</v>
      </c>
      <c r="C148" t="s">
        <v>5166</v>
      </c>
      <c r="D148" s="45" t="s">
        <v>2408</v>
      </c>
      <c r="E148" t="s">
        <v>1121</v>
      </c>
      <c r="F148" t="s">
        <v>1114</v>
      </c>
    </row>
    <row r="149" spans="1:7" x14ac:dyDescent="0.25">
      <c r="A149" t="s">
        <v>1126</v>
      </c>
      <c r="B149" t="s">
        <v>113</v>
      </c>
      <c r="C149" t="s">
        <v>5166</v>
      </c>
      <c r="D149" s="45" t="s">
        <v>2408</v>
      </c>
      <c r="E149" t="s">
        <v>1126</v>
      </c>
      <c r="F149" t="s">
        <v>1118</v>
      </c>
    </row>
    <row r="150" spans="1:7" x14ac:dyDescent="0.25">
      <c r="A150" t="s">
        <v>1130</v>
      </c>
      <c r="B150" t="s">
        <v>5166</v>
      </c>
      <c r="C150" t="s">
        <v>5166</v>
      </c>
      <c r="D150" s="45" t="s">
        <v>2408</v>
      </c>
      <c r="E150" t="s">
        <v>1130</v>
      </c>
      <c r="F150" t="s">
        <v>1122</v>
      </c>
    </row>
    <row r="151" spans="1:7" x14ac:dyDescent="0.25">
      <c r="A151" t="s">
        <v>1134</v>
      </c>
      <c r="B151" t="s">
        <v>5166</v>
      </c>
      <c r="C151" t="s">
        <v>5166</v>
      </c>
      <c r="D151" s="45" t="s">
        <v>2408</v>
      </c>
      <c r="E151" t="s">
        <v>1134</v>
      </c>
      <c r="F151" t="s">
        <v>1155</v>
      </c>
    </row>
    <row r="152" spans="1:7" x14ac:dyDescent="0.25">
      <c r="A152" t="s">
        <v>1139</v>
      </c>
      <c r="B152" t="s">
        <v>5173</v>
      </c>
      <c r="C152" t="s">
        <v>5166</v>
      </c>
      <c r="D152" s="45" t="s">
        <v>2408</v>
      </c>
      <c r="E152" t="s">
        <v>1139</v>
      </c>
      <c r="F152" t="s">
        <v>1163</v>
      </c>
    </row>
    <row r="153" spans="1:7" x14ac:dyDescent="0.25">
      <c r="A153" t="s">
        <v>1145</v>
      </c>
      <c r="B153" t="s">
        <v>5166</v>
      </c>
      <c r="C153" t="s">
        <v>5166</v>
      </c>
      <c r="D153" s="45" t="s">
        <v>5167</v>
      </c>
      <c r="E153" t="s">
        <v>1145</v>
      </c>
      <c r="F153" t="s">
        <v>542</v>
      </c>
    </row>
    <row r="154" spans="1:7" x14ac:dyDescent="0.25">
      <c r="A154" t="s">
        <v>1150</v>
      </c>
      <c r="B154" t="s">
        <v>5192</v>
      </c>
      <c r="C154" t="s">
        <v>5166</v>
      </c>
      <c r="D154" s="45" t="s">
        <v>2408</v>
      </c>
      <c r="E154" t="s">
        <v>1150</v>
      </c>
      <c r="F154" t="s">
        <v>284</v>
      </c>
    </row>
    <row r="155" spans="1:7" x14ac:dyDescent="0.25">
      <c r="A155" t="s">
        <v>1154</v>
      </c>
      <c r="B155" t="s">
        <v>5166</v>
      </c>
      <c r="C155" t="s">
        <v>5166</v>
      </c>
      <c r="D155" s="45" t="s">
        <v>2408</v>
      </c>
      <c r="E155" t="s">
        <v>1154</v>
      </c>
      <c r="F155" t="s">
        <v>769</v>
      </c>
    </row>
    <row r="156" spans="1:7" x14ac:dyDescent="0.25">
      <c r="A156" t="s">
        <v>1158</v>
      </c>
      <c r="B156" t="s">
        <v>5193</v>
      </c>
      <c r="C156" t="s">
        <v>5166</v>
      </c>
      <c r="D156" s="45" t="s">
        <v>2408</v>
      </c>
      <c r="E156" t="s">
        <v>1158</v>
      </c>
      <c r="F156" t="s">
        <v>1127</v>
      </c>
    </row>
    <row r="157" spans="1:7" x14ac:dyDescent="0.25">
      <c r="A157" t="s">
        <v>1162</v>
      </c>
      <c r="B157" t="s">
        <v>5166</v>
      </c>
      <c r="C157" t="s">
        <v>5179</v>
      </c>
      <c r="D157" s="45" t="s">
        <v>5167</v>
      </c>
      <c r="E157" t="s">
        <v>1162</v>
      </c>
      <c r="F157" t="s">
        <v>542</v>
      </c>
    </row>
    <row r="158" spans="1:7" x14ac:dyDescent="0.25">
      <c r="A158" t="s">
        <v>1167</v>
      </c>
      <c r="B158" t="s">
        <v>5166</v>
      </c>
      <c r="C158" t="s">
        <v>5166</v>
      </c>
      <c r="D158" s="45" t="s">
        <v>5169</v>
      </c>
      <c r="E158" t="s">
        <v>1167</v>
      </c>
      <c r="F158" t="s">
        <v>542</v>
      </c>
    </row>
    <row r="159" spans="1:7" x14ac:dyDescent="0.25">
      <c r="A159" t="s">
        <v>1172</v>
      </c>
      <c r="B159" t="s">
        <v>5166</v>
      </c>
      <c r="C159" t="s">
        <v>5166</v>
      </c>
      <c r="D159" s="45" t="s">
        <v>5167</v>
      </c>
      <c r="E159" t="s">
        <v>1172</v>
      </c>
      <c r="F159" t="s">
        <v>394</v>
      </c>
    </row>
    <row r="160" spans="1:7" x14ac:dyDescent="0.25">
      <c r="A160" t="s">
        <v>1175</v>
      </c>
      <c r="B160" t="s">
        <v>5166</v>
      </c>
      <c r="C160" t="s">
        <v>5166</v>
      </c>
      <c r="D160" s="45" t="s">
        <v>5167</v>
      </c>
      <c r="E160" t="s">
        <v>1175</v>
      </c>
      <c r="F160" t="s">
        <v>848</v>
      </c>
    </row>
    <row r="161" spans="1:6" x14ac:dyDescent="0.25">
      <c r="A161" t="s">
        <v>1179</v>
      </c>
      <c r="B161" t="s">
        <v>5166</v>
      </c>
      <c r="C161" t="s">
        <v>5166</v>
      </c>
      <c r="D161" s="45" t="s">
        <v>5167</v>
      </c>
      <c r="E161" t="s">
        <v>1179</v>
      </c>
      <c r="F161" t="s">
        <v>542</v>
      </c>
    </row>
    <row r="162" spans="1:6" x14ac:dyDescent="0.25">
      <c r="A162" t="s">
        <v>1181</v>
      </c>
      <c r="B162" t="s">
        <v>5166</v>
      </c>
      <c r="C162" t="s">
        <v>5166</v>
      </c>
      <c r="D162" s="45" t="s">
        <v>2408</v>
      </c>
      <c r="E162" t="s">
        <v>1181</v>
      </c>
      <c r="F162" t="s">
        <v>774</v>
      </c>
    </row>
    <row r="163" spans="1:6" x14ac:dyDescent="0.25">
      <c r="A163" t="s">
        <v>1184</v>
      </c>
      <c r="B163" t="s">
        <v>5166</v>
      </c>
      <c r="C163" t="s">
        <v>5166</v>
      </c>
      <c r="D163" s="45" t="s">
        <v>5167</v>
      </c>
      <c r="E163" t="s">
        <v>1184</v>
      </c>
      <c r="F163" t="s">
        <v>542</v>
      </c>
    </row>
    <row r="164" spans="1:6" x14ac:dyDescent="0.25">
      <c r="A164" t="s">
        <v>1187</v>
      </c>
      <c r="B164" t="s">
        <v>5166</v>
      </c>
      <c r="C164" t="s">
        <v>5166</v>
      </c>
      <c r="D164" s="45" t="s">
        <v>5167</v>
      </c>
      <c r="E164" t="s">
        <v>1187</v>
      </c>
      <c r="F164" t="s">
        <v>394</v>
      </c>
    </row>
    <row r="165" spans="1:6" x14ac:dyDescent="0.25">
      <c r="A165" t="s">
        <v>1189</v>
      </c>
      <c r="B165" t="s">
        <v>5166</v>
      </c>
      <c r="C165" t="s">
        <v>5166</v>
      </c>
      <c r="D165" s="45" t="s">
        <v>2408</v>
      </c>
      <c r="E165" t="s">
        <v>1189</v>
      </c>
      <c r="F165" t="s">
        <v>1135</v>
      </c>
    </row>
    <row r="166" spans="1:6" x14ac:dyDescent="0.25">
      <c r="A166" t="s">
        <v>1192</v>
      </c>
      <c r="B166" t="s">
        <v>5166</v>
      </c>
      <c r="C166" t="s">
        <v>5166</v>
      </c>
      <c r="D166" s="45" t="s">
        <v>2408</v>
      </c>
      <c r="E166" t="s">
        <v>1192</v>
      </c>
      <c r="F166" t="s">
        <v>1146</v>
      </c>
    </row>
    <row r="167" spans="1:6" x14ac:dyDescent="0.25">
      <c r="A167" t="s">
        <v>1194</v>
      </c>
      <c r="B167" t="s">
        <v>5166</v>
      </c>
      <c r="C167" t="s">
        <v>5166</v>
      </c>
      <c r="D167" s="45" t="s">
        <v>2408</v>
      </c>
      <c r="E167" t="s">
        <v>1194</v>
      </c>
      <c r="F167" t="s">
        <v>310</v>
      </c>
    </row>
    <row r="168" spans="1:6" x14ac:dyDescent="0.25">
      <c r="A168" t="s">
        <v>1197</v>
      </c>
      <c r="B168" t="s">
        <v>5166</v>
      </c>
      <c r="C168" t="s">
        <v>5166</v>
      </c>
      <c r="D168" s="45" t="s">
        <v>2408</v>
      </c>
      <c r="E168" t="s">
        <v>1197</v>
      </c>
      <c r="F168" t="s">
        <v>329</v>
      </c>
    </row>
    <row r="169" spans="1:6" x14ac:dyDescent="0.25">
      <c r="A169" t="s">
        <v>1199</v>
      </c>
      <c r="B169" t="s">
        <v>5166</v>
      </c>
      <c r="C169" t="s">
        <v>5166</v>
      </c>
      <c r="D169" s="45" t="s">
        <v>5167</v>
      </c>
      <c r="E169" t="s">
        <v>1199</v>
      </c>
      <c r="F169" t="s">
        <v>294</v>
      </c>
    </row>
    <row r="170" spans="1:6" x14ac:dyDescent="0.25">
      <c r="A170" t="s">
        <v>1202</v>
      </c>
      <c r="B170" t="s">
        <v>5166</v>
      </c>
      <c r="C170" t="s">
        <v>5166</v>
      </c>
      <c r="D170" s="45" t="s">
        <v>2408</v>
      </c>
      <c r="E170" t="s">
        <v>1202</v>
      </c>
      <c r="F170" t="s">
        <v>305</v>
      </c>
    </row>
    <row r="171" spans="1:6" x14ac:dyDescent="0.25">
      <c r="A171" t="s">
        <v>1204</v>
      </c>
      <c r="B171" t="s">
        <v>5166</v>
      </c>
      <c r="C171" t="s">
        <v>5166</v>
      </c>
      <c r="D171" s="45" t="s">
        <v>2408</v>
      </c>
      <c r="E171" t="s">
        <v>1204</v>
      </c>
      <c r="F171" t="s">
        <v>1146</v>
      </c>
    </row>
    <row r="172" spans="1:6" x14ac:dyDescent="0.25">
      <c r="A172" t="s">
        <v>1206</v>
      </c>
      <c r="B172" t="s">
        <v>5166</v>
      </c>
      <c r="C172" t="s">
        <v>5166</v>
      </c>
      <c r="D172" s="45" t="s">
        <v>2408</v>
      </c>
      <c r="E172" t="s">
        <v>1206</v>
      </c>
      <c r="F172" t="s">
        <v>362</v>
      </c>
    </row>
    <row r="173" spans="1:6" x14ac:dyDescent="0.25">
      <c r="A173" t="s">
        <v>1208</v>
      </c>
      <c r="B173" t="s">
        <v>5166</v>
      </c>
      <c r="C173" t="s">
        <v>5166</v>
      </c>
      <c r="D173" s="45" t="s">
        <v>2408</v>
      </c>
      <c r="E173" t="s">
        <v>1208</v>
      </c>
      <c r="F173" t="s">
        <v>632</v>
      </c>
    </row>
    <row r="174" spans="1:6" x14ac:dyDescent="0.25">
      <c r="A174" t="s">
        <v>1211</v>
      </c>
      <c r="B174" t="s">
        <v>5166</v>
      </c>
      <c r="C174" t="s">
        <v>5166</v>
      </c>
      <c r="D174" s="45" t="s">
        <v>2408</v>
      </c>
      <c r="E174" t="s">
        <v>1211</v>
      </c>
      <c r="F174" t="s">
        <v>786</v>
      </c>
    </row>
    <row r="175" spans="1:6" x14ac:dyDescent="0.25">
      <c r="A175" t="s">
        <v>1214</v>
      </c>
      <c r="B175" t="s">
        <v>5166</v>
      </c>
      <c r="C175" t="s">
        <v>5166</v>
      </c>
      <c r="D175" s="45" t="s">
        <v>2408</v>
      </c>
      <c r="E175" t="s">
        <v>1214</v>
      </c>
      <c r="F175" t="s">
        <v>1146</v>
      </c>
    </row>
    <row r="176" spans="1:6" x14ac:dyDescent="0.25">
      <c r="A176" t="s">
        <v>1216</v>
      </c>
      <c r="B176" t="s">
        <v>5166</v>
      </c>
      <c r="C176" t="s">
        <v>5166</v>
      </c>
      <c r="D176" s="45" t="s">
        <v>2408</v>
      </c>
      <c r="E176" t="s">
        <v>1216</v>
      </c>
      <c r="F176" t="s">
        <v>259</v>
      </c>
    </row>
    <row r="177" spans="1:7" x14ac:dyDescent="0.25">
      <c r="A177" t="s">
        <v>1218</v>
      </c>
      <c r="B177" t="s">
        <v>5166</v>
      </c>
      <c r="C177" t="s">
        <v>5166</v>
      </c>
      <c r="D177" s="45" t="s">
        <v>2408</v>
      </c>
      <c r="E177" t="s">
        <v>1218</v>
      </c>
      <c r="F177" t="s">
        <v>259</v>
      </c>
    </row>
    <row r="178" spans="1:7" x14ac:dyDescent="0.25">
      <c r="A178" t="s">
        <v>1220</v>
      </c>
      <c r="B178" t="s">
        <v>5166</v>
      </c>
      <c r="C178" t="s">
        <v>5166</v>
      </c>
      <c r="D178" s="45" t="s">
        <v>2408</v>
      </c>
      <c r="E178" t="s">
        <v>1220</v>
      </c>
      <c r="F178" t="s">
        <v>1146</v>
      </c>
    </row>
    <row r="179" spans="1:7" x14ac:dyDescent="0.25">
      <c r="A179" t="s">
        <v>1222</v>
      </c>
      <c r="B179" t="s">
        <v>5166</v>
      </c>
      <c r="C179" t="s">
        <v>5166</v>
      </c>
      <c r="D179" s="45" t="s">
        <v>2408</v>
      </c>
      <c r="E179" t="s">
        <v>1222</v>
      </c>
      <c r="F179" t="s">
        <v>1146</v>
      </c>
    </row>
    <row r="180" spans="1:7" x14ac:dyDescent="0.25">
      <c r="A180" t="s">
        <v>1224</v>
      </c>
      <c r="B180" t="s">
        <v>5166</v>
      </c>
      <c r="C180" t="s">
        <v>5166</v>
      </c>
      <c r="D180" s="45" t="s">
        <v>5167</v>
      </c>
      <c r="E180" t="s">
        <v>1224</v>
      </c>
      <c r="F180" t="s">
        <v>980</v>
      </c>
    </row>
    <row r="181" spans="1:7" x14ac:dyDescent="0.25">
      <c r="A181" t="s">
        <v>1226</v>
      </c>
      <c r="B181" t="s">
        <v>5166</v>
      </c>
      <c r="C181" t="s">
        <v>5166</v>
      </c>
      <c r="D181" s="45" t="s">
        <v>2408</v>
      </c>
      <c r="E181" t="s">
        <v>1226</v>
      </c>
      <c r="F181" t="s">
        <v>1025</v>
      </c>
    </row>
    <row r="182" spans="1:7" x14ac:dyDescent="0.25">
      <c r="A182" t="s">
        <v>1228</v>
      </c>
      <c r="B182" t="s">
        <v>5184</v>
      </c>
      <c r="C182" t="s">
        <v>5166</v>
      </c>
      <c r="D182" s="45" t="s">
        <v>2408</v>
      </c>
      <c r="E182" t="s">
        <v>1228</v>
      </c>
      <c r="F182" t="s">
        <v>1168</v>
      </c>
      <c r="G182" t="s">
        <v>1110</v>
      </c>
    </row>
    <row r="183" spans="1:7" x14ac:dyDescent="0.25">
      <c r="A183" t="s">
        <v>1230</v>
      </c>
      <c r="B183" t="s">
        <v>5166</v>
      </c>
      <c r="C183" t="s">
        <v>5166</v>
      </c>
      <c r="D183" s="45" t="s">
        <v>2408</v>
      </c>
      <c r="E183" t="s">
        <v>1230</v>
      </c>
      <c r="F183" t="s">
        <v>1146</v>
      </c>
    </row>
    <row r="184" spans="1:7" x14ac:dyDescent="0.25">
      <c r="A184" t="s">
        <v>1232</v>
      </c>
      <c r="B184" t="s">
        <v>5166</v>
      </c>
      <c r="C184" t="s">
        <v>5166</v>
      </c>
      <c r="D184" s="45" t="s">
        <v>5169</v>
      </c>
      <c r="E184" t="s">
        <v>1232</v>
      </c>
      <c r="F184" t="s">
        <v>1008</v>
      </c>
    </row>
    <row r="185" spans="1:7" x14ac:dyDescent="0.25">
      <c r="A185" t="s">
        <v>1234</v>
      </c>
      <c r="B185" t="s">
        <v>5166</v>
      </c>
      <c r="C185" t="s">
        <v>5166</v>
      </c>
      <c r="D185" s="45" t="s">
        <v>5169</v>
      </c>
      <c r="E185" t="s">
        <v>1234</v>
      </c>
      <c r="F185" t="s">
        <v>1146</v>
      </c>
    </row>
    <row r="186" spans="1:7" x14ac:dyDescent="0.25">
      <c r="A186" t="s">
        <v>1236</v>
      </c>
      <c r="B186" t="s">
        <v>5166</v>
      </c>
      <c r="C186" t="s">
        <v>5166</v>
      </c>
      <c r="D186" s="45" t="s">
        <v>2408</v>
      </c>
      <c r="E186" t="s">
        <v>1236</v>
      </c>
      <c r="F186" t="s">
        <v>1146</v>
      </c>
    </row>
    <row r="187" spans="1:7" x14ac:dyDescent="0.25">
      <c r="A187" t="s">
        <v>1238</v>
      </c>
      <c r="B187" t="s">
        <v>5166</v>
      </c>
      <c r="C187" t="s">
        <v>5166</v>
      </c>
      <c r="D187" s="45" t="s">
        <v>2408</v>
      </c>
      <c r="E187" t="s">
        <v>1238</v>
      </c>
      <c r="F187" t="s">
        <v>1004</v>
      </c>
    </row>
    <row r="188" spans="1:7" x14ac:dyDescent="0.25">
      <c r="A188" t="s">
        <v>1240</v>
      </c>
      <c r="B188" t="s">
        <v>5166</v>
      </c>
      <c r="C188" t="s">
        <v>5166</v>
      </c>
      <c r="D188" s="45" t="s">
        <v>2408</v>
      </c>
      <c r="E188" t="s">
        <v>1240</v>
      </c>
      <c r="F188" t="s">
        <v>1084</v>
      </c>
    </row>
    <row r="189" spans="1:7" x14ac:dyDescent="0.25">
      <c r="A189" t="s">
        <v>1243</v>
      </c>
      <c r="B189" t="s">
        <v>5166</v>
      </c>
      <c r="C189" t="s">
        <v>5166</v>
      </c>
      <c r="D189" s="45" t="s">
        <v>2408</v>
      </c>
      <c r="E189" t="s">
        <v>1243</v>
      </c>
      <c r="F189" t="s">
        <v>942</v>
      </c>
    </row>
    <row r="190" spans="1:7" x14ac:dyDescent="0.25">
      <c r="A190" t="s">
        <v>1245</v>
      </c>
      <c r="B190" t="s">
        <v>5166</v>
      </c>
      <c r="C190" t="s">
        <v>5166</v>
      </c>
      <c r="D190" s="45" t="s">
        <v>2408</v>
      </c>
      <c r="E190" t="s">
        <v>1245</v>
      </c>
      <c r="F190" t="s">
        <v>1110</v>
      </c>
    </row>
    <row r="191" spans="1:7" x14ac:dyDescent="0.25">
      <c r="A191" t="s">
        <v>1248</v>
      </c>
      <c r="B191" t="s">
        <v>5166</v>
      </c>
      <c r="C191" t="s">
        <v>5166</v>
      </c>
      <c r="D191" s="45" t="s">
        <v>5169</v>
      </c>
      <c r="E191" t="s">
        <v>1248</v>
      </c>
      <c r="F191" t="s">
        <v>1110</v>
      </c>
    </row>
    <row r="192" spans="1:7" x14ac:dyDescent="0.25">
      <c r="A192" t="s">
        <v>1250</v>
      </c>
      <c r="B192" t="s">
        <v>113</v>
      </c>
      <c r="C192" t="s">
        <v>113</v>
      </c>
      <c r="D192" s="45" t="s">
        <v>2408</v>
      </c>
      <c r="E192" t="s">
        <v>1250</v>
      </c>
      <c r="F192" t="s">
        <v>692</v>
      </c>
    </row>
    <row r="193" spans="1:6" x14ac:dyDescent="0.25">
      <c r="A193" t="s">
        <v>1253</v>
      </c>
      <c r="B193" t="s">
        <v>113</v>
      </c>
      <c r="C193" t="s">
        <v>113</v>
      </c>
      <c r="D193" s="45" t="s">
        <v>2408</v>
      </c>
      <c r="E193" t="s">
        <v>1253</v>
      </c>
      <c r="F193" t="s">
        <v>259</v>
      </c>
    </row>
    <row r="194" spans="1:6" x14ac:dyDescent="0.25">
      <c r="A194" t="s">
        <v>1256</v>
      </c>
      <c r="B194" t="s">
        <v>5166</v>
      </c>
      <c r="C194" t="s">
        <v>5166</v>
      </c>
      <c r="D194" s="45" t="s">
        <v>2408</v>
      </c>
      <c r="E194" t="s">
        <v>1256</v>
      </c>
      <c r="F194" t="s">
        <v>958</v>
      </c>
    </row>
    <row r="195" spans="1:6" x14ac:dyDescent="0.25">
      <c r="A195" t="s">
        <v>1258</v>
      </c>
      <c r="B195" t="s">
        <v>5166</v>
      </c>
      <c r="C195" t="s">
        <v>5166</v>
      </c>
      <c r="D195" s="45" t="s">
        <v>2408</v>
      </c>
      <c r="E195" t="s">
        <v>1258</v>
      </c>
      <c r="F195" t="s">
        <v>1131</v>
      </c>
    </row>
    <row r="196" spans="1:6" x14ac:dyDescent="0.25">
      <c r="A196" t="s">
        <v>1260</v>
      </c>
      <c r="B196" t="s">
        <v>113</v>
      </c>
      <c r="C196" t="s">
        <v>113</v>
      </c>
      <c r="D196" s="45" t="s">
        <v>2408</v>
      </c>
      <c r="E196" t="s">
        <v>1260</v>
      </c>
      <c r="F196" t="s">
        <v>937</v>
      </c>
    </row>
    <row r="197" spans="1:6" x14ac:dyDescent="0.25">
      <c r="A197" t="s">
        <v>1262</v>
      </c>
      <c r="B197" t="s">
        <v>113</v>
      </c>
      <c r="C197" t="s">
        <v>113</v>
      </c>
      <c r="D197" s="45" t="s">
        <v>2408</v>
      </c>
      <c r="E197" t="s">
        <v>1262</v>
      </c>
      <c r="F197" t="s">
        <v>235</v>
      </c>
    </row>
    <row r="198" spans="1:6" x14ac:dyDescent="0.25">
      <c r="A198" t="s">
        <v>1265</v>
      </c>
      <c r="B198" t="s">
        <v>113</v>
      </c>
      <c r="C198" t="s">
        <v>113</v>
      </c>
      <c r="D198" s="45" t="s">
        <v>5169</v>
      </c>
      <c r="E198" t="s">
        <v>1265</v>
      </c>
      <c r="F198" t="s">
        <v>5194</v>
      </c>
    </row>
    <row r="199" spans="1:6" x14ac:dyDescent="0.25">
      <c r="A199" t="s">
        <v>1268</v>
      </c>
      <c r="B199" t="s">
        <v>5166</v>
      </c>
      <c r="C199" t="s">
        <v>5166</v>
      </c>
      <c r="D199" s="45" t="s">
        <v>5169</v>
      </c>
      <c r="E199" t="s">
        <v>1268</v>
      </c>
      <c r="F199" t="s">
        <v>763</v>
      </c>
    </row>
    <row r="200" spans="1:6" x14ac:dyDescent="0.25">
      <c r="A200" t="s">
        <v>1270</v>
      </c>
      <c r="B200" t="s">
        <v>5166</v>
      </c>
      <c r="C200" t="s">
        <v>5166</v>
      </c>
      <c r="D200" s="45" t="s">
        <v>5169</v>
      </c>
      <c r="E200" t="s">
        <v>1270</v>
      </c>
      <c r="F200" t="s">
        <v>542</v>
      </c>
    </row>
    <row r="201" spans="1:6" x14ac:dyDescent="0.25">
      <c r="A201" t="s">
        <v>1272</v>
      </c>
      <c r="B201" t="s">
        <v>5166</v>
      </c>
      <c r="C201" t="s">
        <v>5166</v>
      </c>
      <c r="D201" s="45" t="s">
        <v>5169</v>
      </c>
      <c r="E201" t="s">
        <v>1272</v>
      </c>
      <c r="F201" t="s">
        <v>542</v>
      </c>
    </row>
    <row r="202" spans="1:6" x14ac:dyDescent="0.25">
      <c r="A202" t="s">
        <v>1275</v>
      </c>
      <c r="B202" t="s">
        <v>5166</v>
      </c>
      <c r="C202" t="s">
        <v>5166</v>
      </c>
      <c r="D202" s="45" t="s">
        <v>5169</v>
      </c>
      <c r="E202" t="s">
        <v>1275</v>
      </c>
      <c r="F202" t="s">
        <v>542</v>
      </c>
    </row>
    <row r="203" spans="1:6" x14ac:dyDescent="0.25">
      <c r="A203" t="s">
        <v>1277</v>
      </c>
      <c r="B203" t="s">
        <v>5166</v>
      </c>
      <c r="C203" t="s">
        <v>5166</v>
      </c>
      <c r="D203" s="45" t="s">
        <v>5169</v>
      </c>
      <c r="E203" t="s">
        <v>1277</v>
      </c>
      <c r="F203" t="s">
        <v>542</v>
      </c>
    </row>
    <row r="204" spans="1:6" x14ac:dyDescent="0.25">
      <c r="A204" t="s">
        <v>1279</v>
      </c>
      <c r="B204" t="s">
        <v>5166</v>
      </c>
      <c r="C204" t="s">
        <v>5166</v>
      </c>
      <c r="D204" s="45" t="s">
        <v>5169</v>
      </c>
      <c r="E204" t="s">
        <v>1279</v>
      </c>
      <c r="F204" t="s">
        <v>5194</v>
      </c>
    </row>
    <row r="205" spans="1:6" x14ac:dyDescent="0.25">
      <c r="A205" t="s">
        <v>1281</v>
      </c>
      <c r="B205" t="s">
        <v>5166</v>
      </c>
      <c r="C205" t="s">
        <v>5166</v>
      </c>
      <c r="D205" s="45" t="s">
        <v>5169</v>
      </c>
      <c r="E205" t="s">
        <v>1281</v>
      </c>
      <c r="F205" t="s">
        <v>5194</v>
      </c>
    </row>
    <row r="206" spans="1:6" x14ac:dyDescent="0.25">
      <c r="A206" t="s">
        <v>1284</v>
      </c>
      <c r="B206" t="s">
        <v>5166</v>
      </c>
      <c r="C206" t="s">
        <v>5166</v>
      </c>
      <c r="D206" s="45" t="s">
        <v>5169</v>
      </c>
      <c r="E206" t="s">
        <v>1284</v>
      </c>
      <c r="F206" t="s">
        <v>471</v>
      </c>
    </row>
    <row r="207" spans="1:6" x14ac:dyDescent="0.25">
      <c r="A207" t="s">
        <v>1286</v>
      </c>
      <c r="B207" t="s">
        <v>5166</v>
      </c>
      <c r="C207" t="s">
        <v>5166</v>
      </c>
      <c r="D207" s="45" t="s">
        <v>2408</v>
      </c>
      <c r="E207" t="s">
        <v>1286</v>
      </c>
      <c r="F207" t="s">
        <v>542</v>
      </c>
    </row>
    <row r="208" spans="1:6" x14ac:dyDescent="0.25">
      <c r="A208" t="s">
        <v>1288</v>
      </c>
      <c r="B208" t="s">
        <v>5166</v>
      </c>
      <c r="C208" t="s">
        <v>5166</v>
      </c>
      <c r="D208" s="45" t="s">
        <v>2408</v>
      </c>
      <c r="E208" t="s">
        <v>1288</v>
      </c>
      <c r="F208" t="s">
        <v>1040</v>
      </c>
    </row>
    <row r="209" spans="1:6" x14ac:dyDescent="0.25">
      <c r="A209" t="s">
        <v>1290</v>
      </c>
      <c r="B209" t="s">
        <v>5166</v>
      </c>
      <c r="C209" t="s">
        <v>5166</v>
      </c>
      <c r="D209" s="45" t="s">
        <v>2408</v>
      </c>
      <c r="E209" t="s">
        <v>1290</v>
      </c>
      <c r="F209" t="s">
        <v>937</v>
      </c>
    </row>
    <row r="210" spans="1:6" x14ac:dyDescent="0.25">
      <c r="A210" t="s">
        <v>1292</v>
      </c>
      <c r="B210" t="s">
        <v>113</v>
      </c>
      <c r="C210" t="s">
        <v>113</v>
      </c>
      <c r="D210" s="45" t="s">
        <v>2408</v>
      </c>
      <c r="E210" t="s">
        <v>1292</v>
      </c>
      <c r="F210" t="s">
        <v>937</v>
      </c>
    </row>
    <row r="211" spans="1:6" x14ac:dyDescent="0.25">
      <c r="A211" t="s">
        <v>1294</v>
      </c>
      <c r="B211" t="s">
        <v>5195</v>
      </c>
      <c r="C211" t="s">
        <v>5166</v>
      </c>
      <c r="D211" s="45" t="s">
        <v>5167</v>
      </c>
      <c r="E211" t="s">
        <v>1294</v>
      </c>
      <c r="F211" t="s">
        <v>244</v>
      </c>
    </row>
    <row r="212" spans="1:6" x14ac:dyDescent="0.25">
      <c r="A212" t="s">
        <v>1296</v>
      </c>
      <c r="B212" t="s">
        <v>5166</v>
      </c>
      <c r="C212" t="s">
        <v>5166</v>
      </c>
      <c r="D212" s="45" t="s">
        <v>5169</v>
      </c>
      <c r="E212" t="s">
        <v>1296</v>
      </c>
      <c r="F212" t="s">
        <v>451</v>
      </c>
    </row>
    <row r="213" spans="1:6" x14ac:dyDescent="0.25">
      <c r="A213" t="s">
        <v>1299</v>
      </c>
      <c r="B213" t="s">
        <v>5166</v>
      </c>
      <c r="C213" t="s">
        <v>5166</v>
      </c>
      <c r="D213" s="45" t="s">
        <v>5169</v>
      </c>
      <c r="E213" t="s">
        <v>1299</v>
      </c>
      <c r="F213" t="s">
        <v>1050</v>
      </c>
    </row>
    <row r="214" spans="1:6" x14ac:dyDescent="0.25">
      <c r="A214" t="s">
        <v>1301</v>
      </c>
      <c r="B214" t="s">
        <v>5166</v>
      </c>
      <c r="C214" t="s">
        <v>5166</v>
      </c>
      <c r="D214" s="45" t="s">
        <v>5176</v>
      </c>
      <c r="E214" t="s">
        <v>1301</v>
      </c>
      <c r="F214" t="s">
        <v>1151</v>
      </c>
    </row>
    <row r="215" spans="1:6" x14ac:dyDescent="0.25">
      <c r="A215" t="s">
        <v>1304</v>
      </c>
      <c r="B215" t="s">
        <v>5166</v>
      </c>
      <c r="C215" t="s">
        <v>5166</v>
      </c>
      <c r="D215" s="45" t="s">
        <v>2408</v>
      </c>
      <c r="E215" t="s">
        <v>1304</v>
      </c>
      <c r="F215" t="s">
        <v>875</v>
      </c>
    </row>
    <row r="216" spans="1:6" ht="31.5" x14ac:dyDescent="0.25">
      <c r="A216" t="s">
        <v>1306</v>
      </c>
      <c r="B216" t="s">
        <v>5196</v>
      </c>
      <c r="C216" s="49" t="s">
        <v>5197</v>
      </c>
      <c r="D216" s="45" t="s">
        <v>5167</v>
      </c>
      <c r="E216" t="s">
        <v>1306</v>
      </c>
      <c r="F216" t="s">
        <v>911</v>
      </c>
    </row>
    <row r="217" spans="1:6" x14ac:dyDescent="0.25">
      <c r="A217" t="s">
        <v>1308</v>
      </c>
      <c r="B217" t="s">
        <v>113</v>
      </c>
      <c r="C217" t="s">
        <v>113</v>
      </c>
      <c r="D217" s="45" t="s">
        <v>2408</v>
      </c>
      <c r="E217" t="s">
        <v>1308</v>
      </c>
      <c r="F217" t="s">
        <v>1110</v>
      </c>
    </row>
    <row r="218" spans="1:6" x14ac:dyDescent="0.25">
      <c r="A218" t="s">
        <v>1310</v>
      </c>
      <c r="B218" t="s">
        <v>5166</v>
      </c>
      <c r="C218" t="s">
        <v>5166</v>
      </c>
      <c r="D218" s="45" t="s">
        <v>2408</v>
      </c>
      <c r="E218" t="s">
        <v>1310</v>
      </c>
      <c r="F218" t="s">
        <v>842</v>
      </c>
    </row>
    <row r="219" spans="1:6" x14ac:dyDescent="0.25">
      <c r="A219" t="s">
        <v>1312</v>
      </c>
      <c r="B219" t="s">
        <v>5166</v>
      </c>
      <c r="C219" t="s">
        <v>5166</v>
      </c>
      <c r="D219" s="45" t="s">
        <v>2408</v>
      </c>
      <c r="E219" t="s">
        <v>1312</v>
      </c>
      <c r="F219" t="s">
        <v>1110</v>
      </c>
    </row>
    <row r="220" spans="1:6" x14ac:dyDescent="0.25">
      <c r="A220" t="s">
        <v>1315</v>
      </c>
      <c r="B220" t="s">
        <v>113</v>
      </c>
      <c r="C220" t="s">
        <v>113</v>
      </c>
      <c r="D220" s="45" t="s">
        <v>2408</v>
      </c>
      <c r="E220" t="s">
        <v>1315</v>
      </c>
      <c r="F220" t="s">
        <v>1110</v>
      </c>
    </row>
    <row r="221" spans="1:6" x14ac:dyDescent="0.25">
      <c r="A221" t="s">
        <v>1318</v>
      </c>
      <c r="B221" t="s">
        <v>5166</v>
      </c>
      <c r="C221" t="s">
        <v>5166</v>
      </c>
      <c r="D221" s="45" t="s">
        <v>2408</v>
      </c>
      <c r="E221" t="s">
        <v>1318</v>
      </c>
      <c r="F221" t="s">
        <v>1110</v>
      </c>
    </row>
    <row r="222" spans="1:6" x14ac:dyDescent="0.25">
      <c r="A222" t="s">
        <v>1320</v>
      </c>
      <c r="B222" t="s">
        <v>5166</v>
      </c>
      <c r="C222" t="s">
        <v>5166</v>
      </c>
      <c r="D222" s="45" t="s">
        <v>2408</v>
      </c>
      <c r="E222" t="s">
        <v>1320</v>
      </c>
      <c r="F222" t="s">
        <v>1110</v>
      </c>
    </row>
    <row r="223" spans="1:6" x14ac:dyDescent="0.25">
      <c r="A223" t="s">
        <v>1323</v>
      </c>
      <c r="B223" t="s">
        <v>113</v>
      </c>
      <c r="C223" t="s">
        <v>113</v>
      </c>
      <c r="D223" s="45" t="s">
        <v>2408</v>
      </c>
      <c r="E223" t="s">
        <v>1323</v>
      </c>
      <c r="F223" t="s">
        <v>1110</v>
      </c>
    </row>
    <row r="224" spans="1:6" x14ac:dyDescent="0.25">
      <c r="A224" t="s">
        <v>1325</v>
      </c>
      <c r="B224" t="s">
        <v>5173</v>
      </c>
      <c r="C224" t="s">
        <v>5166</v>
      </c>
      <c r="D224" s="45" t="s">
        <v>2408</v>
      </c>
      <c r="E224" t="s">
        <v>1325</v>
      </c>
      <c r="F224" t="s">
        <v>917</v>
      </c>
    </row>
    <row r="225" spans="1:6" x14ac:dyDescent="0.25">
      <c r="A225" t="s">
        <v>1327</v>
      </c>
      <c r="B225" t="s">
        <v>113</v>
      </c>
      <c r="C225" t="s">
        <v>113</v>
      </c>
      <c r="D225" s="45" t="s">
        <v>2408</v>
      </c>
      <c r="E225" t="s">
        <v>1327</v>
      </c>
      <c r="F225" t="s">
        <v>1110</v>
      </c>
    </row>
    <row r="226" spans="1:6" x14ac:dyDescent="0.25">
      <c r="A226" t="s">
        <v>1330</v>
      </c>
      <c r="B226" t="s">
        <v>113</v>
      </c>
      <c r="C226" t="s">
        <v>5166</v>
      </c>
      <c r="D226" s="45" t="s">
        <v>5167</v>
      </c>
      <c r="E226" t="s">
        <v>1330</v>
      </c>
      <c r="F226" t="s">
        <v>684</v>
      </c>
    </row>
    <row r="227" spans="1:6" ht="31.5" x14ac:dyDescent="0.25">
      <c r="A227" t="s">
        <v>1332</v>
      </c>
      <c r="B227" s="49" t="s">
        <v>5198</v>
      </c>
      <c r="C227" s="49" t="s">
        <v>5198</v>
      </c>
      <c r="D227" s="45" t="s">
        <v>5169</v>
      </c>
      <c r="E227" t="s">
        <v>1332</v>
      </c>
      <c r="F227" t="s">
        <v>1110</v>
      </c>
    </row>
    <row r="228" spans="1:6" x14ac:dyDescent="0.25">
      <c r="A228" t="s">
        <v>1335</v>
      </c>
      <c r="B228" t="s">
        <v>5166</v>
      </c>
      <c r="C228" t="s">
        <v>5166</v>
      </c>
      <c r="D228" s="45" t="s">
        <v>2408</v>
      </c>
      <c r="E228" t="s">
        <v>1335</v>
      </c>
      <c r="F228" t="s">
        <v>988</v>
      </c>
    </row>
    <row r="229" spans="1:6" x14ac:dyDescent="0.25">
      <c r="A229" t="s">
        <v>1337</v>
      </c>
      <c r="B229" t="s">
        <v>5166</v>
      </c>
      <c r="C229" t="s">
        <v>5166</v>
      </c>
      <c r="D229" s="45" t="s">
        <v>5169</v>
      </c>
      <c r="E229" t="s">
        <v>1337</v>
      </c>
      <c r="F229" t="s">
        <v>542</v>
      </c>
    </row>
    <row r="230" spans="1:6" x14ac:dyDescent="0.25">
      <c r="A230" t="s">
        <v>1340</v>
      </c>
      <c r="B230" t="s">
        <v>5166</v>
      </c>
      <c r="C230" t="s">
        <v>5166</v>
      </c>
      <c r="D230" s="45" t="s">
        <v>5169</v>
      </c>
      <c r="E230" t="s">
        <v>1340</v>
      </c>
      <c r="F230" t="s">
        <v>988</v>
      </c>
    </row>
  </sheetData>
  <sheetProtection algorithmName="SHA-512" hashValue="YoJNoEGAx5q37qWjXsxDa9qO7ZdkVeKbcjTPTvxfkQsvAao5piLIFSZLp34xQH/qLv2SmS7q2lpSGZ/gdO0Eww==" saltValue="FMxQFiO3TQtX3n1ob6IqPw==" spinCount="100000" sheet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6"/>
  <sheetViews>
    <sheetView topLeftCell="A133" workbookViewId="0">
      <selection activeCell="B144" sqref="B144"/>
    </sheetView>
  </sheetViews>
  <sheetFormatPr defaultRowHeight="15.75" x14ac:dyDescent="0.25"/>
  <cols>
    <col min="1" max="1" width="19" bestFit="1" customWidth="1"/>
    <col min="2" max="2" width="20" bestFit="1" customWidth="1"/>
    <col min="3" max="3" width="10.5" bestFit="1" customWidth="1"/>
  </cols>
  <sheetData>
    <row r="1" spans="1:4" x14ac:dyDescent="0.25">
      <c r="A1" t="s">
        <v>5199</v>
      </c>
      <c r="B1" t="s">
        <v>5200</v>
      </c>
      <c r="C1" t="s">
        <v>5201</v>
      </c>
      <c r="D1" t="s">
        <v>5202</v>
      </c>
    </row>
    <row r="2" spans="1:4" x14ac:dyDescent="0.25">
      <c r="A2" t="s">
        <v>269</v>
      </c>
      <c r="B2" t="s">
        <v>2408</v>
      </c>
      <c r="C2" t="s">
        <v>150</v>
      </c>
      <c r="D2" t="str">
        <f>IF(C2="-","-")</f>
        <v>-</v>
      </c>
    </row>
    <row r="3" spans="1:4" x14ac:dyDescent="0.25">
      <c r="A3" t="s">
        <v>149</v>
      </c>
      <c r="B3" t="s">
        <v>5167</v>
      </c>
      <c r="C3" t="s">
        <v>5203</v>
      </c>
      <c r="D3" t="s">
        <v>2522</v>
      </c>
    </row>
    <row r="4" spans="1:4" x14ac:dyDescent="0.25">
      <c r="A4" t="s">
        <v>165</v>
      </c>
      <c r="B4" t="s">
        <v>2408</v>
      </c>
      <c r="C4" t="s">
        <v>150</v>
      </c>
      <c r="D4" t="s">
        <v>150</v>
      </c>
    </row>
    <row r="5" spans="1:4" x14ac:dyDescent="0.25">
      <c r="A5" t="s">
        <v>184</v>
      </c>
      <c r="B5" t="s">
        <v>2408</v>
      </c>
      <c r="C5" t="s">
        <v>150</v>
      </c>
      <c r="D5" t="s">
        <v>150</v>
      </c>
    </row>
    <row r="6" spans="1:4" x14ac:dyDescent="0.25">
      <c r="A6" t="s">
        <v>200</v>
      </c>
      <c r="B6" t="s">
        <v>5167</v>
      </c>
      <c r="C6" t="s">
        <v>5204</v>
      </c>
      <c r="D6" t="s">
        <v>2312</v>
      </c>
    </row>
    <row r="7" spans="1:4" x14ac:dyDescent="0.25">
      <c r="A7" t="s">
        <v>215</v>
      </c>
      <c r="B7" t="s">
        <v>5169</v>
      </c>
      <c r="C7" t="s">
        <v>5205</v>
      </c>
      <c r="D7" t="s">
        <v>5206</v>
      </c>
    </row>
    <row r="8" spans="1:4" x14ac:dyDescent="0.25">
      <c r="A8" t="s">
        <v>233</v>
      </c>
      <c r="B8" t="s">
        <v>2408</v>
      </c>
      <c r="C8" t="s">
        <v>150</v>
      </c>
      <c r="D8" t="s">
        <v>150</v>
      </c>
    </row>
    <row r="9" spans="1:4" x14ac:dyDescent="0.25">
      <c r="A9" t="s">
        <v>242</v>
      </c>
      <c r="B9" t="s">
        <v>2408</v>
      </c>
      <c r="C9" t="s">
        <v>150</v>
      </c>
      <c r="D9" t="s">
        <v>150</v>
      </c>
    </row>
    <row r="10" spans="1:4" x14ac:dyDescent="0.25">
      <c r="A10" t="s">
        <v>250</v>
      </c>
      <c r="B10" t="s">
        <v>2408</v>
      </c>
      <c r="C10" t="s">
        <v>150</v>
      </c>
      <c r="D10" t="s">
        <v>150</v>
      </c>
    </row>
    <row r="11" spans="1:4" x14ac:dyDescent="0.25">
      <c r="A11" t="s">
        <v>257</v>
      </c>
      <c r="B11" t="s">
        <v>2408</v>
      </c>
      <c r="C11" t="s">
        <v>150</v>
      </c>
      <c r="D11" t="s">
        <v>150</v>
      </c>
    </row>
    <row r="12" spans="1:4" x14ac:dyDescent="0.25">
      <c r="A12" t="s">
        <v>263</v>
      </c>
      <c r="B12" t="s">
        <v>5167</v>
      </c>
      <c r="C12" t="s">
        <v>5207</v>
      </c>
      <c r="D12" t="s">
        <v>2324</v>
      </c>
    </row>
    <row r="13" spans="1:4" x14ac:dyDescent="0.25">
      <c r="A13" t="s">
        <v>270</v>
      </c>
      <c r="B13" t="s">
        <v>5167</v>
      </c>
      <c r="C13" t="s">
        <v>5204</v>
      </c>
      <c r="D13" t="s">
        <v>2553</v>
      </c>
    </row>
    <row r="14" spans="1:4" x14ac:dyDescent="0.25">
      <c r="A14" t="s">
        <v>274</v>
      </c>
      <c r="B14" t="s">
        <v>2408</v>
      </c>
      <c r="C14" t="s">
        <v>150</v>
      </c>
      <c r="D14" t="s">
        <v>150</v>
      </c>
    </row>
    <row r="15" spans="1:4" x14ac:dyDescent="0.25">
      <c r="A15" t="s">
        <v>278</v>
      </c>
      <c r="B15" t="s">
        <v>5167</v>
      </c>
      <c r="C15" t="s">
        <v>5155</v>
      </c>
      <c r="D15" t="s">
        <v>2510</v>
      </c>
    </row>
    <row r="16" spans="1:4" x14ac:dyDescent="0.25">
      <c r="A16" t="s">
        <v>283</v>
      </c>
      <c r="B16" t="s">
        <v>2408</v>
      </c>
      <c r="C16" t="s">
        <v>150</v>
      </c>
      <c r="D16" t="s">
        <v>150</v>
      </c>
    </row>
    <row r="17" spans="1:4" x14ac:dyDescent="0.25">
      <c r="A17" t="s">
        <v>288</v>
      </c>
      <c r="B17" t="s">
        <v>2408</v>
      </c>
      <c r="C17" t="s">
        <v>150</v>
      </c>
      <c r="D17" t="s">
        <v>150</v>
      </c>
    </row>
    <row r="18" spans="1:4" x14ac:dyDescent="0.25">
      <c r="A18" t="s">
        <v>293</v>
      </c>
      <c r="B18" t="s">
        <v>2408</v>
      </c>
      <c r="C18" t="s">
        <v>150</v>
      </c>
      <c r="D18" t="s">
        <v>150</v>
      </c>
    </row>
    <row r="19" spans="1:4" x14ac:dyDescent="0.25">
      <c r="A19" t="s">
        <v>299</v>
      </c>
      <c r="B19" t="s">
        <v>5169</v>
      </c>
      <c r="C19" t="s">
        <v>5207</v>
      </c>
      <c r="D19" t="s">
        <v>2328</v>
      </c>
    </row>
    <row r="20" spans="1:4" x14ac:dyDescent="0.25">
      <c r="A20" t="s">
        <v>304</v>
      </c>
      <c r="B20" t="s">
        <v>5169</v>
      </c>
      <c r="C20" t="s">
        <v>5208</v>
      </c>
      <c r="D20" t="s">
        <v>5209</v>
      </c>
    </row>
    <row r="21" spans="1:4" x14ac:dyDescent="0.25">
      <c r="A21" t="s">
        <v>309</v>
      </c>
      <c r="B21" t="s">
        <v>5167</v>
      </c>
      <c r="C21" t="s">
        <v>5210</v>
      </c>
      <c r="D21" t="s">
        <v>2330</v>
      </c>
    </row>
    <row r="22" spans="1:4" x14ac:dyDescent="0.25">
      <c r="A22" t="s">
        <v>315</v>
      </c>
      <c r="B22" t="s">
        <v>2408</v>
      </c>
      <c r="C22" t="s">
        <v>150</v>
      </c>
      <c r="D22" t="s">
        <v>150</v>
      </c>
    </row>
    <row r="23" spans="1:4" x14ac:dyDescent="0.25">
      <c r="A23" t="s">
        <v>321</v>
      </c>
      <c r="B23" t="s">
        <v>5176</v>
      </c>
      <c r="C23" t="s">
        <v>5155</v>
      </c>
      <c r="D23" t="s">
        <v>2332</v>
      </c>
    </row>
    <row r="24" spans="1:4" x14ac:dyDescent="0.25">
      <c r="A24" t="s">
        <v>327</v>
      </c>
      <c r="B24" t="s">
        <v>5167</v>
      </c>
      <c r="C24" t="s">
        <v>5204</v>
      </c>
      <c r="D24" t="s">
        <v>5211</v>
      </c>
    </row>
    <row r="25" spans="1:4" x14ac:dyDescent="0.25">
      <c r="A25" t="s">
        <v>334</v>
      </c>
      <c r="B25" t="s">
        <v>2408</v>
      </c>
      <c r="C25" t="s">
        <v>150</v>
      </c>
      <c r="D25" t="s">
        <v>150</v>
      </c>
    </row>
    <row r="26" spans="1:4" x14ac:dyDescent="0.25">
      <c r="A26" t="s">
        <v>341</v>
      </c>
      <c r="B26" t="s">
        <v>5167</v>
      </c>
      <c r="C26" t="s">
        <v>5212</v>
      </c>
      <c r="D26" t="s">
        <v>5213</v>
      </c>
    </row>
    <row r="27" spans="1:4" x14ac:dyDescent="0.25">
      <c r="A27" t="s">
        <v>348</v>
      </c>
      <c r="B27" t="s">
        <v>2408</v>
      </c>
      <c r="C27" t="s">
        <v>150</v>
      </c>
      <c r="D27" t="s">
        <v>150</v>
      </c>
    </row>
    <row r="28" spans="1:4" x14ac:dyDescent="0.25">
      <c r="A28" t="s">
        <v>359</v>
      </c>
      <c r="B28" t="s">
        <v>2408</v>
      </c>
      <c r="C28" t="s">
        <v>150</v>
      </c>
      <c r="D28" t="s">
        <v>150</v>
      </c>
    </row>
    <row r="29" spans="1:4" x14ac:dyDescent="0.25">
      <c r="A29" t="s">
        <v>371</v>
      </c>
      <c r="B29" t="s">
        <v>5169</v>
      </c>
      <c r="C29" t="s">
        <v>5212</v>
      </c>
      <c r="D29" t="s">
        <v>5214</v>
      </c>
    </row>
    <row r="30" spans="1:4" x14ac:dyDescent="0.25">
      <c r="A30" t="s">
        <v>382</v>
      </c>
      <c r="B30" t="s">
        <v>2408</v>
      </c>
      <c r="C30" t="s">
        <v>150</v>
      </c>
      <c r="D30" t="s">
        <v>150</v>
      </c>
    </row>
    <row r="31" spans="1:4" x14ac:dyDescent="0.25">
      <c r="A31" t="s">
        <v>393</v>
      </c>
      <c r="B31" t="s">
        <v>5176</v>
      </c>
      <c r="C31" t="s">
        <v>5212</v>
      </c>
      <c r="D31" t="s">
        <v>150</v>
      </c>
    </row>
    <row r="32" spans="1:4" x14ac:dyDescent="0.25">
      <c r="A32" t="s">
        <v>403</v>
      </c>
      <c r="B32" t="s">
        <v>2408</v>
      </c>
      <c r="C32" t="s">
        <v>150</v>
      </c>
      <c r="D32" t="s">
        <v>150</v>
      </c>
    </row>
    <row r="33" spans="1:4" x14ac:dyDescent="0.25">
      <c r="A33" t="s">
        <v>412</v>
      </c>
      <c r="B33" t="s">
        <v>2408</v>
      </c>
      <c r="C33" t="s">
        <v>150</v>
      </c>
      <c r="D33" t="s">
        <v>150</v>
      </c>
    </row>
    <row r="34" spans="1:4" x14ac:dyDescent="0.25">
      <c r="A34" t="s">
        <v>420</v>
      </c>
      <c r="B34" t="s">
        <v>2408</v>
      </c>
      <c r="C34" t="s">
        <v>150</v>
      </c>
      <c r="D34" t="s">
        <v>150</v>
      </c>
    </row>
    <row r="35" spans="1:4" x14ac:dyDescent="0.25">
      <c r="A35" t="s">
        <v>429</v>
      </c>
      <c r="B35" t="s">
        <v>2408</v>
      </c>
      <c r="C35" t="s">
        <v>150</v>
      </c>
      <c r="D35" t="s">
        <v>150</v>
      </c>
    </row>
    <row r="36" spans="1:4" x14ac:dyDescent="0.25">
      <c r="A36" t="s">
        <v>437</v>
      </c>
      <c r="B36" t="s">
        <v>5169</v>
      </c>
      <c r="C36" t="s">
        <v>5210</v>
      </c>
      <c r="D36" t="s">
        <v>2357</v>
      </c>
    </row>
    <row r="37" spans="1:4" x14ac:dyDescent="0.25">
      <c r="A37" t="s">
        <v>449</v>
      </c>
      <c r="B37" t="s">
        <v>5167</v>
      </c>
      <c r="C37" t="s">
        <v>5215</v>
      </c>
      <c r="D37" t="s">
        <v>5216</v>
      </c>
    </row>
    <row r="38" spans="1:4" x14ac:dyDescent="0.25">
      <c r="A38" t="s">
        <v>459</v>
      </c>
      <c r="B38" t="s">
        <v>2408</v>
      </c>
      <c r="C38" t="s">
        <v>150</v>
      </c>
      <c r="D38" t="s">
        <v>150</v>
      </c>
    </row>
    <row r="39" spans="1:4" x14ac:dyDescent="0.25">
      <c r="A39" t="s">
        <v>469</v>
      </c>
      <c r="B39" t="s">
        <v>5167</v>
      </c>
      <c r="C39" t="s">
        <v>5204</v>
      </c>
      <c r="D39" t="s">
        <v>5217</v>
      </c>
    </row>
    <row r="40" spans="1:4" x14ac:dyDescent="0.25">
      <c r="A40" t="s">
        <v>479</v>
      </c>
      <c r="B40" t="s">
        <v>5167</v>
      </c>
      <c r="C40" t="s">
        <v>5218</v>
      </c>
      <c r="D40" t="s">
        <v>2363</v>
      </c>
    </row>
    <row r="41" spans="1:4" x14ac:dyDescent="0.25">
      <c r="A41" t="s">
        <v>489</v>
      </c>
      <c r="B41" t="s">
        <v>5176</v>
      </c>
      <c r="C41" t="s">
        <v>5204</v>
      </c>
      <c r="D41" t="s">
        <v>150</v>
      </c>
    </row>
    <row r="42" spans="1:4" x14ac:dyDescent="0.25">
      <c r="A42" t="s">
        <v>499</v>
      </c>
      <c r="B42" t="s">
        <v>5167</v>
      </c>
      <c r="C42" t="s">
        <v>5203</v>
      </c>
      <c r="D42" t="s">
        <v>2825</v>
      </c>
    </row>
    <row r="43" spans="1:4" x14ac:dyDescent="0.25">
      <c r="A43" t="s">
        <v>510</v>
      </c>
      <c r="B43" t="s">
        <v>5176</v>
      </c>
      <c r="C43" t="s">
        <v>5204</v>
      </c>
      <c r="D43" t="s">
        <v>150</v>
      </c>
    </row>
    <row r="44" spans="1:4" x14ac:dyDescent="0.25">
      <c r="A44" t="s">
        <v>520</v>
      </c>
      <c r="B44" t="s">
        <v>2408</v>
      </c>
      <c r="C44" t="s">
        <v>150</v>
      </c>
      <c r="D44" t="s">
        <v>150</v>
      </c>
    </row>
    <row r="45" spans="1:4" x14ac:dyDescent="0.25">
      <c r="A45" t="s">
        <v>530</v>
      </c>
      <c r="B45" t="s">
        <v>5169</v>
      </c>
      <c r="C45" t="s">
        <v>5204</v>
      </c>
      <c r="D45" t="s">
        <v>2436</v>
      </c>
    </row>
    <row r="46" spans="1:4" x14ac:dyDescent="0.25">
      <c r="A46" t="s">
        <v>540</v>
      </c>
      <c r="B46" t="s">
        <v>5176</v>
      </c>
      <c r="C46" t="s">
        <v>5212</v>
      </c>
      <c r="D46" t="s">
        <v>5219</v>
      </c>
    </row>
    <row r="47" spans="1:4" x14ac:dyDescent="0.25">
      <c r="A47" t="s">
        <v>550</v>
      </c>
      <c r="B47" t="s">
        <v>5167</v>
      </c>
      <c r="C47" t="s">
        <v>5207</v>
      </c>
      <c r="D47" t="s">
        <v>5220</v>
      </c>
    </row>
    <row r="48" spans="1:4" x14ac:dyDescent="0.25">
      <c r="A48" t="s">
        <v>558</v>
      </c>
      <c r="B48" t="s">
        <v>2408</v>
      </c>
      <c r="C48" t="s">
        <v>150</v>
      </c>
      <c r="D48" t="s">
        <v>150</v>
      </c>
    </row>
    <row r="49" spans="1:4" x14ac:dyDescent="0.25">
      <c r="A49" t="s">
        <v>567</v>
      </c>
      <c r="B49" t="s">
        <v>2408</v>
      </c>
      <c r="C49" t="s">
        <v>150</v>
      </c>
      <c r="D49" t="s">
        <v>150</v>
      </c>
    </row>
    <row r="50" spans="1:4" x14ac:dyDescent="0.25">
      <c r="A50" t="s">
        <v>575</v>
      </c>
      <c r="B50" t="s">
        <v>2408</v>
      </c>
      <c r="C50" t="s">
        <v>150</v>
      </c>
      <c r="D50" t="s">
        <v>150</v>
      </c>
    </row>
    <row r="51" spans="1:4" x14ac:dyDescent="0.25">
      <c r="A51" t="s">
        <v>585</v>
      </c>
      <c r="B51" t="s">
        <v>5167</v>
      </c>
      <c r="C51" t="s">
        <v>5203</v>
      </c>
      <c r="D51" t="s">
        <v>2371</v>
      </c>
    </row>
    <row r="52" spans="1:4" x14ac:dyDescent="0.25">
      <c r="A52" t="s">
        <v>593</v>
      </c>
      <c r="B52" t="s">
        <v>5167</v>
      </c>
      <c r="C52" t="s">
        <v>5212</v>
      </c>
      <c r="D52" t="s">
        <v>2375</v>
      </c>
    </row>
    <row r="53" spans="1:4" x14ac:dyDescent="0.25">
      <c r="A53" t="s">
        <v>602</v>
      </c>
      <c r="B53" t="s">
        <v>5169</v>
      </c>
      <c r="C53" t="s">
        <v>5212</v>
      </c>
      <c r="D53" t="s">
        <v>2556</v>
      </c>
    </row>
    <row r="54" spans="1:4" x14ac:dyDescent="0.25">
      <c r="A54" t="s">
        <v>613</v>
      </c>
      <c r="B54" t="s">
        <v>2408</v>
      </c>
      <c r="C54" t="s">
        <v>150</v>
      </c>
      <c r="D54" t="s">
        <v>150</v>
      </c>
    </row>
    <row r="55" spans="1:4" x14ac:dyDescent="0.25">
      <c r="A55" t="s">
        <v>622</v>
      </c>
      <c r="B55" t="s">
        <v>5169</v>
      </c>
      <c r="C55" t="s">
        <v>5210</v>
      </c>
      <c r="D55" t="s">
        <v>2377</v>
      </c>
    </row>
    <row r="56" spans="1:4" x14ac:dyDescent="0.25">
      <c r="A56" t="s">
        <v>631</v>
      </c>
      <c r="B56" t="s">
        <v>2408</v>
      </c>
      <c r="C56" t="s">
        <v>150</v>
      </c>
      <c r="D56" t="s">
        <v>150</v>
      </c>
    </row>
    <row r="57" spans="1:4" x14ac:dyDescent="0.25">
      <c r="A57" t="s">
        <v>639</v>
      </c>
      <c r="B57" t="s">
        <v>5167</v>
      </c>
      <c r="C57" t="s">
        <v>5221</v>
      </c>
      <c r="D57" t="s">
        <v>5222</v>
      </c>
    </row>
    <row r="58" spans="1:4" x14ac:dyDescent="0.25">
      <c r="A58" t="s">
        <v>647</v>
      </c>
      <c r="B58" t="s">
        <v>5167</v>
      </c>
      <c r="C58" t="s">
        <v>5212</v>
      </c>
      <c r="D58" t="s">
        <v>2381</v>
      </c>
    </row>
    <row r="59" spans="1:4" x14ac:dyDescent="0.25">
      <c r="A59" t="s">
        <v>655</v>
      </c>
      <c r="B59" t="s">
        <v>5176</v>
      </c>
      <c r="C59" t="s">
        <v>5204</v>
      </c>
      <c r="D59" t="s">
        <v>150</v>
      </c>
    </row>
    <row r="60" spans="1:4" x14ac:dyDescent="0.25">
      <c r="A60" t="s">
        <v>664</v>
      </c>
      <c r="B60" t="s">
        <v>2408</v>
      </c>
      <c r="C60" t="s">
        <v>150</v>
      </c>
      <c r="D60" t="s">
        <v>150</v>
      </c>
    </row>
    <row r="61" spans="1:4" x14ac:dyDescent="0.25">
      <c r="A61" t="s">
        <v>673</v>
      </c>
      <c r="B61" t="s">
        <v>2408</v>
      </c>
      <c r="C61" t="s">
        <v>150</v>
      </c>
      <c r="D61" t="s">
        <v>150</v>
      </c>
    </row>
    <row r="62" spans="1:4" x14ac:dyDescent="0.25">
      <c r="A62" t="s">
        <v>682</v>
      </c>
      <c r="B62" t="s">
        <v>2408</v>
      </c>
      <c r="C62" t="s">
        <v>150</v>
      </c>
      <c r="D62" t="s">
        <v>150</v>
      </c>
    </row>
    <row r="63" spans="1:4" x14ac:dyDescent="0.25">
      <c r="A63" t="s">
        <v>690</v>
      </c>
      <c r="B63" t="s">
        <v>5169</v>
      </c>
      <c r="C63" t="s">
        <v>5204</v>
      </c>
      <c r="D63" t="s">
        <v>5223</v>
      </c>
    </row>
    <row r="64" spans="1:4" x14ac:dyDescent="0.25">
      <c r="A64" t="s">
        <v>699</v>
      </c>
      <c r="B64" t="s">
        <v>5167</v>
      </c>
      <c r="C64" t="s">
        <v>5204</v>
      </c>
      <c r="D64" t="s">
        <v>2528</v>
      </c>
    </row>
    <row r="65" spans="1:4" x14ac:dyDescent="0.25">
      <c r="A65" t="s">
        <v>705</v>
      </c>
      <c r="B65" t="s">
        <v>5167</v>
      </c>
      <c r="C65" t="s">
        <v>5205</v>
      </c>
      <c r="D65" t="s">
        <v>2385</v>
      </c>
    </row>
    <row r="66" spans="1:4" x14ac:dyDescent="0.25">
      <c r="A66" t="s">
        <v>712</v>
      </c>
      <c r="B66" t="s">
        <v>2408</v>
      </c>
      <c r="C66" t="s">
        <v>150</v>
      </c>
      <c r="D66" t="s">
        <v>150</v>
      </c>
    </row>
    <row r="67" spans="1:4" x14ac:dyDescent="0.25">
      <c r="A67" t="s">
        <v>719</v>
      </c>
      <c r="B67" t="s">
        <v>2408</v>
      </c>
      <c r="C67" t="s">
        <v>150</v>
      </c>
      <c r="D67" t="s">
        <v>150</v>
      </c>
    </row>
    <row r="68" spans="1:4" x14ac:dyDescent="0.25">
      <c r="A68" t="s">
        <v>727</v>
      </c>
      <c r="B68" t="s">
        <v>5169</v>
      </c>
      <c r="C68" t="s">
        <v>5205</v>
      </c>
      <c r="D68" t="s">
        <v>5224</v>
      </c>
    </row>
    <row r="69" spans="1:4" x14ac:dyDescent="0.25">
      <c r="A69" t="s">
        <v>734</v>
      </c>
      <c r="B69" t="s">
        <v>5169</v>
      </c>
      <c r="C69" t="s">
        <v>5221</v>
      </c>
      <c r="D69" t="s">
        <v>5225</v>
      </c>
    </row>
    <row r="70" spans="1:4" x14ac:dyDescent="0.25">
      <c r="A70" t="s">
        <v>742</v>
      </c>
      <c r="B70" t="s">
        <v>5167</v>
      </c>
      <c r="C70" t="s">
        <v>5210</v>
      </c>
      <c r="D70" t="s">
        <v>2827</v>
      </c>
    </row>
    <row r="71" spans="1:4" x14ac:dyDescent="0.25">
      <c r="A71" t="s">
        <v>748</v>
      </c>
      <c r="B71" t="s">
        <v>5167</v>
      </c>
      <c r="C71" t="s">
        <v>5221</v>
      </c>
      <c r="D71" t="s">
        <v>2560</v>
      </c>
    </row>
    <row r="72" spans="1:4" x14ac:dyDescent="0.25">
      <c r="A72" t="s">
        <v>756</v>
      </c>
      <c r="B72" t="s">
        <v>5167</v>
      </c>
      <c r="C72" t="s">
        <v>5212</v>
      </c>
      <c r="D72" t="s">
        <v>2828</v>
      </c>
    </row>
    <row r="73" spans="1:4" x14ac:dyDescent="0.25">
      <c r="A73" t="s">
        <v>762</v>
      </c>
      <c r="B73" t="s">
        <v>5176</v>
      </c>
      <c r="C73" t="s">
        <v>150</v>
      </c>
      <c r="D73" t="s">
        <v>150</v>
      </c>
    </row>
    <row r="74" spans="1:4" x14ac:dyDescent="0.25">
      <c r="A74" t="s">
        <v>768</v>
      </c>
      <c r="B74" t="s">
        <v>2408</v>
      </c>
      <c r="C74" t="s">
        <v>150</v>
      </c>
      <c r="D74" t="s">
        <v>150</v>
      </c>
    </row>
    <row r="75" spans="1:4" x14ac:dyDescent="0.25">
      <c r="A75" t="s">
        <v>773</v>
      </c>
      <c r="B75" t="s">
        <v>2408</v>
      </c>
      <c r="C75" t="s">
        <v>150</v>
      </c>
      <c r="D75" t="s">
        <v>150</v>
      </c>
    </row>
    <row r="76" spans="1:4" x14ac:dyDescent="0.25">
      <c r="A76" t="s">
        <v>779</v>
      </c>
      <c r="B76" t="s">
        <v>5167</v>
      </c>
      <c r="C76" t="s">
        <v>5226</v>
      </c>
      <c r="D76" t="s">
        <v>5227</v>
      </c>
    </row>
    <row r="77" spans="1:4" x14ac:dyDescent="0.25">
      <c r="A77" t="s">
        <v>785</v>
      </c>
      <c r="B77" t="s">
        <v>5169</v>
      </c>
      <c r="C77" t="s">
        <v>5207</v>
      </c>
      <c r="D77" t="s">
        <v>5228</v>
      </c>
    </row>
    <row r="78" spans="1:4" x14ac:dyDescent="0.25">
      <c r="A78" t="s">
        <v>791</v>
      </c>
      <c r="B78" t="s">
        <v>2408</v>
      </c>
      <c r="C78" t="s">
        <v>150</v>
      </c>
      <c r="D78" t="s">
        <v>150</v>
      </c>
    </row>
    <row r="79" spans="1:4" x14ac:dyDescent="0.25">
      <c r="A79" t="s">
        <v>796</v>
      </c>
      <c r="B79" t="s">
        <v>5167</v>
      </c>
      <c r="C79" t="s">
        <v>5226</v>
      </c>
      <c r="D79" t="s">
        <v>5229</v>
      </c>
    </row>
    <row r="80" spans="1:4" x14ac:dyDescent="0.25">
      <c r="A80" t="s">
        <v>802</v>
      </c>
      <c r="B80" t="s">
        <v>2408</v>
      </c>
      <c r="C80" t="s">
        <v>150</v>
      </c>
      <c r="D80" t="s">
        <v>150</v>
      </c>
    </row>
    <row r="81" spans="1:4" x14ac:dyDescent="0.25">
      <c r="A81" t="s">
        <v>807</v>
      </c>
      <c r="B81" t="s">
        <v>2408</v>
      </c>
      <c r="C81" t="s">
        <v>150</v>
      </c>
      <c r="D81" t="s">
        <v>150</v>
      </c>
    </row>
    <row r="82" spans="1:4" x14ac:dyDescent="0.25">
      <c r="A82" t="s">
        <v>814</v>
      </c>
      <c r="B82" t="s">
        <v>5167</v>
      </c>
      <c r="C82" t="s">
        <v>5215</v>
      </c>
      <c r="D82" t="s">
        <v>5230</v>
      </c>
    </row>
    <row r="83" spans="1:4" x14ac:dyDescent="0.25">
      <c r="A83" t="s">
        <v>819</v>
      </c>
      <c r="B83" t="s">
        <v>5167</v>
      </c>
      <c r="C83" t="s">
        <v>5204</v>
      </c>
      <c r="D83" t="s">
        <v>5231</v>
      </c>
    </row>
    <row r="84" spans="1:4" x14ac:dyDescent="0.25">
      <c r="A84" t="s">
        <v>825</v>
      </c>
      <c r="B84" t="s">
        <v>2408</v>
      </c>
      <c r="C84" t="s">
        <v>150</v>
      </c>
      <c r="D84" t="s">
        <v>150</v>
      </c>
    </row>
    <row r="85" spans="1:4" x14ac:dyDescent="0.25">
      <c r="A85" t="s">
        <v>830</v>
      </c>
      <c r="B85" t="s">
        <v>2408</v>
      </c>
      <c r="C85" t="s">
        <v>150</v>
      </c>
      <c r="D85" t="s">
        <v>150</v>
      </c>
    </row>
    <row r="86" spans="1:4" x14ac:dyDescent="0.25">
      <c r="A86" t="s">
        <v>835</v>
      </c>
      <c r="B86" t="s">
        <v>2408</v>
      </c>
      <c r="C86" t="s">
        <v>150</v>
      </c>
      <c r="D86" t="s">
        <v>150</v>
      </c>
    </row>
    <row r="87" spans="1:4" x14ac:dyDescent="0.25">
      <c r="A87" t="s">
        <v>841</v>
      </c>
      <c r="B87" t="s">
        <v>5167</v>
      </c>
      <c r="C87" t="s">
        <v>5207</v>
      </c>
      <c r="D87" t="s">
        <v>2286</v>
      </c>
    </row>
    <row r="88" spans="1:4" x14ac:dyDescent="0.25">
      <c r="A88" t="s">
        <v>847</v>
      </c>
      <c r="B88" t="s">
        <v>5167</v>
      </c>
      <c r="C88" t="s">
        <v>5207</v>
      </c>
      <c r="D88" t="s">
        <v>2397</v>
      </c>
    </row>
    <row r="89" spans="1:4" x14ac:dyDescent="0.25">
      <c r="A89" s="81" t="s">
        <v>852</v>
      </c>
      <c r="B89" t="s">
        <v>5169</v>
      </c>
      <c r="C89" t="s">
        <v>5232</v>
      </c>
      <c r="D89" t="s">
        <v>5233</v>
      </c>
    </row>
    <row r="90" spans="1:4" x14ac:dyDescent="0.25">
      <c r="A90" t="s">
        <v>857</v>
      </c>
      <c r="B90" t="s">
        <v>5176</v>
      </c>
      <c r="C90" t="s">
        <v>5212</v>
      </c>
      <c r="D90" t="s">
        <v>150</v>
      </c>
    </row>
    <row r="91" spans="1:4" x14ac:dyDescent="0.25">
      <c r="A91" t="s">
        <v>862</v>
      </c>
      <c r="B91" t="s">
        <v>2408</v>
      </c>
      <c r="C91" t="s">
        <v>150</v>
      </c>
      <c r="D91" t="s">
        <v>150</v>
      </c>
    </row>
    <row r="92" spans="1:4" x14ac:dyDescent="0.25">
      <c r="A92" t="s">
        <v>867</v>
      </c>
      <c r="B92" t="s">
        <v>2408</v>
      </c>
      <c r="C92" t="s">
        <v>150</v>
      </c>
      <c r="D92" t="s">
        <v>150</v>
      </c>
    </row>
    <row r="93" spans="1:4" x14ac:dyDescent="0.25">
      <c r="A93" t="s">
        <v>874</v>
      </c>
      <c r="B93" t="s">
        <v>2408</v>
      </c>
      <c r="C93" t="s">
        <v>150</v>
      </c>
      <c r="D93" t="s">
        <v>150</v>
      </c>
    </row>
    <row r="94" spans="1:4" x14ac:dyDescent="0.25">
      <c r="A94" t="s">
        <v>880</v>
      </c>
      <c r="B94" t="s">
        <v>5176</v>
      </c>
      <c r="C94" t="s">
        <v>5204</v>
      </c>
      <c r="D94" t="s">
        <v>150</v>
      </c>
    </row>
    <row r="95" spans="1:4" x14ac:dyDescent="0.25">
      <c r="A95" t="s">
        <v>886</v>
      </c>
      <c r="B95" t="s">
        <v>5167</v>
      </c>
      <c r="C95" t="s">
        <v>5234</v>
      </c>
      <c r="D95" t="s">
        <v>2290</v>
      </c>
    </row>
    <row r="96" spans="1:4" x14ac:dyDescent="0.25">
      <c r="A96" t="s">
        <v>891</v>
      </c>
      <c r="B96" t="s">
        <v>5167</v>
      </c>
      <c r="C96" t="s">
        <v>5212</v>
      </c>
      <c r="D96" t="s">
        <v>5235</v>
      </c>
    </row>
    <row r="97" spans="1:4" x14ac:dyDescent="0.25">
      <c r="A97" t="s">
        <v>896</v>
      </c>
      <c r="B97" t="s">
        <v>5169</v>
      </c>
      <c r="C97" t="s">
        <v>5226</v>
      </c>
      <c r="D97" t="s">
        <v>5236</v>
      </c>
    </row>
    <row r="98" spans="1:4" x14ac:dyDescent="0.25">
      <c r="A98" t="s">
        <v>900</v>
      </c>
      <c r="B98" t="s">
        <v>2408</v>
      </c>
      <c r="C98" t="s">
        <v>150</v>
      </c>
      <c r="D98" t="s">
        <v>150</v>
      </c>
    </row>
    <row r="99" spans="1:4" x14ac:dyDescent="0.25">
      <c r="A99" t="s">
        <v>904</v>
      </c>
      <c r="B99" t="s">
        <v>2408</v>
      </c>
      <c r="C99" t="s">
        <v>150</v>
      </c>
      <c r="D99" t="s">
        <v>150</v>
      </c>
    </row>
    <row r="100" spans="1:4" x14ac:dyDescent="0.25">
      <c r="A100" t="s">
        <v>910</v>
      </c>
      <c r="B100" t="s">
        <v>2408</v>
      </c>
      <c r="C100" t="s">
        <v>150</v>
      </c>
      <c r="D100" t="s">
        <v>150</v>
      </c>
    </row>
    <row r="101" spans="1:4" x14ac:dyDescent="0.25">
      <c r="A101" t="s">
        <v>916</v>
      </c>
      <c r="B101" t="s">
        <v>2408</v>
      </c>
      <c r="C101" t="s">
        <v>150</v>
      </c>
      <c r="D101" t="s">
        <v>150</v>
      </c>
    </row>
    <row r="102" spans="1:4" x14ac:dyDescent="0.25">
      <c r="A102" t="s">
        <v>920</v>
      </c>
      <c r="B102" t="s">
        <v>5167</v>
      </c>
      <c r="C102" t="s">
        <v>5203</v>
      </c>
      <c r="D102" t="s">
        <v>2484</v>
      </c>
    </row>
    <row r="103" spans="1:4" x14ac:dyDescent="0.25">
      <c r="A103" t="s">
        <v>924</v>
      </c>
      <c r="B103" t="s">
        <v>2408</v>
      </c>
      <c r="C103" t="s">
        <v>150</v>
      </c>
      <c r="D103" t="s">
        <v>150</v>
      </c>
    </row>
    <row r="104" spans="1:4" x14ac:dyDescent="0.25">
      <c r="A104" t="s">
        <v>928</v>
      </c>
      <c r="B104" t="s">
        <v>5169</v>
      </c>
      <c r="C104" t="s">
        <v>5237</v>
      </c>
      <c r="D104" t="s">
        <v>2505</v>
      </c>
    </row>
    <row r="105" spans="1:4" x14ac:dyDescent="0.25">
      <c r="A105" t="s">
        <v>932</v>
      </c>
      <c r="B105" t="s">
        <v>5176</v>
      </c>
      <c r="C105" t="s">
        <v>5204</v>
      </c>
      <c r="D105" t="s">
        <v>150</v>
      </c>
    </row>
    <row r="106" spans="1:4" x14ac:dyDescent="0.25">
      <c r="A106" t="s">
        <v>936</v>
      </c>
      <c r="B106" t="s">
        <v>2408</v>
      </c>
      <c r="C106" t="s">
        <v>150</v>
      </c>
      <c r="D106" t="s">
        <v>150</v>
      </c>
    </row>
    <row r="107" spans="1:4" x14ac:dyDescent="0.25">
      <c r="A107" t="s">
        <v>941</v>
      </c>
      <c r="B107" t="s">
        <v>5167</v>
      </c>
      <c r="C107" t="s">
        <v>5157</v>
      </c>
      <c r="D107" t="s">
        <v>2408</v>
      </c>
    </row>
    <row r="108" spans="1:4" x14ac:dyDescent="0.25">
      <c r="A108" t="s">
        <v>946</v>
      </c>
      <c r="B108" t="s">
        <v>5167</v>
      </c>
      <c r="C108" t="s">
        <v>5218</v>
      </c>
      <c r="D108" t="s">
        <v>5238</v>
      </c>
    </row>
    <row r="109" spans="1:4" x14ac:dyDescent="0.25">
      <c r="A109" t="s">
        <v>951</v>
      </c>
      <c r="B109" t="s">
        <v>2408</v>
      </c>
      <c r="C109" t="s">
        <v>150</v>
      </c>
      <c r="D109" t="s">
        <v>150</v>
      </c>
    </row>
    <row r="110" spans="1:4" x14ac:dyDescent="0.25">
      <c r="A110" t="s">
        <v>957</v>
      </c>
      <c r="B110" t="s">
        <v>2408</v>
      </c>
      <c r="C110" t="s">
        <v>150</v>
      </c>
      <c r="D110" t="s">
        <v>150</v>
      </c>
    </row>
    <row r="111" spans="1:4" x14ac:dyDescent="0.25">
      <c r="A111" t="s">
        <v>963</v>
      </c>
      <c r="B111" t="s">
        <v>5169</v>
      </c>
      <c r="C111" t="s">
        <v>5212</v>
      </c>
      <c r="D111" t="s">
        <v>5239</v>
      </c>
    </row>
    <row r="112" spans="1:4" x14ac:dyDescent="0.25">
      <c r="A112" t="s">
        <v>967</v>
      </c>
      <c r="B112" t="s">
        <v>2408</v>
      </c>
      <c r="C112" t="s">
        <v>150</v>
      </c>
      <c r="D112" t="s">
        <v>150</v>
      </c>
    </row>
    <row r="113" spans="1:4" x14ac:dyDescent="0.25">
      <c r="A113" t="s">
        <v>971</v>
      </c>
      <c r="B113" t="s">
        <v>2408</v>
      </c>
      <c r="C113" t="s">
        <v>150</v>
      </c>
      <c r="D113" t="s">
        <v>150</v>
      </c>
    </row>
    <row r="114" spans="1:4" x14ac:dyDescent="0.25">
      <c r="A114" t="s">
        <v>975</v>
      </c>
      <c r="B114" t="s">
        <v>5167</v>
      </c>
      <c r="C114" t="s">
        <v>5204</v>
      </c>
      <c r="D114" t="s">
        <v>5240</v>
      </c>
    </row>
    <row r="115" spans="1:4" x14ac:dyDescent="0.25">
      <c r="A115" t="s">
        <v>979</v>
      </c>
      <c r="B115" t="s">
        <v>5167</v>
      </c>
      <c r="C115" t="s">
        <v>5241</v>
      </c>
      <c r="D115" t="s">
        <v>2420</v>
      </c>
    </row>
    <row r="116" spans="1:4" x14ac:dyDescent="0.25">
      <c r="A116" t="s">
        <v>983</v>
      </c>
      <c r="B116" t="s">
        <v>5167</v>
      </c>
      <c r="C116" t="s">
        <v>5218</v>
      </c>
      <c r="D116" t="s">
        <v>2429</v>
      </c>
    </row>
    <row r="117" spans="1:4" x14ac:dyDescent="0.25">
      <c r="A117" t="s">
        <v>987</v>
      </c>
      <c r="B117" t="s">
        <v>2408</v>
      </c>
      <c r="C117" t="s">
        <v>150</v>
      </c>
      <c r="D117" t="s">
        <v>150</v>
      </c>
    </row>
    <row r="118" spans="1:4" x14ac:dyDescent="0.25">
      <c r="A118" t="s">
        <v>991</v>
      </c>
      <c r="B118" t="s">
        <v>2408</v>
      </c>
      <c r="C118" t="s">
        <v>150</v>
      </c>
      <c r="D118" t="s">
        <v>150</v>
      </c>
    </row>
    <row r="119" spans="1:4" x14ac:dyDescent="0.25">
      <c r="A119" t="s">
        <v>995</v>
      </c>
      <c r="B119" t="s">
        <v>5167</v>
      </c>
      <c r="C119" t="s">
        <v>5218</v>
      </c>
      <c r="D119" t="s">
        <v>2061</v>
      </c>
    </row>
    <row r="120" spans="1:4" x14ac:dyDescent="0.25">
      <c r="A120" t="s">
        <v>999</v>
      </c>
      <c r="B120" t="s">
        <v>5176</v>
      </c>
      <c r="C120" t="s">
        <v>5204</v>
      </c>
      <c r="D120" t="s">
        <v>150</v>
      </c>
    </row>
    <row r="121" spans="1:4" x14ac:dyDescent="0.25">
      <c r="A121" t="s">
        <v>1003</v>
      </c>
      <c r="B121" t="s">
        <v>2408</v>
      </c>
      <c r="C121" t="s">
        <v>150</v>
      </c>
      <c r="D121" t="s">
        <v>150</v>
      </c>
    </row>
    <row r="122" spans="1:4" x14ac:dyDescent="0.25">
      <c r="A122" t="s">
        <v>1007</v>
      </c>
      <c r="B122" t="s">
        <v>2408</v>
      </c>
      <c r="C122" t="s">
        <v>150</v>
      </c>
      <c r="D122" t="s">
        <v>150</v>
      </c>
    </row>
    <row r="123" spans="1:4" x14ac:dyDescent="0.25">
      <c r="A123" t="s">
        <v>1011</v>
      </c>
      <c r="B123" t="s">
        <v>2408</v>
      </c>
      <c r="C123" t="s">
        <v>150</v>
      </c>
      <c r="D123" t="s">
        <v>150</v>
      </c>
    </row>
    <row r="124" spans="1:4" x14ac:dyDescent="0.25">
      <c r="A124" t="s">
        <v>1016</v>
      </c>
      <c r="B124" t="s">
        <v>2408</v>
      </c>
      <c r="C124" t="s">
        <v>150</v>
      </c>
      <c r="D124" t="s">
        <v>150</v>
      </c>
    </row>
    <row r="125" spans="1:4" x14ac:dyDescent="0.25">
      <c r="A125" t="s">
        <v>1020</v>
      </c>
      <c r="B125" t="s">
        <v>5167</v>
      </c>
      <c r="C125" t="s">
        <v>5232</v>
      </c>
      <c r="D125" t="s">
        <v>2431</v>
      </c>
    </row>
    <row r="126" spans="1:4" x14ac:dyDescent="0.25">
      <c r="A126" t="s">
        <v>1024</v>
      </c>
      <c r="B126" t="s">
        <v>5167</v>
      </c>
      <c r="C126" t="s">
        <v>5218</v>
      </c>
      <c r="D126" t="s">
        <v>2106</v>
      </c>
    </row>
    <row r="127" spans="1:4" x14ac:dyDescent="0.25">
      <c r="A127" t="s">
        <v>1029</v>
      </c>
      <c r="B127" t="s">
        <v>5167</v>
      </c>
      <c r="C127" t="s">
        <v>5218</v>
      </c>
      <c r="D127" t="s">
        <v>2520</v>
      </c>
    </row>
    <row r="128" spans="1:4" x14ac:dyDescent="0.25">
      <c r="A128" t="s">
        <v>1034</v>
      </c>
      <c r="B128" t="s">
        <v>2408</v>
      </c>
      <c r="C128" t="s">
        <v>150</v>
      </c>
      <c r="D128" t="s">
        <v>150</v>
      </c>
    </row>
    <row r="129" spans="1:4" x14ac:dyDescent="0.25">
      <c r="A129" t="s">
        <v>1039</v>
      </c>
      <c r="B129" t="s">
        <v>2408</v>
      </c>
      <c r="C129" t="s">
        <v>150</v>
      </c>
      <c r="D129" t="s">
        <v>150</v>
      </c>
    </row>
    <row r="130" spans="1:4" x14ac:dyDescent="0.25">
      <c r="A130" t="s">
        <v>1043</v>
      </c>
      <c r="B130" t="s">
        <v>2408</v>
      </c>
      <c r="C130" t="s">
        <v>150</v>
      </c>
      <c r="D130" t="s">
        <v>150</v>
      </c>
    </row>
    <row r="131" spans="1:4" x14ac:dyDescent="0.25">
      <c r="A131" t="s">
        <v>1049</v>
      </c>
      <c r="B131" t="s">
        <v>5167</v>
      </c>
      <c r="C131" t="s">
        <v>5218</v>
      </c>
      <c r="D131" t="s">
        <v>2506</v>
      </c>
    </row>
    <row r="132" spans="1:4" x14ac:dyDescent="0.25">
      <c r="A132" t="s">
        <v>1053</v>
      </c>
      <c r="B132" t="s">
        <v>2408</v>
      </c>
      <c r="C132" t="s">
        <v>150</v>
      </c>
      <c r="D132" t="s">
        <v>150</v>
      </c>
    </row>
    <row r="133" spans="1:4" x14ac:dyDescent="0.25">
      <c r="A133" t="s">
        <v>1058</v>
      </c>
      <c r="B133" t="s">
        <v>2408</v>
      </c>
      <c r="C133" t="s">
        <v>150</v>
      </c>
      <c r="D133" t="s">
        <v>150</v>
      </c>
    </row>
    <row r="134" spans="1:4" x14ac:dyDescent="0.25">
      <c r="A134" t="s">
        <v>1062</v>
      </c>
      <c r="B134" t="s">
        <v>2408</v>
      </c>
      <c r="C134" t="s">
        <v>150</v>
      </c>
      <c r="D134" t="s">
        <v>150</v>
      </c>
    </row>
    <row r="135" spans="1:4" x14ac:dyDescent="0.25">
      <c r="A135" t="s">
        <v>1066</v>
      </c>
      <c r="B135" t="s">
        <v>5176</v>
      </c>
      <c r="C135" t="s">
        <v>5204</v>
      </c>
      <c r="D135" t="s">
        <v>150</v>
      </c>
    </row>
    <row r="136" spans="1:4" x14ac:dyDescent="0.25">
      <c r="A136" t="s">
        <v>1070</v>
      </c>
      <c r="B136" t="s">
        <v>2408</v>
      </c>
      <c r="C136" t="s">
        <v>150</v>
      </c>
      <c r="D136" t="s">
        <v>150</v>
      </c>
    </row>
    <row r="137" spans="1:4" x14ac:dyDescent="0.25">
      <c r="A137" t="s">
        <v>1074</v>
      </c>
      <c r="B137" t="s">
        <v>5167</v>
      </c>
      <c r="C137" t="s">
        <v>5218</v>
      </c>
      <c r="D137" t="s">
        <v>2439</v>
      </c>
    </row>
    <row r="138" spans="1:4" x14ac:dyDescent="0.25">
      <c r="A138" t="s">
        <v>1078</v>
      </c>
      <c r="B138" t="s">
        <v>5167</v>
      </c>
      <c r="C138" t="s">
        <v>5205</v>
      </c>
      <c r="D138" t="s">
        <v>2441</v>
      </c>
    </row>
    <row r="139" spans="1:4" x14ac:dyDescent="0.25">
      <c r="A139" t="s">
        <v>1083</v>
      </c>
      <c r="B139" t="s">
        <v>2408</v>
      </c>
      <c r="C139" t="s">
        <v>150</v>
      </c>
      <c r="D139" t="s">
        <v>150</v>
      </c>
    </row>
    <row r="140" spans="1:4" x14ac:dyDescent="0.25">
      <c r="A140" t="s">
        <v>1088</v>
      </c>
      <c r="B140" t="s">
        <v>2408</v>
      </c>
      <c r="C140" t="s">
        <v>150</v>
      </c>
      <c r="D140" t="s">
        <v>150</v>
      </c>
    </row>
    <row r="141" spans="1:4" x14ac:dyDescent="0.25">
      <c r="A141" t="s">
        <v>1092</v>
      </c>
      <c r="B141" t="s">
        <v>5169</v>
      </c>
      <c r="C141" t="s">
        <v>5208</v>
      </c>
      <c r="D141" t="s">
        <v>5242</v>
      </c>
    </row>
    <row r="142" spans="1:4" x14ac:dyDescent="0.25">
      <c r="A142" t="s">
        <v>1096</v>
      </c>
      <c r="B142" t="s">
        <v>5167</v>
      </c>
      <c r="C142" t="s">
        <v>5221</v>
      </c>
      <c r="D142" t="s">
        <v>5243</v>
      </c>
    </row>
    <row r="143" spans="1:4" x14ac:dyDescent="0.25">
      <c r="A143" t="s">
        <v>1101</v>
      </c>
      <c r="B143" t="s">
        <v>5167</v>
      </c>
      <c r="C143">
        <v>29</v>
      </c>
      <c r="D143" t="s">
        <v>5244</v>
      </c>
    </row>
    <row r="144" spans="1:4" x14ac:dyDescent="0.25">
      <c r="A144" t="s">
        <v>1105</v>
      </c>
      <c r="B144" t="s">
        <v>5167</v>
      </c>
      <c r="C144" t="s">
        <v>5210</v>
      </c>
      <c r="D144" t="s">
        <v>2826</v>
      </c>
    </row>
    <row r="145" spans="1:4" x14ac:dyDescent="0.25">
      <c r="A145" t="s">
        <v>1109</v>
      </c>
      <c r="B145" t="s">
        <v>2408</v>
      </c>
      <c r="C145" t="s">
        <v>150</v>
      </c>
      <c r="D145" t="s">
        <v>150</v>
      </c>
    </row>
    <row r="146" spans="1:4" x14ac:dyDescent="0.25">
      <c r="A146" t="s">
        <v>1113</v>
      </c>
      <c r="B146" t="s">
        <v>2408</v>
      </c>
      <c r="C146" t="s">
        <v>150</v>
      </c>
      <c r="D146" t="s">
        <v>150</v>
      </c>
    </row>
    <row r="147" spans="1:4" x14ac:dyDescent="0.25">
      <c r="A147" t="s">
        <v>1117</v>
      </c>
      <c r="B147" t="s">
        <v>5176</v>
      </c>
      <c r="C147" t="s">
        <v>5204</v>
      </c>
      <c r="D147" t="s">
        <v>150</v>
      </c>
    </row>
    <row r="148" spans="1:4" x14ac:dyDescent="0.25">
      <c r="A148" t="s">
        <v>1121</v>
      </c>
      <c r="B148" t="s">
        <v>2408</v>
      </c>
      <c r="C148" t="s">
        <v>150</v>
      </c>
      <c r="D148" t="s">
        <v>150</v>
      </c>
    </row>
    <row r="149" spans="1:4" x14ac:dyDescent="0.25">
      <c r="A149" t="s">
        <v>1126</v>
      </c>
      <c r="B149" t="s">
        <v>2408</v>
      </c>
      <c r="C149" t="s">
        <v>150</v>
      </c>
      <c r="D149" t="s">
        <v>150</v>
      </c>
    </row>
    <row r="150" spans="1:4" x14ac:dyDescent="0.25">
      <c r="A150" t="s">
        <v>1130</v>
      </c>
      <c r="B150" t="s">
        <v>2408</v>
      </c>
      <c r="C150" t="s">
        <v>150</v>
      </c>
      <c r="D150" t="s">
        <v>150</v>
      </c>
    </row>
    <row r="151" spans="1:4" x14ac:dyDescent="0.25">
      <c r="A151" t="s">
        <v>1134</v>
      </c>
      <c r="B151" t="s">
        <v>2408</v>
      </c>
      <c r="C151" t="s">
        <v>150</v>
      </c>
      <c r="D151" t="s">
        <v>150</v>
      </c>
    </row>
    <row r="152" spans="1:4" x14ac:dyDescent="0.25">
      <c r="A152" t="s">
        <v>1140</v>
      </c>
      <c r="B152" t="s">
        <v>2408</v>
      </c>
      <c r="C152" t="s">
        <v>150</v>
      </c>
      <c r="D152" t="s">
        <v>150</v>
      </c>
    </row>
    <row r="153" spans="1:4" x14ac:dyDescent="0.25">
      <c r="A153" t="s">
        <v>1139</v>
      </c>
      <c r="B153" t="s">
        <v>2408</v>
      </c>
      <c r="C153" t="s">
        <v>150</v>
      </c>
      <c r="D153" t="s">
        <v>150</v>
      </c>
    </row>
    <row r="154" spans="1:4" x14ac:dyDescent="0.25">
      <c r="A154" t="s">
        <v>1178</v>
      </c>
      <c r="B154" t="s">
        <v>2408</v>
      </c>
      <c r="C154" t="s">
        <v>150</v>
      </c>
      <c r="D154" t="s">
        <v>150</v>
      </c>
    </row>
    <row r="155" spans="1:4" x14ac:dyDescent="0.25">
      <c r="A155" t="s">
        <v>1145</v>
      </c>
      <c r="B155" t="s">
        <v>5167</v>
      </c>
      <c r="C155" t="s">
        <v>5218</v>
      </c>
      <c r="D155" t="s">
        <v>5245</v>
      </c>
    </row>
    <row r="156" spans="1:4" x14ac:dyDescent="0.25">
      <c r="A156" t="s">
        <v>1150</v>
      </c>
      <c r="B156" t="s">
        <v>2408</v>
      </c>
      <c r="C156" t="s">
        <v>150</v>
      </c>
      <c r="D156" t="s">
        <v>150</v>
      </c>
    </row>
    <row r="157" spans="1:4" x14ac:dyDescent="0.25">
      <c r="A157" t="s">
        <v>1154</v>
      </c>
      <c r="B157" t="s">
        <v>2408</v>
      </c>
      <c r="C157" t="s">
        <v>150</v>
      </c>
      <c r="D157" t="s">
        <v>150</v>
      </c>
    </row>
    <row r="158" spans="1:4" x14ac:dyDescent="0.25">
      <c r="A158" t="s">
        <v>1158</v>
      </c>
      <c r="B158" t="s">
        <v>2408</v>
      </c>
      <c r="C158" t="s">
        <v>150</v>
      </c>
      <c r="D158" t="s">
        <v>150</v>
      </c>
    </row>
    <row r="159" spans="1:4" x14ac:dyDescent="0.25">
      <c r="A159" t="s">
        <v>1162</v>
      </c>
      <c r="B159" t="s">
        <v>5167</v>
      </c>
      <c r="C159" t="s">
        <v>5210</v>
      </c>
      <c r="D159" t="s">
        <v>2555</v>
      </c>
    </row>
    <row r="160" spans="1:4" x14ac:dyDescent="0.25">
      <c r="A160" t="s">
        <v>1167</v>
      </c>
      <c r="B160" t="s">
        <v>5169</v>
      </c>
      <c r="C160" t="s">
        <v>5210</v>
      </c>
      <c r="D160" t="s">
        <v>2445</v>
      </c>
    </row>
    <row r="161" spans="1:4" x14ac:dyDescent="0.25">
      <c r="A161" t="s">
        <v>1172</v>
      </c>
      <c r="B161" t="s">
        <v>5167</v>
      </c>
      <c r="C161" t="s">
        <v>5215</v>
      </c>
      <c r="D161" t="s">
        <v>2280</v>
      </c>
    </row>
    <row r="162" spans="1:4" x14ac:dyDescent="0.25">
      <c r="A162" t="s">
        <v>1175</v>
      </c>
      <c r="B162" t="s">
        <v>5167</v>
      </c>
      <c r="C162" t="s">
        <v>5218</v>
      </c>
      <c r="D162" t="s">
        <v>2564</v>
      </c>
    </row>
    <row r="163" spans="1:4" x14ac:dyDescent="0.25">
      <c r="A163" t="s">
        <v>1179</v>
      </c>
      <c r="B163" t="s">
        <v>5167</v>
      </c>
      <c r="C163" t="s">
        <v>5212</v>
      </c>
      <c r="D163" t="s">
        <v>2399</v>
      </c>
    </row>
    <row r="164" spans="1:4" x14ac:dyDescent="0.25">
      <c r="A164" t="s">
        <v>1181</v>
      </c>
      <c r="B164" t="s">
        <v>2408</v>
      </c>
      <c r="C164" t="s">
        <v>150</v>
      </c>
      <c r="D164" t="s">
        <v>150</v>
      </c>
    </row>
    <row r="165" spans="1:4" x14ac:dyDescent="0.25">
      <c r="A165" t="s">
        <v>1184</v>
      </c>
      <c r="B165" t="s">
        <v>5167</v>
      </c>
      <c r="C165" t="s">
        <v>5212</v>
      </c>
      <c r="D165" t="s">
        <v>5246</v>
      </c>
    </row>
    <row r="166" spans="1:4" x14ac:dyDescent="0.25">
      <c r="A166" t="s">
        <v>1187</v>
      </c>
      <c r="B166" t="s">
        <v>5167</v>
      </c>
      <c r="C166" t="s">
        <v>5215</v>
      </c>
      <c r="D166" t="s">
        <v>2350</v>
      </c>
    </row>
    <row r="167" spans="1:4" x14ac:dyDescent="0.25">
      <c r="A167" t="s">
        <v>1189</v>
      </c>
      <c r="B167" t="s">
        <v>2408</v>
      </c>
      <c r="C167" t="s">
        <v>150</v>
      </c>
      <c r="D167" t="s">
        <v>150</v>
      </c>
    </row>
    <row r="168" spans="1:4" x14ac:dyDescent="0.25">
      <c r="A168" t="s">
        <v>1192</v>
      </c>
      <c r="B168" t="s">
        <v>2408</v>
      </c>
      <c r="C168" t="s">
        <v>150</v>
      </c>
      <c r="D168" t="s">
        <v>150</v>
      </c>
    </row>
    <row r="169" spans="1:4" x14ac:dyDescent="0.25">
      <c r="A169" t="s">
        <v>1194</v>
      </c>
      <c r="B169" t="s">
        <v>2408</v>
      </c>
      <c r="C169" t="s">
        <v>150</v>
      </c>
      <c r="D169" t="s">
        <v>150</v>
      </c>
    </row>
    <row r="170" spans="1:4" x14ac:dyDescent="0.25">
      <c r="A170" t="s">
        <v>1197</v>
      </c>
      <c r="B170" t="s">
        <v>2408</v>
      </c>
      <c r="C170" t="s">
        <v>150</v>
      </c>
      <c r="D170" t="s">
        <v>150</v>
      </c>
    </row>
    <row r="171" spans="1:4" x14ac:dyDescent="0.25">
      <c r="A171" t="s">
        <v>1199</v>
      </c>
      <c r="B171" t="s">
        <v>5167</v>
      </c>
      <c r="C171" t="s">
        <v>5210</v>
      </c>
      <c r="D171" t="s">
        <v>5247</v>
      </c>
    </row>
    <row r="172" spans="1:4" x14ac:dyDescent="0.25">
      <c r="A172" t="s">
        <v>1202</v>
      </c>
      <c r="B172" t="s">
        <v>2408</v>
      </c>
      <c r="C172" t="s">
        <v>150</v>
      </c>
      <c r="D172" t="s">
        <v>150</v>
      </c>
    </row>
    <row r="173" spans="1:4" x14ac:dyDescent="0.25">
      <c r="A173" t="s">
        <v>1204</v>
      </c>
      <c r="B173" t="s">
        <v>2408</v>
      </c>
      <c r="C173" t="s">
        <v>150</v>
      </c>
      <c r="D173" t="s">
        <v>150</v>
      </c>
    </row>
    <row r="174" spans="1:4" x14ac:dyDescent="0.25">
      <c r="A174" t="s">
        <v>1206</v>
      </c>
      <c r="B174" t="s">
        <v>2408</v>
      </c>
      <c r="C174" t="s">
        <v>150</v>
      </c>
      <c r="D174" t="s">
        <v>150</v>
      </c>
    </row>
    <row r="175" spans="1:4" x14ac:dyDescent="0.25">
      <c r="A175" t="s">
        <v>1208</v>
      </c>
      <c r="B175" t="s">
        <v>2408</v>
      </c>
      <c r="C175" t="s">
        <v>150</v>
      </c>
      <c r="D175" t="s">
        <v>150</v>
      </c>
    </row>
    <row r="176" spans="1:4" x14ac:dyDescent="0.25">
      <c r="A176" t="s">
        <v>1211</v>
      </c>
      <c r="B176" t="s">
        <v>2408</v>
      </c>
      <c r="C176" t="s">
        <v>150</v>
      </c>
      <c r="D176" t="s">
        <v>150</v>
      </c>
    </row>
    <row r="177" spans="1:4" x14ac:dyDescent="0.25">
      <c r="A177" t="s">
        <v>1214</v>
      </c>
      <c r="B177" t="s">
        <v>2408</v>
      </c>
      <c r="C177" t="s">
        <v>150</v>
      </c>
      <c r="D177" t="s">
        <v>150</v>
      </c>
    </row>
    <row r="178" spans="1:4" x14ac:dyDescent="0.25">
      <c r="A178" t="s">
        <v>1216</v>
      </c>
      <c r="B178" t="s">
        <v>2408</v>
      </c>
      <c r="C178" t="s">
        <v>150</v>
      </c>
      <c r="D178" t="s">
        <v>150</v>
      </c>
    </row>
    <row r="179" spans="1:4" x14ac:dyDescent="0.25">
      <c r="A179" t="s">
        <v>1218</v>
      </c>
      <c r="B179" t="s">
        <v>2408</v>
      </c>
      <c r="C179" t="s">
        <v>150</v>
      </c>
      <c r="D179" t="s">
        <v>150</v>
      </c>
    </row>
    <row r="180" spans="1:4" x14ac:dyDescent="0.25">
      <c r="A180" t="s">
        <v>1220</v>
      </c>
      <c r="B180" t="s">
        <v>2408</v>
      </c>
      <c r="C180" t="s">
        <v>150</v>
      </c>
      <c r="D180" t="s">
        <v>150</v>
      </c>
    </row>
    <row r="181" spans="1:4" x14ac:dyDescent="0.25">
      <c r="A181" t="s">
        <v>1222</v>
      </c>
      <c r="B181" t="s">
        <v>2408</v>
      </c>
      <c r="C181" t="s">
        <v>150</v>
      </c>
      <c r="D181" t="s">
        <v>150</v>
      </c>
    </row>
    <row r="182" spans="1:4" x14ac:dyDescent="0.25">
      <c r="A182" t="s">
        <v>1224</v>
      </c>
      <c r="B182" t="s">
        <v>5167</v>
      </c>
      <c r="C182" t="s">
        <v>5208</v>
      </c>
      <c r="D182" t="s">
        <v>5248</v>
      </c>
    </row>
    <row r="183" spans="1:4" x14ac:dyDescent="0.25">
      <c r="A183" t="s">
        <v>1226</v>
      </c>
      <c r="B183" t="s">
        <v>2408</v>
      </c>
      <c r="C183" t="s">
        <v>150</v>
      </c>
      <c r="D183" t="s">
        <v>150</v>
      </c>
    </row>
    <row r="184" spans="1:4" x14ac:dyDescent="0.25">
      <c r="A184" t="s">
        <v>1228</v>
      </c>
      <c r="B184" t="s">
        <v>2408</v>
      </c>
      <c r="C184" t="s">
        <v>150</v>
      </c>
      <c r="D184" t="s">
        <v>150</v>
      </c>
    </row>
    <row r="185" spans="1:4" x14ac:dyDescent="0.25">
      <c r="A185" t="s">
        <v>1230</v>
      </c>
      <c r="B185" t="s">
        <v>2408</v>
      </c>
      <c r="C185" t="s">
        <v>150</v>
      </c>
      <c r="D185" t="s">
        <v>150</v>
      </c>
    </row>
    <row r="186" spans="1:4" x14ac:dyDescent="0.25">
      <c r="A186" t="s">
        <v>1232</v>
      </c>
      <c r="B186" t="s">
        <v>5169</v>
      </c>
      <c r="C186" t="s">
        <v>5234</v>
      </c>
      <c r="D186" t="s">
        <v>2537</v>
      </c>
    </row>
    <row r="187" spans="1:4" x14ac:dyDescent="0.25">
      <c r="A187" t="s">
        <v>1234</v>
      </c>
      <c r="B187" t="s">
        <v>5169</v>
      </c>
      <c r="C187" t="s">
        <v>5237</v>
      </c>
      <c r="D187" t="s">
        <v>2389</v>
      </c>
    </row>
    <row r="188" spans="1:4" x14ac:dyDescent="0.25">
      <c r="A188" t="s">
        <v>1236</v>
      </c>
      <c r="B188" t="s">
        <v>2408</v>
      </c>
      <c r="C188" t="s">
        <v>150</v>
      </c>
      <c r="D188" t="s">
        <v>150</v>
      </c>
    </row>
    <row r="189" spans="1:4" x14ac:dyDescent="0.25">
      <c r="A189" t="s">
        <v>1238</v>
      </c>
      <c r="B189" t="s">
        <v>2408</v>
      </c>
      <c r="C189" t="s">
        <v>150</v>
      </c>
      <c r="D189" t="s">
        <v>150</v>
      </c>
    </row>
    <row r="190" spans="1:4" x14ac:dyDescent="0.25">
      <c r="A190" t="s">
        <v>1240</v>
      </c>
      <c r="B190" t="s">
        <v>2408</v>
      </c>
      <c r="C190" t="s">
        <v>150</v>
      </c>
      <c r="D190" t="s">
        <v>150</v>
      </c>
    </row>
    <row r="191" spans="1:4" x14ac:dyDescent="0.25">
      <c r="A191" t="s">
        <v>1243</v>
      </c>
      <c r="B191" t="s">
        <v>2408</v>
      </c>
      <c r="C191" t="s">
        <v>150</v>
      </c>
      <c r="D191" t="s">
        <v>150</v>
      </c>
    </row>
    <row r="192" spans="1:4" x14ac:dyDescent="0.25">
      <c r="A192" t="s">
        <v>1245</v>
      </c>
      <c r="B192" t="s">
        <v>2408</v>
      </c>
      <c r="C192" t="s">
        <v>150</v>
      </c>
      <c r="D192" t="s">
        <v>150</v>
      </c>
    </row>
    <row r="193" spans="1:4" x14ac:dyDescent="0.25">
      <c r="A193" t="s">
        <v>1248</v>
      </c>
      <c r="B193" t="s">
        <v>5169</v>
      </c>
      <c r="C193" t="s">
        <v>5218</v>
      </c>
      <c r="D193" t="s">
        <v>5249</v>
      </c>
    </row>
    <row r="194" spans="1:4" x14ac:dyDescent="0.25">
      <c r="A194" t="s">
        <v>1250</v>
      </c>
      <c r="B194" t="s">
        <v>2408</v>
      </c>
      <c r="C194" t="s">
        <v>150</v>
      </c>
      <c r="D194" t="s">
        <v>150</v>
      </c>
    </row>
    <row r="195" spans="1:4" x14ac:dyDescent="0.25">
      <c r="A195" t="s">
        <v>1253</v>
      </c>
      <c r="B195" t="s">
        <v>2408</v>
      </c>
      <c r="C195" t="s">
        <v>150</v>
      </c>
      <c r="D195" t="s">
        <v>150</v>
      </c>
    </row>
    <row r="196" spans="1:4" x14ac:dyDescent="0.25">
      <c r="A196" t="s">
        <v>1256</v>
      </c>
      <c r="B196" t="s">
        <v>2408</v>
      </c>
      <c r="C196" t="s">
        <v>150</v>
      </c>
      <c r="D196" t="s">
        <v>150</v>
      </c>
    </row>
    <row r="197" spans="1:4" x14ac:dyDescent="0.25">
      <c r="A197" t="s">
        <v>1258</v>
      </c>
      <c r="B197" t="s">
        <v>2408</v>
      </c>
      <c r="C197" t="s">
        <v>150</v>
      </c>
      <c r="D197" t="s">
        <v>150</v>
      </c>
    </row>
    <row r="198" spans="1:4" x14ac:dyDescent="0.25">
      <c r="A198" t="s">
        <v>1260</v>
      </c>
      <c r="B198" t="s">
        <v>2408</v>
      </c>
      <c r="C198" t="s">
        <v>150</v>
      </c>
      <c r="D198" t="s">
        <v>150</v>
      </c>
    </row>
    <row r="199" spans="1:4" x14ac:dyDescent="0.25">
      <c r="A199" t="s">
        <v>1262</v>
      </c>
      <c r="B199" t="s">
        <v>2408</v>
      </c>
      <c r="C199" t="s">
        <v>150</v>
      </c>
      <c r="D199" t="s">
        <v>150</v>
      </c>
    </row>
    <row r="200" spans="1:4" x14ac:dyDescent="0.25">
      <c r="A200" t="s">
        <v>1265</v>
      </c>
      <c r="B200" t="s">
        <v>5169</v>
      </c>
      <c r="C200" t="s">
        <v>5212</v>
      </c>
      <c r="D200" t="s">
        <v>2424</v>
      </c>
    </row>
    <row r="201" spans="1:4" x14ac:dyDescent="0.25">
      <c r="A201" t="s">
        <v>1268</v>
      </c>
      <c r="B201" t="s">
        <v>5176</v>
      </c>
      <c r="C201" t="s">
        <v>5212</v>
      </c>
      <c r="D201" t="s">
        <v>5250</v>
      </c>
    </row>
    <row r="202" spans="1:4" x14ac:dyDescent="0.25">
      <c r="A202" t="s">
        <v>1270</v>
      </c>
      <c r="B202" t="s">
        <v>5169</v>
      </c>
      <c r="C202" t="s">
        <v>5212</v>
      </c>
      <c r="D202" t="s">
        <v>2302</v>
      </c>
    </row>
    <row r="203" spans="1:4" x14ac:dyDescent="0.25">
      <c r="A203" t="s">
        <v>1272</v>
      </c>
      <c r="B203" t="s">
        <v>5169</v>
      </c>
      <c r="C203" t="s">
        <v>5212</v>
      </c>
      <c r="D203" t="s">
        <v>5251</v>
      </c>
    </row>
    <row r="204" spans="1:4" x14ac:dyDescent="0.25">
      <c r="A204" t="s">
        <v>1275</v>
      </c>
      <c r="B204" t="s">
        <v>5169</v>
      </c>
      <c r="C204" t="s">
        <v>5212</v>
      </c>
      <c r="D204" t="s">
        <v>5252</v>
      </c>
    </row>
    <row r="205" spans="1:4" x14ac:dyDescent="0.25">
      <c r="A205" t="s">
        <v>1277</v>
      </c>
      <c r="B205" t="s">
        <v>5169</v>
      </c>
      <c r="C205" t="s">
        <v>5212</v>
      </c>
      <c r="D205" t="s">
        <v>5253</v>
      </c>
    </row>
    <row r="206" spans="1:4" x14ac:dyDescent="0.25">
      <c r="A206" t="s">
        <v>1279</v>
      </c>
      <c r="B206" t="s">
        <v>5169</v>
      </c>
      <c r="C206" t="s">
        <v>5212</v>
      </c>
      <c r="D206" t="s">
        <v>2566</v>
      </c>
    </row>
    <row r="207" spans="1:4" x14ac:dyDescent="0.25">
      <c r="A207" t="s">
        <v>1281</v>
      </c>
      <c r="B207" t="s">
        <v>5169</v>
      </c>
      <c r="C207" t="s">
        <v>5212</v>
      </c>
      <c r="D207" t="s">
        <v>5254</v>
      </c>
    </row>
    <row r="208" spans="1:4" x14ac:dyDescent="0.25">
      <c r="A208" t="s">
        <v>1284</v>
      </c>
      <c r="B208" t="s">
        <v>5169</v>
      </c>
      <c r="C208" t="s">
        <v>5212</v>
      </c>
      <c r="D208" t="s">
        <v>5255</v>
      </c>
    </row>
    <row r="209" spans="1:4" x14ac:dyDescent="0.25">
      <c r="A209" t="s">
        <v>1286</v>
      </c>
      <c r="B209" t="s">
        <v>2408</v>
      </c>
      <c r="C209" t="s">
        <v>150</v>
      </c>
      <c r="D209" t="s">
        <v>150</v>
      </c>
    </row>
    <row r="210" spans="1:4" x14ac:dyDescent="0.25">
      <c r="A210" t="s">
        <v>1288</v>
      </c>
      <c r="B210" t="s">
        <v>2408</v>
      </c>
      <c r="C210" t="s">
        <v>150</v>
      </c>
      <c r="D210" t="s">
        <v>150</v>
      </c>
    </row>
    <row r="211" spans="1:4" x14ac:dyDescent="0.25">
      <c r="A211" t="s">
        <v>1290</v>
      </c>
      <c r="B211" t="s">
        <v>2408</v>
      </c>
      <c r="C211" t="s">
        <v>150</v>
      </c>
      <c r="D211" t="s">
        <v>150</v>
      </c>
    </row>
    <row r="212" spans="1:4" x14ac:dyDescent="0.25">
      <c r="A212" t="s">
        <v>1292</v>
      </c>
      <c r="B212" t="s">
        <v>2408</v>
      </c>
      <c r="C212" t="s">
        <v>150</v>
      </c>
      <c r="D212" t="s">
        <v>150</v>
      </c>
    </row>
    <row r="213" spans="1:4" x14ac:dyDescent="0.25">
      <c r="A213" t="s">
        <v>1294</v>
      </c>
      <c r="B213" t="s">
        <v>5169</v>
      </c>
      <c r="C213" t="s">
        <v>5241</v>
      </c>
      <c r="D213" t="s">
        <v>2316</v>
      </c>
    </row>
    <row r="214" spans="1:4" x14ac:dyDescent="0.25">
      <c r="A214" t="s">
        <v>1296</v>
      </c>
      <c r="B214" t="s">
        <v>5169</v>
      </c>
      <c r="C214" t="s">
        <v>5241</v>
      </c>
      <c r="D214" t="s">
        <v>2514</v>
      </c>
    </row>
    <row r="215" spans="1:4" x14ac:dyDescent="0.25">
      <c r="A215" t="s">
        <v>1299</v>
      </c>
      <c r="B215" t="s">
        <v>5169</v>
      </c>
      <c r="C215" t="s">
        <v>5241</v>
      </c>
      <c r="D215" t="s">
        <v>2079</v>
      </c>
    </row>
    <row r="216" spans="1:4" x14ac:dyDescent="0.25">
      <c r="A216" t="s">
        <v>1301</v>
      </c>
      <c r="B216" t="s">
        <v>5176</v>
      </c>
      <c r="C216" t="s">
        <v>5241</v>
      </c>
      <c r="D216" t="s">
        <v>150</v>
      </c>
    </row>
    <row r="217" spans="1:4" x14ac:dyDescent="0.25">
      <c r="A217" t="s">
        <v>1304</v>
      </c>
      <c r="B217" t="s">
        <v>2408</v>
      </c>
      <c r="C217" t="s">
        <v>150</v>
      </c>
      <c r="D217" t="s">
        <v>150</v>
      </c>
    </row>
    <row r="218" spans="1:4" x14ac:dyDescent="0.25">
      <c r="A218" t="s">
        <v>1306</v>
      </c>
      <c r="B218" t="s">
        <v>5167</v>
      </c>
      <c r="C218" t="s">
        <v>5241</v>
      </c>
      <c r="D218" t="s">
        <v>5256</v>
      </c>
    </row>
    <row r="219" spans="1:4" x14ac:dyDescent="0.25">
      <c r="A219" t="s">
        <v>1308</v>
      </c>
      <c r="B219" t="s">
        <v>2408</v>
      </c>
      <c r="C219" t="s">
        <v>150</v>
      </c>
      <c r="D219" t="s">
        <v>150</v>
      </c>
    </row>
    <row r="220" spans="1:4" x14ac:dyDescent="0.25">
      <c r="A220" t="s">
        <v>1310</v>
      </c>
      <c r="B220" t="s">
        <v>2408</v>
      </c>
      <c r="C220" t="s">
        <v>150</v>
      </c>
      <c r="D220" t="s">
        <v>150</v>
      </c>
    </row>
    <row r="221" spans="1:4" x14ac:dyDescent="0.25">
      <c r="A221" t="s">
        <v>1312</v>
      </c>
      <c r="B221" t="s">
        <v>2408</v>
      </c>
      <c r="C221" t="s">
        <v>150</v>
      </c>
      <c r="D221" t="s">
        <v>150</v>
      </c>
    </row>
    <row r="222" spans="1:4" x14ac:dyDescent="0.25">
      <c r="A222" t="s">
        <v>1315</v>
      </c>
      <c r="B222" t="s">
        <v>2408</v>
      </c>
      <c r="C222" t="s">
        <v>150</v>
      </c>
      <c r="D222" t="s">
        <v>150</v>
      </c>
    </row>
    <row r="223" spans="1:4" x14ac:dyDescent="0.25">
      <c r="A223" t="s">
        <v>1318</v>
      </c>
      <c r="B223" t="s">
        <v>2408</v>
      </c>
      <c r="C223" t="s">
        <v>150</v>
      </c>
      <c r="D223" t="s">
        <v>150</v>
      </c>
    </row>
    <row r="224" spans="1:4" x14ac:dyDescent="0.25">
      <c r="A224" t="s">
        <v>1320</v>
      </c>
      <c r="B224" t="s">
        <v>2408</v>
      </c>
      <c r="C224" t="s">
        <v>150</v>
      </c>
      <c r="D224" t="s">
        <v>150</v>
      </c>
    </row>
    <row r="225" spans="1:4" x14ac:dyDescent="0.25">
      <c r="A225" t="s">
        <v>1323</v>
      </c>
      <c r="B225" t="s">
        <v>2408</v>
      </c>
      <c r="C225" t="s">
        <v>150</v>
      </c>
      <c r="D225" t="s">
        <v>150</v>
      </c>
    </row>
    <row r="226" spans="1:4" x14ac:dyDescent="0.25">
      <c r="A226" t="s">
        <v>1325</v>
      </c>
      <c r="B226" t="s">
        <v>2408</v>
      </c>
      <c r="C226" t="s">
        <v>150</v>
      </c>
      <c r="D226" t="s">
        <v>150</v>
      </c>
    </row>
    <row r="227" spans="1:4" x14ac:dyDescent="0.25">
      <c r="A227" t="s">
        <v>1327</v>
      </c>
      <c r="B227" t="s">
        <v>2408</v>
      </c>
      <c r="C227" t="s">
        <v>150</v>
      </c>
      <c r="D227" t="s">
        <v>150</v>
      </c>
    </row>
    <row r="228" spans="1:4" x14ac:dyDescent="0.25">
      <c r="A228" t="s">
        <v>5257</v>
      </c>
      <c r="B228" t="s">
        <v>2408</v>
      </c>
      <c r="C228" t="s">
        <v>150</v>
      </c>
      <c r="D228" t="s">
        <v>150</v>
      </c>
    </row>
    <row r="229" spans="1:4" x14ac:dyDescent="0.25">
      <c r="A229" t="s">
        <v>1330</v>
      </c>
      <c r="B229" t="s">
        <v>5167</v>
      </c>
      <c r="C229" t="s">
        <v>5208</v>
      </c>
      <c r="D229" t="s">
        <v>2419</v>
      </c>
    </row>
    <row r="230" spans="1:4" x14ac:dyDescent="0.25">
      <c r="A230" t="s">
        <v>1332</v>
      </c>
      <c r="B230" t="s">
        <v>5169</v>
      </c>
      <c r="C230" t="s">
        <v>5221</v>
      </c>
      <c r="D230" t="s">
        <v>5258</v>
      </c>
    </row>
    <row r="231" spans="1:4" x14ac:dyDescent="0.25">
      <c r="A231" t="s">
        <v>1335</v>
      </c>
      <c r="B231" t="s">
        <v>2408</v>
      </c>
      <c r="C231" t="s">
        <v>150</v>
      </c>
      <c r="D231" t="s">
        <v>150</v>
      </c>
    </row>
    <row r="232" spans="1:4" x14ac:dyDescent="0.25">
      <c r="A232" t="s">
        <v>1337</v>
      </c>
      <c r="B232" t="s">
        <v>5169</v>
      </c>
      <c r="C232" t="s">
        <v>5210</v>
      </c>
      <c r="D232" t="s">
        <v>2401</v>
      </c>
    </row>
    <row r="233" spans="1:4" x14ac:dyDescent="0.25">
      <c r="A233" t="s">
        <v>1340</v>
      </c>
      <c r="B233" t="s">
        <v>5169</v>
      </c>
      <c r="C233" t="s">
        <v>5210</v>
      </c>
      <c r="D233" t="s">
        <v>5259</v>
      </c>
    </row>
    <row r="234" spans="1:4" x14ac:dyDescent="0.25">
      <c r="A234" t="s">
        <v>5260</v>
      </c>
      <c r="B234" t="s">
        <v>2408</v>
      </c>
      <c r="C234" t="s">
        <v>150</v>
      </c>
      <c r="D234" t="s">
        <v>150</v>
      </c>
    </row>
    <row r="235" spans="1:4" x14ac:dyDescent="0.25">
      <c r="A235" t="s">
        <v>5</v>
      </c>
      <c r="B235" t="s">
        <v>5176</v>
      </c>
    </row>
    <row r="236" spans="1:4" x14ac:dyDescent="0.25">
      <c r="A236">
        <v>0</v>
      </c>
      <c r="B236" t="s">
        <v>5176</v>
      </c>
    </row>
  </sheetData>
  <sheetProtection algorithmName="SHA-512" hashValue="xtDulS11B0IUo1x535jOYmVAghRnPohANEjIAkOeDr+q4SDkPQFEMVa2uRHcTC74ZyXAYiXwQMBARDrgcx3Hdw==" saltValue="GQfl2FplbWu26RCjQVHrXg==" spinCount="100000" sheet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ca283e0b-db31-4043-a2ef-b80661bf084a">
      <Value>41</Value>
      <Value>4</Value>
      <Value>77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  <SharedWithUsers xmlns="ab2ae0e4-028e-4032-8356-d7485c40f371">
      <UserInfo>
        <DisplayName>Mathilde Netumbo Aukongo</DisplayName>
        <AccountId>3113</AccountId>
        <AccountType/>
      </UserInfo>
      <UserInfo>
        <DisplayName>Mariza Falla</DisplayName>
        <AccountId>3820</AccountId>
        <AccountType/>
      </UserInfo>
      <UserInfo>
        <DisplayName>Mehrunissa Leilanie Majiedt</DisplayName>
        <AccountId>1410</AccountId>
        <AccountType/>
      </UserInfo>
      <UserInfo>
        <DisplayName>Chamaritha Levinchia Coetzee</DisplayName>
        <AccountId>6684</AccountId>
        <AccountType/>
      </UserInfo>
      <UserInfo>
        <DisplayName>Gabriella Ngubaye</DisplayName>
        <AccountId>1912</AccountId>
        <AccountType/>
      </UserInfo>
      <UserInfo>
        <DisplayName>Catherine Tiongco</DisplayName>
        <AccountId>13722</AccountId>
        <AccountType/>
      </UserInfo>
      <UserInfo>
        <DisplayName>Jaco De Greeff</DisplayName>
        <AccountId>6378</AccountId>
        <AccountType/>
      </UserInfo>
      <UserInfo>
        <DisplayName>Laina Shatipamba</DisplayName>
        <AccountId>2874</AccountId>
        <AccountType/>
      </UserInfo>
      <UserInfo>
        <DisplayName>Mayvis Hannely Namases</DisplayName>
        <AccountId>14145</AccountId>
        <AccountType/>
      </UserInfo>
      <UserInfo>
        <DisplayName>Rochelle Van Wyk</DisplayName>
        <AccountId>6472</AccountId>
        <AccountType/>
      </UserInfo>
      <UserInfo>
        <DisplayName>Ida Mangisa</DisplayName>
        <AccountId>10835</AccountId>
        <AccountType/>
      </UserInfo>
      <UserInfo>
        <DisplayName>Alexandre Mukono</DisplayName>
        <AccountId>7087</AccountId>
        <AccountType/>
      </UserInfo>
      <UserInfo>
        <DisplayName>Ghada Zeineddine</DisplayName>
        <AccountId>13433</AccountId>
        <AccountType/>
      </UserInfo>
      <UserInfo>
        <DisplayName>Nayroz Alnaemi</DisplayName>
        <AccountId>13631</AccountId>
        <AccountType/>
      </UserInfo>
      <UserInfo>
        <DisplayName>Zanouba Said Hassan</DisplayName>
        <AccountId>12243</AccountId>
        <AccountType/>
      </UserInfo>
      <UserInfo>
        <DisplayName>Tetiana Lysytsia</DisplayName>
        <AccountId>22161</AccountId>
        <AccountType/>
      </UserInfo>
      <UserInfo>
        <DisplayName>Eszter Kovacs</DisplayName>
        <AccountId>25910</AccountId>
        <AccountType/>
      </UserInfo>
    </SharedWithUsers>
    <TaxKeywordTaxHTField xmlns="ab2ae0e4-028e-4032-8356-d7485c40f371">
      <Terms xmlns="http://schemas.microsoft.com/office/infopath/2007/PartnerControls"/>
    </TaxKeywordTaxHTField>
    <SemaphoreItemMetadata xmlns="ab2ae0e4-028e-4032-8356-d7485c40f371">{"ClassificationOrdered":false,"ClassificationRequested":"2021-03-04T08:52:19.5503568Z","Columns":[],"HasBodyChanged":true,"HasPendingClassification":false,"IsUpdate":false,"IsUploading":false,"ShouldCancel":false,"SkipClassification":false,"ShouldDelay":false}</SemaphoreItemMetadata>
    <lcf76f155ced4ddcb4097134ff3c332f xmlns="2feb760f-e505-4acb-88f6-1cf3ebf2dfd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Props1.xml><?xml version="1.0" encoding="utf-8"?>
<ds:datastoreItem xmlns:ds="http://schemas.openxmlformats.org/officeDocument/2006/customXml" ds:itemID="{06E6F2B7-6A86-4BDB-A64E-B243D9BBD31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DE8E886-BA90-43EA-833A-1A83F120FA7C}"/>
</file>

<file path=customXml/itemProps3.xml><?xml version="1.0" encoding="utf-8"?>
<ds:datastoreItem xmlns:ds="http://schemas.openxmlformats.org/officeDocument/2006/customXml" ds:itemID="{120C4CCB-6537-42F2-A0AA-73667E102453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ca283e0b-db31-4043-a2ef-b80661bf084a"/>
    <ds:schemaRef ds:uri="http://schemas.microsoft.com/sharepoint.v3"/>
    <ds:schemaRef ds:uri="83548fdd-1ad4-4c3b-84de-9e8732a038f0"/>
    <ds:schemaRef ds:uri="7ad0f253-7f54-43d5-a500-e10b8b5e0dcb"/>
  </ds:schemaRefs>
</ds:datastoreItem>
</file>

<file path=customXml/itemProps4.xml><?xml version="1.0" encoding="utf-8"?>
<ds:datastoreItem xmlns:ds="http://schemas.openxmlformats.org/officeDocument/2006/customXml" ds:itemID="{AC70E76C-BE6F-4D32-BC4F-4A0697A8DA1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1918204-9BD6-480A-8C35-D63E78F41445}">
  <ds:schemaRefs>
    <ds:schemaRef ds:uri="http://schemas.microsoft.com/PowerBIAddIn"/>
  </ds:schemaRefs>
</ds:datastoreItem>
</file>

<file path=customXml/itemProps6.xml><?xml version="1.0" encoding="utf-8"?>
<ds:datastoreItem xmlns:ds="http://schemas.openxmlformats.org/officeDocument/2006/customXml" ds:itemID="{6810CB35-76CE-4F35-8977-95B164D90EC8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A486127F-30E4-42D1-8707-94CF51BD4CA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250</vt:i4>
      </vt:variant>
    </vt:vector>
  </HeadingPairs>
  <TitlesOfParts>
    <vt:vector size="263" baseType="lpstr">
      <vt:lpstr>INSTITUTIONAL</vt:lpstr>
      <vt:lpstr>INSTITUTIONAL VENDOR</vt:lpstr>
      <vt:lpstr>Log_file</vt:lpstr>
      <vt:lpstr>DD</vt:lpstr>
      <vt:lpstr>Zip Postal Code</vt:lpstr>
      <vt:lpstr>Region</vt:lpstr>
      <vt:lpstr>Tax_Number</vt:lpstr>
      <vt:lpstr>Bank_key</vt:lpstr>
      <vt:lpstr>IBAN_requirments</vt:lpstr>
      <vt:lpstr>e.g. different language</vt:lpstr>
      <vt:lpstr>Validation</vt:lpstr>
      <vt:lpstr>DD_SD</vt:lpstr>
      <vt:lpstr>PAyment terms</vt:lpstr>
      <vt:lpstr>_cb1</vt:lpstr>
      <vt:lpstr>…_Select</vt:lpstr>
      <vt:lpstr>Afghanistan_Regions</vt:lpstr>
      <vt:lpstr>Albania_Regions</vt:lpstr>
      <vt:lpstr>Algeria_Regions</vt:lpstr>
      <vt:lpstr>Amer.Virgin_Is._Regions</vt:lpstr>
      <vt:lpstr>Andorra_Regions</vt:lpstr>
      <vt:lpstr>Angola_Regions</vt:lpstr>
      <vt:lpstr>Anguilla_Regions</vt:lpstr>
      <vt:lpstr>Antigua_Barbuda_Regions</vt:lpstr>
      <vt:lpstr>Argentina_Regions</vt:lpstr>
      <vt:lpstr>Armenia_Regions</vt:lpstr>
      <vt:lpstr>Aruba_Regions</vt:lpstr>
      <vt:lpstr>Austria_Regions</vt:lpstr>
      <vt:lpstr>Azerbaijan_Regions</vt:lpstr>
      <vt:lpstr>Bahamas_Regions</vt:lpstr>
      <vt:lpstr>Bahrain_Regions</vt:lpstr>
      <vt:lpstr>Bangladesh_Regions</vt:lpstr>
      <vt:lpstr>Bank_Country_Code</vt:lpstr>
      <vt:lpstr>Barbados_Regions</vt:lpstr>
      <vt:lpstr>Belarus_Regions</vt:lpstr>
      <vt:lpstr>Belgium_Regions</vt:lpstr>
      <vt:lpstr>Belize_Regions</vt:lpstr>
      <vt:lpstr>Benin_Regions</vt:lpstr>
      <vt:lpstr>Bermuda_Regions</vt:lpstr>
      <vt:lpstr>Bhutan_Regions</vt:lpstr>
      <vt:lpstr>Bolivia_Regions</vt:lpstr>
      <vt:lpstr>Bosnia_Herz._Regions</vt:lpstr>
      <vt:lpstr>Botswana_Regions</vt:lpstr>
      <vt:lpstr>Brazil_Regions</vt:lpstr>
      <vt:lpstr>Brit.Virgin_Is._Regions</vt:lpstr>
      <vt:lpstr>Brunei_Darussal_Regions</vt:lpstr>
      <vt:lpstr>Bulgaria_Regions</vt:lpstr>
      <vt:lpstr>Burkina_Faso_Regions</vt:lpstr>
      <vt:lpstr>Burundi_Regions</vt:lpstr>
      <vt:lpstr>Business_Area</vt:lpstr>
      <vt:lpstr>Cabo_Verde_Regions</vt:lpstr>
      <vt:lpstr>Cambodia_Regions</vt:lpstr>
      <vt:lpstr>Cameroon_Regions</vt:lpstr>
      <vt:lpstr>Canada_Regions</vt:lpstr>
      <vt:lpstr>Canary_Islands_Regions</vt:lpstr>
      <vt:lpstr>Cayman_Islands_Regions</vt:lpstr>
      <vt:lpstr>Central_Afr.Rep_Regions</vt:lpstr>
      <vt:lpstr>Chad_Regions</vt:lpstr>
      <vt:lpstr>Chile_Regions</vt:lpstr>
      <vt:lpstr>China_Regions</vt:lpstr>
      <vt:lpstr>Colombia_Regions</vt:lpstr>
      <vt:lpstr>Comoros_Regions</vt:lpstr>
      <vt:lpstr>Congo__Dem._Rep_Regions</vt:lpstr>
      <vt:lpstr>Congo_Regions</vt:lpstr>
      <vt:lpstr>Cook_Islands_Regions</vt:lpstr>
      <vt:lpstr>Costa_Rica_Regions</vt:lpstr>
      <vt:lpstr>Cote_d_Ivoire_Regions</vt:lpstr>
      <vt:lpstr>Croatia_Regions</vt:lpstr>
      <vt:lpstr>Cuba_Regions</vt:lpstr>
      <vt:lpstr>Currency</vt:lpstr>
      <vt:lpstr>Cyprus_Regions</vt:lpstr>
      <vt:lpstr>Czech_Republic_Regions</vt:lpstr>
      <vt:lpstr>D.P.R._of_Korea_Regions</vt:lpstr>
      <vt:lpstr>Denmark_Regions</vt:lpstr>
      <vt:lpstr>Djibouti_Regions</vt:lpstr>
      <vt:lpstr>Dominica_Regions</vt:lpstr>
      <vt:lpstr>Dominican_Rep._Regions</vt:lpstr>
      <vt:lpstr>Ecuador_Regions</vt:lpstr>
      <vt:lpstr>Egypt_Regions</vt:lpstr>
      <vt:lpstr>El_Salvador_Regions</vt:lpstr>
      <vt:lpstr>Equatorial_Guin_Regions</vt:lpstr>
      <vt:lpstr>Eritrea_Regions</vt:lpstr>
      <vt:lpstr>Estonia_Regions</vt:lpstr>
      <vt:lpstr>Ethiopia_Regions</vt:lpstr>
      <vt:lpstr>Fiji_Regions</vt:lpstr>
      <vt:lpstr>Finland_Regions</vt:lpstr>
      <vt:lpstr>France_Regions</vt:lpstr>
      <vt:lpstr>Frenc.Polynesia_Regions</vt:lpstr>
      <vt:lpstr>French_Antilles_Regions</vt:lpstr>
      <vt:lpstr>French_Guiana_Regions</vt:lpstr>
      <vt:lpstr>Gabon_Regions</vt:lpstr>
      <vt:lpstr>Gambia_Regions</vt:lpstr>
      <vt:lpstr>Georgia_Regions</vt:lpstr>
      <vt:lpstr>Germany_Regions</vt:lpstr>
      <vt:lpstr>Ghana_Regions</vt:lpstr>
      <vt:lpstr>Gibraltar_Regions</vt:lpstr>
      <vt:lpstr>Greece_Regions</vt:lpstr>
      <vt:lpstr>Greenland_Regions</vt:lpstr>
      <vt:lpstr>Grenada_Regions</vt:lpstr>
      <vt:lpstr>Guadeloupe_Regions</vt:lpstr>
      <vt:lpstr>Guam_Regions</vt:lpstr>
      <vt:lpstr>Guatemala_Regions</vt:lpstr>
      <vt:lpstr>Guinea_Bissau_Regions</vt:lpstr>
      <vt:lpstr>Guinea_Regions</vt:lpstr>
      <vt:lpstr>Guyana_Regions</vt:lpstr>
      <vt:lpstr>HACT_Assessment_Ratings</vt:lpstr>
      <vt:lpstr>HACT_Assessment_Types</vt:lpstr>
      <vt:lpstr>Haiti_Regions</vt:lpstr>
      <vt:lpstr>Honduras_Regions</vt:lpstr>
      <vt:lpstr>Hong_Kong_Regions</vt:lpstr>
      <vt:lpstr>Hungary_Regions</vt:lpstr>
      <vt:lpstr>Iceland_Regions</vt:lpstr>
      <vt:lpstr>India_Regions</vt:lpstr>
      <vt:lpstr>Indonesia_Regions</vt:lpstr>
      <vt:lpstr>Iran_Regions</vt:lpstr>
      <vt:lpstr>Iraq_Regions</vt:lpstr>
      <vt:lpstr>Ireland_Regions</vt:lpstr>
      <vt:lpstr>Israel_Regions</vt:lpstr>
      <vt:lpstr>Italy_Regions</vt:lpstr>
      <vt:lpstr>Jamaica_Regions</vt:lpstr>
      <vt:lpstr>Japan_Regions</vt:lpstr>
      <vt:lpstr>Jordan_Regions</vt:lpstr>
      <vt:lpstr>Kazakhstan_Regions</vt:lpstr>
      <vt:lpstr>Kenya_Regions</vt:lpstr>
      <vt:lpstr>Kiribati_Regions</vt:lpstr>
      <vt:lpstr>Kuwait_Regions</vt:lpstr>
      <vt:lpstr>Kyrgyzstan_Regions</vt:lpstr>
      <vt:lpstr>Lao_Peo.Dem.Rep_Regions</vt:lpstr>
      <vt:lpstr>Latvia_Regions</vt:lpstr>
      <vt:lpstr>Lebanon_Regions</vt:lpstr>
      <vt:lpstr>Lesotho_Regions</vt:lpstr>
      <vt:lpstr>Liberia_Regions</vt:lpstr>
      <vt:lpstr>Libya_Regions</vt:lpstr>
      <vt:lpstr>Liechtenstein_Regions</vt:lpstr>
      <vt:lpstr>List_Bank_Key_Types</vt:lpstr>
      <vt:lpstr>List_Local_Currencies</vt:lpstr>
      <vt:lpstr>List_of_Dropdown_list_Values</vt:lpstr>
      <vt:lpstr>Lithuania_Regions</vt:lpstr>
      <vt:lpstr>Luxembourg_Regions</vt:lpstr>
      <vt:lpstr>Macau_Regions</vt:lpstr>
      <vt:lpstr>Macedonia__TFYR_Regions</vt:lpstr>
      <vt:lpstr>Madagascar_Regions</vt:lpstr>
      <vt:lpstr>Malawi_Regions</vt:lpstr>
      <vt:lpstr>Malaysia_Regions</vt:lpstr>
      <vt:lpstr>Maldives_Rep_of_Regions</vt:lpstr>
      <vt:lpstr>Mali_Regions</vt:lpstr>
      <vt:lpstr>Malta_Regions</vt:lpstr>
      <vt:lpstr>Mandatory_Tax_countries</vt:lpstr>
      <vt:lpstr>Marshall_Islnds_Regions</vt:lpstr>
      <vt:lpstr>Martinique_Regions</vt:lpstr>
      <vt:lpstr>Mauritania_Regions</vt:lpstr>
      <vt:lpstr>Mauritius_Regions</vt:lpstr>
      <vt:lpstr>MDM_Processor_User_IDs</vt:lpstr>
      <vt:lpstr>Mexico_Regions</vt:lpstr>
      <vt:lpstr>Micronesia_Regions</vt:lpstr>
      <vt:lpstr>Moldova__Rep_of_Regions</vt:lpstr>
      <vt:lpstr>Monaco_Regions</vt:lpstr>
      <vt:lpstr>Mongolia_Regions</vt:lpstr>
      <vt:lpstr>Montenegro_Regions</vt:lpstr>
      <vt:lpstr>Montserrat_Regions</vt:lpstr>
      <vt:lpstr>Morocco_Regions</vt:lpstr>
      <vt:lpstr>Mozambique_Regions</vt:lpstr>
      <vt:lpstr>Myanmar_Regions</vt:lpstr>
      <vt:lpstr>N.Mariana_Is._Regions</vt:lpstr>
      <vt:lpstr>Namibia_Regions</vt:lpstr>
      <vt:lpstr>Nauru_Regions</vt:lpstr>
      <vt:lpstr>Nepal_Regions</vt:lpstr>
      <vt:lpstr>Netherlands_Ant_Regions</vt:lpstr>
      <vt:lpstr>Netherlands_Regions</vt:lpstr>
      <vt:lpstr>New_Caledonia_Regions</vt:lpstr>
      <vt:lpstr>New_Zealand_Regions</vt:lpstr>
      <vt:lpstr>Nicaragua_Regions</vt:lpstr>
      <vt:lpstr>Niger_Regions</vt:lpstr>
      <vt:lpstr>Nigeria_Regions</vt:lpstr>
      <vt:lpstr>Niue_Regions</vt:lpstr>
      <vt:lpstr>Norway_Regions</vt:lpstr>
      <vt:lpstr>Oman_Regions</vt:lpstr>
      <vt:lpstr>Pakistan_Regions</vt:lpstr>
      <vt:lpstr>Palau__Rep_of_Regions</vt:lpstr>
      <vt:lpstr>Palestine_Regions</vt:lpstr>
      <vt:lpstr>Panama_Regions</vt:lpstr>
      <vt:lpstr>Pap._New_Guinea_Regions</vt:lpstr>
      <vt:lpstr>Paraguay_Regions</vt:lpstr>
      <vt:lpstr>Partner_Type</vt:lpstr>
      <vt:lpstr>Payment_methods</vt:lpstr>
      <vt:lpstr>Peru_Regions</vt:lpstr>
      <vt:lpstr>Philippines_Regions</vt:lpstr>
      <vt:lpstr>Poland_Regions</vt:lpstr>
      <vt:lpstr>Portugal_Regions</vt:lpstr>
      <vt:lpstr>INSTITUTIONAL!Print_Area</vt:lpstr>
      <vt:lpstr>Programme_countries</vt:lpstr>
      <vt:lpstr>PSEA_Assessment_Ratings</vt:lpstr>
      <vt:lpstr>Puerto_Rico_Regions</vt:lpstr>
      <vt:lpstr>Qatar_Regions</vt:lpstr>
      <vt:lpstr>Region_Codes_List</vt:lpstr>
      <vt:lpstr>Region_Required_Table</vt:lpstr>
      <vt:lpstr>Request_Type</vt:lpstr>
      <vt:lpstr>Reunion_Regions</vt:lpstr>
      <vt:lpstr>Romania_Regions</vt:lpstr>
      <vt:lpstr>Russian_Fed._Regions</vt:lpstr>
      <vt:lpstr>Rwanda_Regions</vt:lpstr>
      <vt:lpstr>S.Tome_Principe_Regions</vt:lpstr>
      <vt:lpstr>Samoa_American_Regions</vt:lpstr>
      <vt:lpstr>Samoa_Regions</vt:lpstr>
      <vt:lpstr>San_Marino_Regions</vt:lpstr>
      <vt:lpstr>SAP_fields_MAX_length</vt:lpstr>
      <vt:lpstr>Saudi_Arabia_Regions</vt:lpstr>
      <vt:lpstr>Senegal_Regions</vt:lpstr>
      <vt:lpstr>Serbia___Monten_Regions</vt:lpstr>
      <vt:lpstr>Serbia_Regions</vt:lpstr>
      <vt:lpstr>Seychelles_Regions</vt:lpstr>
      <vt:lpstr>Sierra_Leone_Regions</vt:lpstr>
      <vt:lpstr>Sikkim_Regions</vt:lpstr>
      <vt:lpstr>Singapore_Regions</vt:lpstr>
      <vt:lpstr>Slovak_Republic_Regions</vt:lpstr>
      <vt:lpstr>Slovenia_Regions</vt:lpstr>
      <vt:lpstr>Solomon_Islands_Regions</vt:lpstr>
      <vt:lpstr>Somalia_Regions</vt:lpstr>
      <vt:lpstr>South_Africa_Regions</vt:lpstr>
      <vt:lpstr>South_Korea_Rep_Regions</vt:lpstr>
      <vt:lpstr>South_Sudan_Regions</vt:lpstr>
      <vt:lpstr>Spain_Regions</vt:lpstr>
      <vt:lpstr>Sri_Lanka_Regions</vt:lpstr>
      <vt:lpstr>St._Helena_Regions</vt:lpstr>
      <vt:lpstr>St._Lucia_Regions</vt:lpstr>
      <vt:lpstr>St._Vincent_Regions</vt:lpstr>
      <vt:lpstr>St_Kitts_Nevis_Regions</vt:lpstr>
      <vt:lpstr>Sudan_Regions</vt:lpstr>
      <vt:lpstr>Suriname_Regions</vt:lpstr>
      <vt:lpstr>Swaziland_Regions</vt:lpstr>
      <vt:lpstr>Sweden_Regions</vt:lpstr>
      <vt:lpstr>Switzerland_Regions</vt:lpstr>
      <vt:lpstr>Syria__Arab_Rep_Regions</vt:lpstr>
      <vt:lpstr>Tajikistan_Regions</vt:lpstr>
      <vt:lpstr>Tanzania_Uni.Re_Regions</vt:lpstr>
      <vt:lpstr>Thailand_Regions</vt:lpstr>
      <vt:lpstr>Timor_Leste_Regions</vt:lpstr>
      <vt:lpstr>Togo_Regions</vt:lpstr>
      <vt:lpstr>Tokelau_Islands_Regions</vt:lpstr>
      <vt:lpstr>Tonga_Regions</vt:lpstr>
      <vt:lpstr>Trinidad_Tobago_Regions</vt:lpstr>
      <vt:lpstr>Tunisia_Regions</vt:lpstr>
      <vt:lpstr>Turkey_Regions</vt:lpstr>
      <vt:lpstr>Turkmenistan_Regions</vt:lpstr>
      <vt:lpstr>Turks__Caicosin_Regions</vt:lpstr>
      <vt:lpstr>Tuvalu_Regions</vt:lpstr>
      <vt:lpstr>Uganda_Regions</vt:lpstr>
      <vt:lpstr>Ukraine_Regions</vt:lpstr>
      <vt:lpstr>United_Kingdom_Regions</vt:lpstr>
      <vt:lpstr>Uruguay_Regions</vt:lpstr>
      <vt:lpstr>USA_Regions</vt:lpstr>
      <vt:lpstr>Utd.Arab.Emir._Regions</vt:lpstr>
      <vt:lpstr>Uzbekistan_Regions</vt:lpstr>
      <vt:lpstr>Vanuatu_Regions</vt:lpstr>
      <vt:lpstr>Vatican_City_Regions</vt:lpstr>
      <vt:lpstr>Vendor_account_group</vt:lpstr>
      <vt:lpstr>Venezuela_Regions</vt:lpstr>
      <vt:lpstr>Vietnam_Regions</vt:lpstr>
      <vt:lpstr>Wallis_Futuna_Regions</vt:lpstr>
      <vt:lpstr>Western_Sahara_Regions</vt:lpstr>
      <vt:lpstr>Yemen__Rep_of_Regions</vt:lpstr>
      <vt:lpstr>Yugoslavia_Regions</vt:lpstr>
      <vt:lpstr>Zambia_Regions</vt:lpstr>
      <vt:lpstr>Zimbabwe_Regions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>Aseel AlJawadi</cp:lastModifiedBy>
  <cp:revision/>
  <dcterms:created xsi:type="dcterms:W3CDTF">2015-02-23T15:31:05Z</dcterms:created>
  <dcterms:modified xsi:type="dcterms:W3CDTF">2024-01-03T10:28:20Z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0x0101009BA85F8052A6DA4FA3E31FF9F74C697000A4165E04A8464A4695F1B03DC21049C5</vt:lpwstr>
  </property>
  <property fmtid="{D5CDD505-2E9C-101B-9397-08002B2CF9AE}" pid="3" name="_dlc_DocIdItemGuid">
    <vt:lpwstr>46e32690-bdc4-4083-b26e-19d183495711</vt:lpwstr>
  </property>
  <property fmtid="{D5CDD505-2E9C-101B-9397-08002B2CF9AE}" pid="4" name="AuthorIds_UIVersion_1538">
    <vt:lpwstr>24049</vt:lpwstr>
  </property>
  <property fmtid="{D5CDD505-2E9C-101B-9397-08002B2CF9AE}" pid="5" name="AuthorIds_UIVersion_2561">
    <vt:lpwstr>13536</vt:lpwstr>
  </property>
  <property fmtid="{D5CDD505-2E9C-101B-9397-08002B2CF9AE}" pid="6" name="Related Requests">
    <vt:lpwstr>99;#</vt:lpwstr>
  </property>
  <property fmtid="{D5CDD505-2E9C-101B-9397-08002B2CF9AE}" pid="7" name="TaxKeyword">
    <vt:lpwstr/>
  </property>
  <property fmtid="{D5CDD505-2E9C-101B-9397-08002B2CF9AE}" pid="8" name="Order">
    <vt:r8>51900</vt:r8>
  </property>
  <property fmtid="{D5CDD505-2E9C-101B-9397-08002B2CF9AE}" pid="9" name="Topic">
    <vt:lpwstr>4;#n/a|62fe7219-0ec3-42ac-964d-70ae5d8291bb</vt:lpwstr>
  </property>
  <property fmtid="{D5CDD505-2E9C-101B-9397-08002B2CF9AE}" pid="10" name="xd_ProgID">
    <vt:lpwstr/>
  </property>
  <property fmtid="{D5CDD505-2E9C-101B-9397-08002B2CF9AE}" pid="11" name="OfficeDivision">
    <vt:lpwstr>77;#Global Shared Service Center-1950|c3de064a-3c70-41f1-a4e3-6322cb1db5d0</vt:lpwstr>
  </property>
  <property fmtid="{D5CDD505-2E9C-101B-9397-08002B2CF9AE}" pid="12" name="_dlc_DocId">
    <vt:lpwstr>PRTL-729476142-519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41;#Internal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CriticalForLongTermRetention">
    <vt:lpwstr/>
  </property>
  <property fmtid="{D5CDD505-2E9C-101B-9397-08002B2CF9AE}" pid="23" name="MediaServiceImageTags">
    <vt:lpwstr/>
  </property>
</Properties>
</file>