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nicef.sharepoint.com/teams/IRQ-Supply/IRQSLBaghdad/2025/02 Supply/01 Competitive Process/01- RFPs/IRAQ-LRPS-2025-014-(9198488) Re-Announcement of Solarization of 3 bore holes PR#38607297/"/>
    </mc:Choice>
  </mc:AlternateContent>
  <xr:revisionPtr revIDLastSave="11" documentId="8_{0D15C9A2-B8C8-4E0B-B572-729EFB60190C}" xr6:coauthVersionLast="47" xr6:coauthVersionMax="47" xr10:uidLastSave="{F5BDC38A-F8BC-4891-850D-FB9285D20B50}"/>
  <bookViews>
    <workbookView xWindow="-120" yWindow="-120" windowWidth="29040" windowHeight="15840" xr2:uid="{A8DCC473-12F3-4814-AB89-0A7D67B67254}"/>
  </bookViews>
  <sheets>
    <sheet name="Summary" sheetId="6" r:id="rId1"/>
    <sheet name="Shamamik Tajel #3" sheetId="3" r:id="rId2"/>
    <sheet name="Borhole #1 Qurshaghlo" sheetId="4" r:id="rId3"/>
    <sheet name="Borehole #2 Bestana" sheetId="5" r:id="rId4"/>
    <sheet name="BOQ sensor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F33" i="7" l="1"/>
  <c r="F32" i="7"/>
  <c r="F30" i="7"/>
  <c r="F29" i="7"/>
  <c r="F28" i="7"/>
  <c r="F27" i="7" s="1"/>
  <c r="F24" i="7"/>
  <c r="F21" i="7"/>
  <c r="F20" i="7"/>
  <c r="F19" i="7"/>
  <c r="F18" i="7"/>
  <c r="F17" i="7"/>
  <c r="F16" i="7"/>
  <c r="F15" i="7"/>
  <c r="F13" i="7"/>
  <c r="F12" i="7"/>
  <c r="F11" i="7"/>
  <c r="F10" i="7"/>
  <c r="F8" i="7"/>
  <c r="F7" i="7"/>
  <c r="F6" i="7"/>
  <c r="F4" i="7" s="1"/>
  <c r="F14" i="7" l="1"/>
  <c r="F9" i="7"/>
  <c r="F31" i="7"/>
  <c r="E35" i="7" s="1"/>
  <c r="E37" i="7" l="1"/>
  <c r="J4" i="6"/>
  <c r="J6" i="6"/>
  <c r="J5" i="6"/>
  <c r="G17" i="5"/>
  <c r="G16" i="5"/>
  <c r="G15" i="5"/>
  <c r="G12" i="5"/>
  <c r="G11" i="5"/>
  <c r="G10" i="5"/>
  <c r="G9" i="5"/>
  <c r="G8" i="5"/>
  <c r="G7" i="5"/>
  <c r="G6" i="5"/>
  <c r="G5" i="5"/>
  <c r="G5" i="4"/>
  <c r="G17" i="4"/>
  <c r="G16" i="4"/>
  <c r="G15" i="4"/>
  <c r="G12" i="4"/>
  <c r="G11" i="4"/>
  <c r="G10" i="4"/>
  <c r="G9" i="4"/>
  <c r="G8" i="4"/>
  <c r="G7" i="4"/>
  <c r="G6" i="4"/>
  <c r="J7" i="6" l="1"/>
  <c r="G13" i="4"/>
  <c r="H5" i="6" s="1"/>
  <c r="G18" i="4"/>
  <c r="I5" i="6" s="1"/>
  <c r="G18" i="5"/>
  <c r="I6" i="6" s="1"/>
  <c r="G13" i="5"/>
  <c r="K5" i="6" l="1"/>
  <c r="G19" i="4"/>
  <c r="G19" i="5"/>
  <c r="H6" i="6"/>
  <c r="K6" i="6" s="1"/>
  <c r="G16" i="3"/>
  <c r="G6" i="3" l="1"/>
  <c r="G7" i="3"/>
  <c r="G8" i="3"/>
  <c r="G9" i="3"/>
  <c r="G10" i="3"/>
  <c r="G11" i="3"/>
  <c r="G12" i="3"/>
  <c r="G5" i="3" l="1"/>
  <c r="G13" i="3" s="1"/>
  <c r="H4" i="6" s="1"/>
  <c r="H7" i="6" s="1"/>
  <c r="G17" i="3"/>
  <c r="G15" i="3"/>
  <c r="G18" i="3" l="1"/>
  <c r="I4" i="6" s="1"/>
  <c r="I7" i="6" s="1"/>
  <c r="K4" i="6" l="1"/>
  <c r="K7" i="6" s="1"/>
  <c r="K9" i="6" s="1"/>
  <c r="G19" i="3"/>
</calcChain>
</file>

<file path=xl/sharedStrings.xml><?xml version="1.0" encoding="utf-8"?>
<sst xmlns="http://schemas.openxmlformats.org/spreadsheetml/2006/main" count="268" uniqueCount="119">
  <si>
    <t>#</t>
  </si>
  <si>
    <t xml:space="preserve">District </t>
  </si>
  <si>
    <t>Location</t>
  </si>
  <si>
    <t>GPS</t>
  </si>
  <si>
    <t>Borehole Name</t>
  </si>
  <si>
    <t>Dashti Hawler</t>
  </si>
  <si>
    <t>Shamamik-Tajil</t>
  </si>
  <si>
    <t>36.034557, 43.928440</t>
  </si>
  <si>
    <t>Qurshaghlo</t>
  </si>
  <si>
    <t>35.92253, 43.931838</t>
  </si>
  <si>
    <t>Bestana</t>
  </si>
  <si>
    <t>36.030589, 44.189585</t>
  </si>
  <si>
    <r>
      <t xml:space="preserve">Bill of Quantity for Installation of Solar Power System for the Water Borehole in </t>
    </r>
    <r>
      <rPr>
        <b/>
        <sz val="14"/>
        <color rgb="FFFF0000"/>
        <rFont val="Calibri"/>
        <family val="2"/>
        <scheme val="minor"/>
      </rPr>
      <t>Erbil- Shamamk- Tajil  Borehole #3 ( 25 M3/hr. and 30 KW)</t>
    </r>
    <r>
      <rPr>
        <b/>
        <sz val="14"/>
        <rFont val="Calibri"/>
        <family val="2"/>
        <scheme val="minor"/>
      </rPr>
      <t xml:space="preserve">
</t>
    </r>
  </si>
  <si>
    <r>
      <t>Important Technical Notes:
This project includes the design, supply of labor, materials, equipment, and skilled workers for installing a Photovoltaic Main/Backup Solar Power system. The system employs Hybrid Technology without a battery bank, serving as both On/Off Grid with change-over functionality. It must have a complete set of Solar Production Capacity, by the below mentioned rate in the BoQ items to power the Submersible Pump of the existing Water Borehole. The voltage range should be 380Vac, with an overload capacity of 200% during 60 seconds, and a protection class of IP54. Key built-in features include MPPT, Grid/Generator automatic start, Built-in Fuse Box, Monitoring and Operator Panel, GPRS module, and Automatic transfer switch.</t>
    </r>
    <r>
      <rPr>
        <sz val="12"/>
        <color rgb="FFFF0000"/>
        <rFont val="Calibri"/>
        <family val="2"/>
        <scheme val="minor"/>
      </rPr>
      <t xml:space="preserve">
</t>
    </r>
    <r>
      <rPr>
        <sz val="12"/>
        <rFont val="Calibri"/>
        <family val="2"/>
        <scheme val="minor"/>
      </rPr>
      <t xml:space="preserve">
The system components include Solar Panels, Smart Solar Inverter for the Pump, DC Connection Cables, MC-4 DC connectors, AC cable, Solar Racks, Supporting Structure, Pump Controllers (VDF System), Regulators, Connection Cables, Plugs &amp; Sockets, and all necessary items as described in the item descriptions.
All materials must meet approved quality standards and undergo inspection by the supervisor Engineer before work commencement. Certificates of Origin and Quality control should be provided. The Supervisor Engineer has the authority to reject any material that does not comply with the described specifications, and replacements should be made by the contractor without extra cost. The Supervisor Engineer may also request Lab. Tests at the contractor's own cost to ensure material quality and work compliance.
The system should operate primarily on solar during the daytime. However, if production is insufficient or during overcast conditions, it should automatically switch power to the grid and/or generator with programmable options.         Additionally, the scope includes the Installation, Test, and Commissioning of the solar system with water source delivered to the surface and beneficiaries. Furthermore, a comprehensive three-day training session on system maintenance and troubleshooting for 4 to 6 local technicians shall be provided by the contractor. This training will be conducted immediately after the completion of the system.  All work must adhere to International &amp; Iraqi General Technical &amp; Specifications and Work Safety Regulations, with strong oversight from UNICEF on work safety measures.</t>
    </r>
  </si>
  <si>
    <t>No</t>
  </si>
  <si>
    <t xml:space="preserve">Short item's description </t>
  </si>
  <si>
    <t>Line Item Description</t>
  </si>
  <si>
    <t>Unit</t>
  </si>
  <si>
    <t>Quantity</t>
  </si>
  <si>
    <t>Installation of a Photovoltaic  Solar Power System</t>
  </si>
  <si>
    <t>1</t>
  </si>
  <si>
    <t>Solar Panels for powering the Submersible Pump of the Borehole</t>
  </si>
  <si>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70 Kwp</t>
    </r>
    <r>
      <rPr>
        <sz val="12"/>
        <rFont val="Calibri"/>
        <family val="2"/>
        <scheme val="minor"/>
      </rPr>
      <t xml:space="preserve">.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 </t>
    </r>
    <r>
      <rPr>
        <sz val="12"/>
        <color rgb="FFFF0000"/>
        <rFont val="Calibri"/>
        <family val="2"/>
        <scheme val="minor"/>
      </rPr>
      <t xml:space="preserve">70 kW. </t>
    </r>
  </si>
  <si>
    <t>L.S</t>
  </si>
  <si>
    <t>2</t>
  </si>
  <si>
    <t>Solar Panels Frame structure</t>
  </si>
  <si>
    <r>
      <t xml:space="preserve">Supply, installation, and delivery of a Modular Steel Structure:
Provide a robust and durable structure, designed to support solar panels at a 31-degree angle with the horizontal, optimized for supporting solar panels. The structure should be securely anchored inside reinforced concrete foundations with single footings for each leg. The concrete should be reinforced at least with minimum steel requirement according to ACI Code, (0.0018*b*h). </t>
    </r>
    <r>
      <rPr>
        <b/>
        <sz val="12"/>
        <rFont val="Calibri"/>
        <family val="2"/>
        <scheme val="minor"/>
      </rPr>
      <t>The design of the Frame structure and the concrete base should be shared by the contractor with UNICEF and the partner government directorate. The concrete foundation's thickness shall not be less than 25 cm.</t>
    </r>
    <r>
      <rPr>
        <sz val="12"/>
        <rFont val="Calibri"/>
        <family val="2"/>
        <scheme val="minor"/>
      </rPr>
      <t xml:space="preserve">
The structure must adhere to BS 5950 standards and be constructed of galvanized steel or another non-corrosive material. Mechanical hardware, clamps, and accessories should also be made of corrosion-resistant materials. Every structural element should have a minimum thickness </t>
    </r>
    <r>
      <rPr>
        <b/>
        <sz val="12"/>
        <rFont val="Calibri"/>
        <family val="2"/>
        <scheme val="minor"/>
      </rPr>
      <t>of 2.0mm</t>
    </r>
    <r>
      <rPr>
        <sz val="12"/>
        <rFont val="Calibri"/>
        <family val="2"/>
        <scheme val="minor"/>
      </rPr>
      <t xml:space="preserve"> to ensure the bending and buckling resistance. Prioritizing stability </t>
    </r>
    <r>
      <rPr>
        <b/>
        <sz val="12"/>
        <rFont val="Calibri"/>
        <family val="2"/>
        <scheme val="minor"/>
      </rPr>
      <t>against wind forces,</t>
    </r>
    <r>
      <rPr>
        <sz val="12"/>
        <rFont val="Calibri"/>
        <family val="2"/>
        <scheme val="minor"/>
      </rPr>
      <t xml:space="preserve"> the design should meet the specifications outlined by the supervisor engineer for optimal performance. Under the reinforced concrete foundation,  the earth should be well compacted and leveled, and laying a layer of sub-base and nylon/or crushed stone. The work includes site preparation for the structure frame installation. The cube compressive strength of the concrete should not be less than 25 MPa. </t>
    </r>
    <r>
      <rPr>
        <sz val="12"/>
        <color rgb="FFFF0000"/>
        <rFont val="Calibri"/>
        <family val="2"/>
        <scheme val="minor"/>
      </rPr>
      <t xml:space="preserve">this includes all the costs for tests, analyses, and design of the structure. </t>
    </r>
  </si>
  <si>
    <t>Set</t>
  </si>
  <si>
    <t>3</t>
  </si>
  <si>
    <t>Pumping Control System</t>
  </si>
  <si>
    <r>
      <t xml:space="preserve">Pump Control System for Submersible Pump-  (Smart Inverter, AC motor drive VFD)
Supply, install, and commission a </t>
    </r>
    <r>
      <rPr>
        <sz val="12"/>
        <color rgb="FFFF0000"/>
        <rFont val="Calibri"/>
        <family val="2"/>
        <scheme val="minor"/>
      </rPr>
      <t xml:space="preserve">40 Kw </t>
    </r>
    <r>
      <rPr>
        <sz val="12"/>
        <rFont val="Calibri"/>
        <family val="2"/>
        <scheme val="minor"/>
      </rPr>
      <t xml:space="preserve">hybrid and controller system, including a smart inverter, MPPT monitoring, pump controller, frequency drive, dry running sensor, filter/sine wave filter, circuit breakers, surge protection, and EMC filter. Ensure comprehensive fault protection, water level sensor failure protection, and automatic fault reset function. Source components from reputable brands like FUJI, SCHNEIDER, YASKAWA, or Lorenz. Design the system to operate within a </t>
    </r>
    <r>
      <rPr>
        <sz val="12"/>
        <color rgb="FFFF0000"/>
        <rFont val="Calibri"/>
        <family val="2"/>
        <scheme val="minor"/>
      </rPr>
      <t>450-900V</t>
    </r>
    <r>
      <rPr>
        <sz val="12"/>
        <rFont val="Calibri"/>
        <family val="2"/>
        <scheme val="minor"/>
      </rPr>
      <t xml:space="preserve"> input DC voltage range and</t>
    </r>
    <r>
      <rPr>
        <sz val="12"/>
        <color rgb="FFFF0000"/>
        <rFont val="Calibri"/>
        <family val="2"/>
        <scheme val="minor"/>
      </rPr>
      <t xml:space="preserve"> 400-850V</t>
    </r>
    <r>
      <rPr>
        <sz val="12"/>
        <rFont val="Calibri"/>
        <family val="2"/>
        <scheme val="minor"/>
      </rPr>
      <t xml:space="preserve"> MPPT voltage range. Provide a minimum 3-year warranty for all system components. Additionally, ensure the pump controller features an intuitive human-machine interface (HMI) and wireless remote control for ease of operation.</t>
    </r>
  </si>
  <si>
    <t>4</t>
  </si>
  <si>
    <t>AC Switchgear</t>
  </si>
  <si>
    <r>
      <t>AC protection and Control System Includes:                                                                     
-</t>
    </r>
    <r>
      <rPr>
        <sz val="12"/>
        <color rgb="FFFF0000"/>
        <rFont val="Calibri"/>
        <family val="2"/>
        <scheme val="minor"/>
      </rPr>
      <t xml:space="preserve"> AC Filter for min 200m</t>
    </r>
    <r>
      <rPr>
        <sz val="12"/>
        <rFont val="Calibri"/>
        <family val="2"/>
        <scheme val="minor"/>
      </rPr>
      <t>. 
- Automatic/Manual Change Over with required protections to control switching between Solar System, and National Grid.</t>
    </r>
  </si>
  <si>
    <t>5</t>
  </si>
  <si>
    <t>Earthing System and connection boxes/manholes</t>
  </si>
  <si>
    <t>Provide and install a comprehensive Earthing System for both DC and AC components, ensuring compliance with IEC standards and site engineer instructions. Grounding to be achieved with 1.5m copper rods and conductors, accompanied by necessary accessories. Additionally, include an Anti-lightning system with poles and wiring for added protection.
Supply and install Connection Boxes/Manholes for DC, AC, Earthling, Anti-lightning &amp; Protection Systems. This includes conduit pipes, accessories, and Combiner Boxes with waterproofing. Price includes holding structure and concrete base</t>
  </si>
  <si>
    <t>6</t>
  </si>
  <si>
    <t xml:space="preserve">Electrical Cables </t>
  </si>
  <si>
    <t>Supply, install, test, and commission electrical cables of various sizes and types for seamless connectivity between Solar Panels, Inverter, Booster Pump, Public Grid, and Terminal Electrical Boxes. This includes provision for AC &amp; DC sides Earthing and Anti-Lighting Systems, ensuring comprehensive connectivity and safety measures throughout the system</t>
  </si>
  <si>
    <t>set</t>
  </si>
  <si>
    <t>7</t>
  </si>
  <si>
    <t>Lighting</t>
  </si>
  <si>
    <t>Supply and install lighting fixtures with a minimum power rating of 60 watts. This includes fixture mounting and electrical connections to both the national grid and the solar system</t>
  </si>
  <si>
    <t>8</t>
  </si>
  <si>
    <t>Solar Panel Automatic Washing/Flushing System</t>
  </si>
  <si>
    <t xml:space="preserve">Providing &amp; installing Booster Pumps min. 5 Hp with Pipe networks by using composite PPR (UV &amp; Thermal resistance) PN 16 Bars &amp; Min. OD. 25 mm from the existing deep wells to HDPE/GRP roof water tank of Min. 3000 liters storage capacity and then to the solar panels (Jet, Sprinklers or other suitable type) with all required fittings, gate &amp; non-return valves, electronic automatic control system and plumbing works. </t>
  </si>
  <si>
    <t xml:space="preserve">This depends on the Fund Availability </t>
  </si>
  <si>
    <t>Sub total 1 for provision and installation of the Solar power systm</t>
  </si>
  <si>
    <t>Civil Works and Protection Fence</t>
  </si>
  <si>
    <t>2-1</t>
  </si>
  <si>
    <t>Site Preparations</t>
  </si>
  <si>
    <t>Supply (Material and Equipment)  and casting sub-grade material according to the specified alignment, involving excavation through diverse soil types—including sand, clay, soft, hard, or rock—to depths of 40 to 140 cm. Follow with the placement of engineered fill to backfill, ensuring the sub-grade is well compacted and leveled. The price encompasses the use of a vibratory roller to compact the base of the excavation, achieving the required slope. Above this, a Type A sub-base should be installed in layers, each not exceeding 25 cm in thickness, the layers should be compacted to no less than 95% of its Maximum Dry Density (MDD), meeting all specified standards compacted as per SORB specifications and following the instructions of the site engineer. This includes adding a 10 cm layer of gravel within the sub-base for enhanced stability and drainage.</t>
  </si>
  <si>
    <t>m2</t>
  </si>
  <si>
    <t>2-2</t>
  </si>
  <si>
    <t xml:space="preserve">Installation of Galvanized fence with barbed wires. </t>
  </si>
  <si>
    <t>Supply all necessary materials and conduct excavation or cutting to depths of 40-80 cm along the designated fence route, preparing the site with a gravel paving layer. This includes grading, compacting, and leveling the ground in preparation for the fence installation. Erect a galvanized fence utilizing American BRC mesh of 5x5 cm openings and 5 mm thickness. Construct fence columns from steel square pipes measuring 8x8 cm, with a wall thickness of 2 mm, spaced 2 meters center-to-center, and extending 2.2 meters above ground level. Each column should have an additional length of at least 50 cm to be anchored below ground. Foundations for the columns are to be excavated to dimensions of 50x50x50 cm, with concrete foundations of the same dimensions cast and reinforced with BRC mesh of 7x7 cm openings and 5 mm thickness. The fence framework will incorporate square pipes of 1.25"x1.25" in a cross shape configuration at the top, secured through welding. Enhance security with three strands of barbed wire (thorn wire), gauge 12.5, featuring four spines spaced every 7.5 cm</t>
  </si>
  <si>
    <t>2-3</t>
  </si>
  <si>
    <t xml:space="preserve">BRC door installation </t>
  </si>
  <si>
    <t>Provide and install a BRC mesh door, 4m x 2m, with an integrated pedestrian gate 1.2m wide. Constructed from 5x5 cm, 5mm thick BRC mesh, the door's framework will be 4x4 cm, 2mm thick mild steel square pipes, supported by 10x10 cm, 4mm thick square pipes for robustness. The door frame is to be installed on a concrete foundation 60cm in diameter and 80cm deep, with a 1:2:4 mix ratio. The service includes the digging and backfilling of the foundation, plus finishing the door and frame with one layer of anti-rust paint and two layers of oil-based paint for durability</t>
  </si>
  <si>
    <t>Sub total 2</t>
  </si>
  <si>
    <t xml:space="preserve">Grand Total </t>
  </si>
  <si>
    <r>
      <t xml:space="preserve">Bill of Quantity for Installation of Solar Power System for the Water Borehole in </t>
    </r>
    <r>
      <rPr>
        <b/>
        <sz val="14"/>
        <color rgb="FFFF0000"/>
        <rFont val="Calibri"/>
        <family val="2"/>
        <scheme val="minor"/>
      </rPr>
      <t>Erbil-Qurshaghlo, Borehole #1 ( 25 M3/hr. and 18.5 KW)</t>
    </r>
    <r>
      <rPr>
        <b/>
        <sz val="14"/>
        <rFont val="Calibri"/>
        <family val="2"/>
        <scheme val="minor"/>
      </rPr>
      <t xml:space="preserve">
</t>
    </r>
  </si>
  <si>
    <t>Important Technical Notes:
This project includes the design, supply of labor, materials, equipment, and skilled workers for installing a Photovoltaic Main/Backup Solar Power system. The system employs Hybrid Technology without a battery bank, serving as both On/Off Grid with change-over functionality. It must have a complete set of Solar Production Capacity, by the below mentioned rate in the BoQ items to power the Submersible Pump of the existing Water Borehole. The voltage range should be 380Vac, with an overload capacity of 200% during 60 seconds, and a protection class of IP54. Key built-in features include MPPT, Grid/Generator automatic start, Built-in Fuse Box, Monitoring and Operator Panel, GPRS module, and Automatic transfer switch.
The system components include Solar Panels, Smart Solar Inverter for the Pump, DC Connection Cables, MC-4 DC connectors, AC cable, Solar Racks, Supporting Structure, Pump Controllers (VDF System), Regulators, Connection Cables, Plugs &amp; Sockets, and all necessary items as described in the item descriptions.
All materials must meet approved quality standards and undergo inspection by the supervisor Engineer before work commencement. Certificates of Origin and Quality control should be provided. The Supervisor Engineer has the authority to reject any material that does not comply with the described specifications, and replacements should be made by the contractor without extra cost. The Supervisor Engineer may also request Lab. Tests at the contractor's own cost to ensure material quality and work compliance.
The system should operate primarily on solar during the daytime. However, if production is insufficient or during overcast conditions, it should automatically switch power to the grid and/or generator with programmable options.         Additionally, the scope includes the Installation, Test, and Commissioning of the solar system with water source delivered to the surface and beneficiaries. Furthermore, a comprehensive three-day training session on system maintenance and troubleshooting for 4 to 6 local technicians shall be provided by the contractor. This training will be conducted immediately after the completion of the system.  All work must adhere to International &amp; Iraqi General Technical &amp; Specifications and Work Safety Regulations, with strong oversight from UNICEF on work safety measures.</t>
  </si>
  <si>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43 Kwp</t>
    </r>
    <r>
      <rPr>
        <sz val="12"/>
        <rFont val="Calibri"/>
        <family val="2"/>
        <scheme val="minor"/>
      </rPr>
      <t>.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t>
    </r>
    <r>
      <rPr>
        <sz val="12"/>
        <color rgb="FFFF0000"/>
        <rFont val="Calibri"/>
        <family val="2"/>
        <scheme val="minor"/>
      </rPr>
      <t xml:space="preserve"> 43 kW. </t>
    </r>
  </si>
  <si>
    <r>
      <t xml:space="preserve">Pump Control System for Submersible Pump-  (Smart Inverter, AC motor drive VFD)
Supply, install, and commission a </t>
    </r>
    <r>
      <rPr>
        <sz val="12"/>
        <color rgb="FFFF0000"/>
        <rFont val="Calibri"/>
        <family val="2"/>
        <scheme val="minor"/>
      </rPr>
      <t xml:space="preserve">30 Kw </t>
    </r>
    <r>
      <rPr>
        <sz val="12"/>
        <rFont val="Calibri"/>
        <family val="2"/>
        <scheme val="minor"/>
      </rPr>
      <t xml:space="preserve">hybrid and controller system, including a smart inverter, MPPT monitoring, pump controller, frequency drive, dry running sensor, filter/sine wave filter, circuit breakers, surge protection, and EMC filter. Ensure comprehensive fault protection, water level sensor failure protection, and automatic fault reset function. Source components from reputable brands like FUJI, SCHNEIDER, YASKAWA, or Lorenz. Design the system to operate within a </t>
    </r>
    <r>
      <rPr>
        <sz val="12"/>
        <color rgb="FFFF0000"/>
        <rFont val="Calibri"/>
        <family val="2"/>
        <scheme val="minor"/>
      </rPr>
      <t>300-800V</t>
    </r>
    <r>
      <rPr>
        <sz val="12"/>
        <rFont val="Calibri"/>
        <family val="2"/>
        <scheme val="minor"/>
      </rPr>
      <t xml:space="preserve"> input DC voltage range and</t>
    </r>
    <r>
      <rPr>
        <sz val="12"/>
        <color rgb="FFFF0000"/>
        <rFont val="Calibri"/>
        <family val="2"/>
        <scheme val="minor"/>
      </rPr>
      <t xml:space="preserve"> 250-750V</t>
    </r>
    <r>
      <rPr>
        <sz val="12"/>
        <rFont val="Calibri"/>
        <family val="2"/>
        <scheme val="minor"/>
      </rPr>
      <t xml:space="preserve"> MPPT voltage range. Provide a minimum 3-year warranty for all system components. Additionally, ensure the pump controller features an intuitive human-machine interface (HMI) and wireless remote control for ease of operation.</t>
    </r>
  </si>
  <si>
    <r>
      <t xml:space="preserve">Bill of Quantity for Installation of Solar Power System for the Water Borehole in </t>
    </r>
    <r>
      <rPr>
        <b/>
        <sz val="14"/>
        <color rgb="FFFF0000"/>
        <rFont val="Calibri"/>
        <family val="2"/>
        <scheme val="minor"/>
      </rPr>
      <t>Erbil-Bestana, Borehole #2 ( 20 M3/hr. and 22 KW)</t>
    </r>
    <r>
      <rPr>
        <b/>
        <sz val="14"/>
        <rFont val="Calibri"/>
        <family val="2"/>
        <scheme val="minor"/>
      </rPr>
      <t xml:space="preserve">
</t>
    </r>
  </si>
  <si>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52 Kwp</t>
    </r>
    <r>
      <rPr>
        <sz val="12"/>
        <rFont val="Calibri"/>
        <family val="2"/>
        <scheme val="minor"/>
      </rPr>
      <t>.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t>
    </r>
    <r>
      <rPr>
        <sz val="12"/>
        <color rgb="FFFF0000"/>
        <rFont val="Calibri"/>
        <family val="2"/>
        <scheme val="minor"/>
      </rPr>
      <t xml:space="preserve"> 52 kW. </t>
    </r>
  </si>
  <si>
    <t>no</t>
  </si>
  <si>
    <t>Item Description</t>
  </si>
  <si>
    <t># of Units</t>
  </si>
  <si>
    <t xml:space="preserve">unit cost </t>
  </si>
  <si>
    <t>Remarks</t>
  </si>
  <si>
    <t>Iinternet of things (IOT) main board (supply, installation, configuration)</t>
  </si>
  <si>
    <t>CPU: Broadcom BCM2711, quad-core ARM Cortex-A 72, 1.5GHz 
RAM: 1 GB - 8G8, LPDDR4
Primary Storage: 16G8- 128G8 eMMC flash, soldered on-board
Secondary Storage: 64G8 - 256G8 NVME flash, optional module
LAN: 1 000Mbps Ethernet port, RJ45 connector
+100Mbps Ethernet port, RJ45 connector 
RS485[CAN bus[RS232:Up-t0 4x RS485 (half-duplex), Isolated, terminal-block
Digital 1/0: Up-to 2x 1/0 modules each supporting 4x digital outputs + 4x digital inputs
Isolated, terminal-block connector, compliant with EN 61131-2
PoE: Support for POE (CCTV device)
Supply Voltage: Unregulated 8V to 36V, 3W-10W 
Operation Temperature: --40° to 80°C</t>
  </si>
  <si>
    <t>GSM shield, GSM antenna
1.2. Output power: Class 3 (0.2 W, 23 dBm) @ L TE 
Data transmission: Downlink up to 100 Mbps, Uplink up 50 Mbps</t>
  </si>
  <si>
    <t>Connectivity (Monthly GMS Data Plan), 
Network GSM earners monthly plan
Network VPN/Leased Line
IOT board supports, Tower fan</t>
  </si>
  <si>
    <t>Steel Mounting Fixer (Fit for Raspberry Pi 3B+/4B 
Ice tower CPU fan *1 
M2 5x6 copper columns * 4 
M2.5x4 screws *6 
Thermal Conductive Tape * 3</t>
  </si>
  <si>
    <t>Sensors (compatible with IOT board, Item 1 in this BOQ)
supply, installation, configuration</t>
  </si>
  <si>
    <r>
      <rPr>
        <sz val="10"/>
        <color rgb="FFFF0000"/>
        <rFont val="Arial"/>
        <family val="2"/>
      </rPr>
      <t>Clamp-on Ultrasonic Flow Meter Flow rang</t>
    </r>
    <r>
      <rPr>
        <sz val="10"/>
        <color rgb="FF000000"/>
        <rFont val="Arial"/>
        <family val="2"/>
      </rPr>
      <t>e:                                                                 0.01- 5 (m/s)(velocity)
Accuracy: ± 1.0 %. –
Pipe size Clamp-on: 1" - 8" (25mm - 200mm )
Temperature Transmitter: --10C - 50C 
Temperature Transducer: -10C - 85C 
Transmitter: PC/ABS, IP6 
Transducer: Encapsulated design, IP68.</t>
    </r>
  </si>
  <si>
    <t>3phase current transducer sensor 
Input ac current: 5A-200A
Accuracy: 0.2 % 
Aperture size:  10mm,20mm</t>
  </si>
  <si>
    <t>Water pressure sensor 
Measuring range: 0.1bar-16bar
Accuracy: ±0.5%FS'C, 0.3%FS optional 
Output signal: 4-20mADC, 0-20mADC
Operating temperature: 50-80 C
Protection class: IP65 (air connection to IP63)
zero Drift: +0.03%Fsc
Long Term stability: s0.2%FSC one year
Time Response: &lt;10ms
Housing: 304/316L stainless steel</t>
  </si>
  <si>
    <t xml:space="preserve">Supply, install, and test a Fully Automatic Water Level Controller system for submersible pumps, including sensors, wiring, enclosures, and all necessary accessories. Fully Automatic Water Level Controller With Low/High Voltage, Over Load, Dry Run protection, and Timer Features.  : Magne c Float, Contact Type Sensors.Three Phase AC - &lt;360 V and &gt;500V. Any HP.Motor Pump Controls: Switch / Stater Operated </t>
  </si>
  <si>
    <t>power supply solution</t>
  </si>
  <si>
    <t>Molded case circuit breaker (MCCB) 3P 400A</t>
  </si>
  <si>
    <t>AC contactor 100A</t>
  </si>
  <si>
    <t>USB 16 channel relay module</t>
  </si>
  <si>
    <t>Copper A 100 changeover ATS (with all accessories)</t>
  </si>
  <si>
    <t>12 Volt dc power supply</t>
  </si>
  <si>
    <t>24 Volt dc power supply</t>
  </si>
  <si>
    <t>Clamp terminal block</t>
  </si>
  <si>
    <t>Solar panel 100 Watt 24 Volt, Solar support, Connectors</t>
  </si>
  <si>
    <t xml:space="preserve">These items will not be required as the boreholes will be solarized </t>
  </si>
  <si>
    <t>12/24 Volt PWM solar panel charge controller</t>
  </si>
  <si>
    <t>Battery 12volt, 9A</t>
  </si>
  <si>
    <t>Power cable and connectors</t>
  </si>
  <si>
    <t>These items will not be required as the boreholes will be solarized</t>
  </si>
  <si>
    <t>Industrial distribution box (50*40*15) with fan</t>
  </si>
  <si>
    <t>CCTV</t>
  </si>
  <si>
    <t>POE, 2 Megapixel network bullet Camera.POE adapter
1/2.8-in. 2 MP Progressive-scan CMOS Sensor
1080p at 30 fps Maximum Resolution
2.8 mm Fixed Lens 
Multi-format Output (HDCVI, CVBS, AHO, and TVI)
Starlight Technology for Low-light Applications
HD and SD Output, Switchable
Maximum IR Length 30 m (98 ft), Smart IR 
Built-in Microphone 
IP67 Ingress Protection</t>
  </si>
  <si>
    <t>CCTV cloud system (Live view Camera)
Storage HOD (on site premises, no cloud storage)
4.2. Accessible anytime, anywhere 
Ready 24/7
Fast event response0</t>
  </si>
  <si>
    <t>Installation and configuration 
Ethernet Cable,SFTP cat6, outdoor
Outdoor plastic pipe
CCTV brackets, Plastic box</t>
  </si>
  <si>
    <t>Data collection and cloud setup</t>
  </si>
  <si>
    <t>Transfer data from the 3 locations to cloud using internet via SIM cards (GSM or 4G).</t>
  </si>
  <si>
    <t>system configuration, application setup, and cloud setup for data to be collected and visualized through moble phones only, no additional screen is required inside the boreholes</t>
  </si>
  <si>
    <t>Total cost for one system (borehole)</t>
  </si>
  <si>
    <t>Number of systems</t>
  </si>
  <si>
    <t xml:space="preserve">Grand total </t>
  </si>
  <si>
    <t>Unit Price (IQD)</t>
  </si>
  <si>
    <t>Total Amount (IQD)</t>
  </si>
  <si>
    <t xml:space="preserve">Establishment of Water Monitoring and Control System in 3 Community Water System - Erbil </t>
  </si>
  <si>
    <t>Cost (IQD)</t>
  </si>
  <si>
    <r>
      <t>This IOT system is already in place and operational. The newly installed sensors shall be compatible to it and easily able to configure with.</t>
    </r>
    <r>
      <rPr>
        <b/>
        <sz val="10"/>
        <color rgb="FF000000"/>
        <rFont val="Arial"/>
        <family val="2"/>
      </rPr>
      <t xml:space="preserve"> Also, the entire sytsm shall be connected with the solar power system so it can operate on solar.</t>
    </r>
  </si>
  <si>
    <t>Total cost IQD</t>
  </si>
  <si>
    <t>cost of sensors (SMS) IQD</t>
  </si>
  <si>
    <t>Civil work IQD</t>
  </si>
  <si>
    <t>Cost of Solar installtion IQD</t>
  </si>
  <si>
    <t xml:space="preserve">USD-UNICEF Rate </t>
  </si>
  <si>
    <t>IRAQ-LRPS-2025-014-(9198488) 
Re-Announcement Solarization of 3 bore holes in Dashti Hawler.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</si>
</sst>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_(* #,##0_);_(* \(#,##0\);_(* &quot;-&quot;??_);_(@_)"/>
  </numFmts>
  <fonts count="23" x14ac:knownFonts="1">
    <font>
      <sz val="12"/>
      <name val="Times New Roman"/>
    </font>
    <font>
      <sz val="12"/>
      <name val="Calibri"/>
      <family val="2"/>
      <scheme val="minor"/>
    </font>
    <font>
      <b/>
      <sz val="14"/>
      <name val="Calibri"/>
      <family val="2"/>
      <scheme val="minor"/>
    </font>
    <font>
      <sz val="14"/>
      <name val="Calibri"/>
      <family val="2"/>
      <scheme val="minor"/>
    </font>
    <font>
      <b/>
      <sz val="12"/>
      <name val="Calibri"/>
      <family val="2"/>
      <scheme val="minor"/>
    </font>
    <font>
      <b/>
      <sz val="12"/>
      <color rgb="FF000000"/>
      <name val="Calibri"/>
      <family val="2"/>
      <scheme val="minor"/>
    </font>
    <font>
      <sz val="8"/>
      <name val="Times New Roman"/>
      <family val="1"/>
    </font>
    <font>
      <sz val="12"/>
      <color rgb="FFFF0000"/>
      <name val="Calibri"/>
      <family val="2"/>
      <scheme val="minor"/>
    </font>
    <font>
      <b/>
      <u/>
      <sz val="12"/>
      <name val="Calibri"/>
      <family val="2"/>
      <scheme val="minor"/>
    </font>
    <font>
      <u/>
      <sz val="12"/>
      <name val="Calibri"/>
      <family val="2"/>
      <scheme val="minor"/>
    </font>
    <font>
      <b/>
      <sz val="14"/>
      <color rgb="FFFF0000"/>
      <name val="Calibri"/>
      <family val="2"/>
      <scheme val="minor"/>
    </font>
    <font>
      <sz val="10"/>
      <color rgb="FF000000"/>
      <name val="Calibri"/>
      <family val="2"/>
      <scheme val="minor"/>
    </font>
    <font>
      <b/>
      <sz val="11"/>
      <color theme="0"/>
      <name val="Calibri"/>
      <family val="2"/>
    </font>
    <font>
      <b/>
      <sz val="10"/>
      <color rgb="FF000000"/>
      <name val="Arial"/>
      <family val="2"/>
    </font>
    <font>
      <b/>
      <sz val="10"/>
      <color rgb="FF000000"/>
      <name val="Arial"/>
      <family val="2"/>
    </font>
    <font>
      <sz val="10"/>
      <color rgb="FF000000"/>
      <name val="Arial"/>
      <family val="2"/>
    </font>
    <font>
      <sz val="10"/>
      <color rgb="FF000000"/>
      <name val="Arial"/>
      <family val="2"/>
    </font>
    <font>
      <sz val="10"/>
      <color rgb="FFFF0000"/>
      <name val="Arial"/>
      <family val="2"/>
    </font>
    <font>
      <sz val="10"/>
      <name val="Arial"/>
      <family val="2"/>
    </font>
    <font>
      <sz val="12"/>
      <color rgb="FF000000"/>
      <name val="Arial"/>
      <family val="2"/>
    </font>
    <font>
      <sz val="12"/>
      <name val="Times New Roman"/>
      <family val="1"/>
    </font>
    <font>
      <sz val="10"/>
      <color rgb="FF000000"/>
      <name val="Calibri"/>
      <family val="2"/>
      <scheme val="minor"/>
    </font>
    <font>
      <b/>
      <sz val="11"/>
      <color theme="0"/>
      <name val="Calibri"/>
      <family val="2"/>
    </font>
  </fonts>
  <fills count="16">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002060"/>
        <bgColor rgb="FF002060"/>
      </patternFill>
    </fill>
    <fill>
      <patternFill patternType="solid">
        <fgColor theme="4" tint="-0.499984740745262"/>
        <bgColor indexed="64"/>
      </patternFill>
    </fill>
    <fill>
      <patternFill patternType="solid">
        <fgColor rgb="FF8BC34A"/>
        <bgColor rgb="FF8BC34A"/>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rgb="FFEEF7E3"/>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s>
  <cellStyleXfs count="7">
    <xf numFmtId="0" fontId="0" fillId="0" borderId="0"/>
    <xf numFmtId="0" fontId="11" fillId="0" borderId="0"/>
    <xf numFmtId="44" fontId="11"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21" fillId="0" borderId="0"/>
    <xf numFmtId="44" fontId="21" fillId="0" borderId="0" applyFont="0" applyFill="0" applyBorder="0" applyAlignment="0" applyProtection="0"/>
  </cellStyleXfs>
  <cellXfs count="129">
    <xf numFmtId="0" fontId="0" fillId="0" borderId="0" xfId="0"/>
    <xf numFmtId="0" fontId="1" fillId="0" borderId="4" xfId="0" applyFont="1" applyBorder="1" applyAlignment="1">
      <alignment horizontal="left" vertical="top" wrapText="1"/>
    </xf>
    <xf numFmtId="0" fontId="1" fillId="0" borderId="4" xfId="0" applyFont="1" applyBorder="1" applyAlignment="1">
      <alignment horizontal="left" vertical="center" wrapText="1"/>
    </xf>
    <xf numFmtId="0" fontId="1" fillId="5" borderId="4" xfId="0" applyFont="1" applyFill="1" applyBorder="1" applyAlignment="1">
      <alignment horizontal="left" vertical="top" wrapText="1"/>
    </xf>
    <xf numFmtId="0" fontId="1" fillId="0" borderId="0" xfId="0" applyFont="1" applyAlignment="1">
      <alignment wrapText="1"/>
    </xf>
    <xf numFmtId="0" fontId="2" fillId="2" borderId="4" xfId="0" applyFont="1" applyFill="1" applyBorder="1" applyAlignment="1">
      <alignment horizontal="center" vertical="center" wrapText="1"/>
    </xf>
    <xf numFmtId="0" fontId="3" fillId="0" borderId="0" xfId="0" applyFont="1" applyAlignment="1">
      <alignment horizontal="center" wrapText="1"/>
    </xf>
    <xf numFmtId="0" fontId="4" fillId="3" borderId="4"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3" fontId="1" fillId="0" borderId="4" xfId="0" applyNumberFormat="1" applyFont="1" applyBorder="1" applyAlignment="1">
      <alignment horizontal="center" vertical="center" wrapText="1"/>
    </xf>
    <xf numFmtId="0" fontId="1" fillId="0" borderId="0" xfId="0" applyFont="1" applyAlignment="1">
      <alignment horizontal="center" vertical="center" wrapText="1"/>
    </xf>
    <xf numFmtId="0" fontId="4" fillId="5" borderId="4" xfId="0" applyFont="1" applyFill="1" applyBorder="1" applyAlignment="1">
      <alignment horizontal="center" vertical="center" wrapText="1"/>
    </xf>
    <xf numFmtId="1"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3" borderId="4" xfId="0"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3" fillId="0" borderId="0" xfId="0" applyFont="1" applyAlignment="1">
      <alignment wrapText="1"/>
    </xf>
    <xf numFmtId="4" fontId="4" fillId="4" borderId="4" xfId="0" applyNumberFormat="1" applyFont="1" applyFill="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1" fillId="0" borderId="4" xfId="0" applyFont="1" applyBorder="1" applyAlignment="1">
      <alignment horizontal="justify" vertical="top"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1" fillId="6" borderId="0" xfId="0" applyFont="1" applyFill="1" applyAlignment="1">
      <alignment wrapText="1"/>
    </xf>
    <xf numFmtId="0" fontId="1" fillId="7"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1" fillId="0" borderId="0" xfId="1" applyAlignment="1">
      <alignment horizontal="center" vertical="center"/>
    </xf>
    <xf numFmtId="0" fontId="11" fillId="0" borderId="0" xfId="1"/>
    <xf numFmtId="0" fontId="11" fillId="10" borderId="0" xfId="1" applyFill="1"/>
    <xf numFmtId="0" fontId="13" fillId="11" borderId="4" xfId="1" applyFont="1" applyFill="1" applyBorder="1" applyAlignment="1">
      <alignment horizontal="center" vertical="center" wrapText="1"/>
    </xf>
    <xf numFmtId="0" fontId="11" fillId="0" borderId="4" xfId="1" applyBorder="1" applyAlignment="1">
      <alignment horizontal="center" vertical="center"/>
    </xf>
    <xf numFmtId="0" fontId="14" fillId="12" borderId="4" xfId="1" applyFont="1" applyFill="1" applyBorder="1" applyAlignment="1">
      <alignment vertical="center" wrapText="1"/>
    </xf>
    <xf numFmtId="0" fontId="16" fillId="5" borderId="4" xfId="1" applyFont="1" applyFill="1" applyBorder="1" applyAlignment="1">
      <alignment horizontal="left" vertical="top" wrapText="1"/>
    </xf>
    <xf numFmtId="8" fontId="16" fillId="5" borderId="4" xfId="1" applyNumberFormat="1" applyFont="1" applyFill="1" applyBorder="1" applyAlignment="1">
      <alignment horizontal="center" vertical="center" wrapText="1"/>
    </xf>
    <xf numFmtId="0" fontId="15" fillId="5" borderId="4" xfId="1" applyFont="1" applyFill="1" applyBorder="1" applyAlignment="1">
      <alignment horizontal="right" vertical="center" wrapText="1"/>
    </xf>
    <xf numFmtId="0" fontId="14" fillId="12" borderId="4" xfId="1" applyFont="1" applyFill="1" applyBorder="1" applyAlignment="1">
      <alignment horizontal="left" vertical="top" wrapText="1"/>
    </xf>
    <xf numFmtId="0" fontId="16" fillId="5" borderId="4" xfId="1" applyFont="1" applyFill="1" applyBorder="1" applyAlignment="1">
      <alignment horizontal="left" vertical="center" wrapText="1"/>
    </xf>
    <xf numFmtId="0" fontId="16" fillId="13" borderId="4" xfId="1" applyFont="1" applyFill="1" applyBorder="1" applyAlignment="1">
      <alignment horizontal="left" vertical="top" wrapText="1"/>
    </xf>
    <xf numFmtId="8" fontId="16" fillId="13" borderId="4" xfId="1" applyNumberFormat="1" applyFont="1" applyFill="1" applyBorder="1" applyAlignment="1">
      <alignment horizontal="center" vertical="center" wrapText="1"/>
    </xf>
    <xf numFmtId="0" fontId="15" fillId="13" borderId="4" xfId="1" applyFont="1" applyFill="1" applyBorder="1" applyAlignment="1">
      <alignment horizontal="right" vertical="center" wrapText="1"/>
    </xf>
    <xf numFmtId="0" fontId="16" fillId="0" borderId="4" xfId="1" applyFont="1" applyBorder="1" applyAlignment="1">
      <alignment horizontal="left" vertical="top" wrapText="1"/>
    </xf>
    <xf numFmtId="0" fontId="16" fillId="14" borderId="4" xfId="1" applyFont="1" applyFill="1" applyBorder="1" applyAlignment="1">
      <alignment horizontal="left" vertical="top" wrapText="1"/>
    </xf>
    <xf numFmtId="8" fontId="16" fillId="14" borderId="4" xfId="1" applyNumberFormat="1" applyFont="1" applyFill="1" applyBorder="1" applyAlignment="1">
      <alignment horizontal="center" vertical="center" wrapText="1"/>
    </xf>
    <xf numFmtId="0" fontId="15" fillId="14" borderId="4" xfId="1" applyFont="1" applyFill="1" applyBorder="1" applyAlignment="1">
      <alignment horizontal="right" vertical="center" wrapText="1"/>
    </xf>
    <xf numFmtId="2" fontId="11" fillId="0" borderId="4" xfId="1" applyNumberFormat="1" applyBorder="1" applyAlignment="1">
      <alignment horizontal="center" vertical="center"/>
    </xf>
    <xf numFmtId="0" fontId="18" fillId="5" borderId="4" xfId="1" applyFont="1" applyFill="1" applyBorder="1" applyAlignment="1">
      <alignment horizontal="left" vertical="top" wrapText="1"/>
    </xf>
    <xf numFmtId="0" fontId="16" fillId="15" borderId="4" xfId="1" applyFont="1" applyFill="1" applyBorder="1" applyAlignment="1">
      <alignment horizontal="left" vertical="top" wrapText="1"/>
    </xf>
    <xf numFmtId="0" fontId="16" fillId="5" borderId="0" xfId="1" applyFont="1" applyFill="1" applyAlignment="1">
      <alignment horizontal="left" vertical="top" wrapText="1"/>
    </xf>
    <xf numFmtId="8" fontId="16" fillId="5" borderId="0" xfId="1" applyNumberFormat="1" applyFont="1" applyFill="1" applyAlignment="1">
      <alignment horizontal="center" vertical="center" wrapText="1"/>
    </xf>
    <xf numFmtId="0" fontId="15" fillId="5" borderId="0" xfId="1" applyFont="1" applyFill="1" applyAlignment="1">
      <alignment horizontal="right" vertical="center" wrapText="1"/>
    </xf>
    <xf numFmtId="44" fontId="1" fillId="0" borderId="0" xfId="3" applyFont="1" applyAlignment="1">
      <alignment wrapText="1"/>
    </xf>
    <xf numFmtId="43" fontId="1" fillId="0" borderId="0" xfId="4" applyFont="1" applyAlignment="1">
      <alignment horizontal="center" vertical="center" wrapText="1"/>
    </xf>
    <xf numFmtId="165" fontId="1" fillId="0" borderId="0" xfId="4" applyNumberFormat="1" applyFont="1" applyAlignment="1">
      <alignment horizontal="center" vertical="center" wrapText="1"/>
    </xf>
    <xf numFmtId="43" fontId="1" fillId="0" borderId="0" xfId="4" applyFont="1" applyAlignment="1">
      <alignment wrapText="1"/>
    </xf>
    <xf numFmtId="43" fontId="1" fillId="0" borderId="0" xfId="0" applyNumberFormat="1" applyFont="1" applyAlignment="1">
      <alignment wrapText="1"/>
    </xf>
    <xf numFmtId="165" fontId="1" fillId="0" borderId="0" xfId="4" applyNumberFormat="1" applyFont="1" applyAlignment="1">
      <alignment wrapText="1"/>
    </xf>
    <xf numFmtId="4" fontId="21" fillId="5" borderId="4" xfId="6" applyNumberFormat="1" applyFont="1" applyFill="1" applyBorder="1" applyAlignment="1" applyProtection="1">
      <alignment horizontal="right" vertical="center" wrapText="1"/>
      <protection locked="0"/>
    </xf>
    <xf numFmtId="4" fontId="21" fillId="0" borderId="4" xfId="6" applyNumberFormat="1" applyFont="1" applyFill="1" applyBorder="1" applyAlignment="1" applyProtection="1">
      <alignment horizontal="right" vertical="center" wrapText="1"/>
      <protection locked="0"/>
    </xf>
    <xf numFmtId="4" fontId="21" fillId="13" borderId="4" xfId="6" applyNumberFormat="1" applyFont="1" applyFill="1" applyBorder="1" applyAlignment="1" applyProtection="1">
      <alignment horizontal="right" vertical="center" wrapText="1"/>
      <protection locked="0"/>
    </xf>
    <xf numFmtId="4" fontId="21" fillId="14" borderId="4" xfId="6" applyNumberFormat="1" applyFont="1" applyFill="1" applyBorder="1" applyAlignment="1" applyProtection="1">
      <alignment horizontal="right" vertical="center" wrapText="1"/>
      <protection locked="0"/>
    </xf>
    <xf numFmtId="8" fontId="11" fillId="0" borderId="0" xfId="1" applyNumberFormat="1"/>
    <xf numFmtId="43" fontId="11" fillId="0" borderId="0" xfId="4" applyFont="1"/>
    <xf numFmtId="43" fontId="11" fillId="0" borderId="0" xfId="1" applyNumberFormat="1"/>
    <xf numFmtId="44" fontId="11" fillId="0" borderId="0" xfId="1" applyNumberFormat="1"/>
    <xf numFmtId="43" fontId="15" fillId="12" borderId="4" xfId="1" applyNumberFormat="1" applyFont="1" applyFill="1" applyBorder="1" applyAlignment="1">
      <alignment vertical="center" wrapText="1"/>
    </xf>
    <xf numFmtId="43" fontId="15" fillId="5" borderId="4" xfId="1" applyNumberFormat="1" applyFont="1" applyFill="1" applyBorder="1" applyAlignment="1">
      <alignment horizontal="right" vertical="center" wrapText="1"/>
    </xf>
    <xf numFmtId="43" fontId="15" fillId="12" borderId="4" xfId="1" applyNumberFormat="1" applyFont="1" applyFill="1" applyBorder="1" applyAlignment="1">
      <alignment horizontal="right" vertical="center" wrapText="1"/>
    </xf>
    <xf numFmtId="43" fontId="15" fillId="13" borderId="4" xfId="1" applyNumberFormat="1" applyFont="1" applyFill="1" applyBorder="1" applyAlignment="1">
      <alignment horizontal="right" vertical="center" wrapText="1"/>
    </xf>
    <xf numFmtId="43" fontId="15" fillId="5" borderId="4" xfId="2" applyNumberFormat="1" applyFont="1" applyFill="1" applyBorder="1" applyAlignment="1">
      <alignment horizontal="right" vertical="center" wrapText="1"/>
    </xf>
    <xf numFmtId="43" fontId="15" fillId="14" borderId="4" xfId="2" applyNumberFormat="1" applyFont="1" applyFill="1" applyBorder="1" applyAlignment="1">
      <alignment horizontal="right" vertical="center" wrapText="1"/>
    </xf>
    <xf numFmtId="43" fontId="15" fillId="5" borderId="0" xfId="1" applyNumberFormat="1" applyFont="1" applyFill="1" applyAlignment="1">
      <alignment horizontal="right" vertical="center" wrapText="1"/>
    </xf>
    <xf numFmtId="43" fontId="14" fillId="11" borderId="4" xfId="1" applyNumberFormat="1" applyFont="1" applyFill="1" applyBorder="1" applyAlignment="1">
      <alignment horizontal="center" vertical="center" wrapText="1"/>
    </xf>
    <xf numFmtId="4" fontId="11" fillId="0" borderId="0" xfId="1" applyNumberFormat="1"/>
    <xf numFmtId="0" fontId="4" fillId="4"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top" wrapText="1"/>
    </xf>
    <xf numFmtId="0" fontId="4" fillId="3" borderId="4"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8" fontId="16" fillId="6" borderId="5" xfId="1" applyNumberFormat="1" applyFont="1" applyFill="1" applyBorder="1" applyAlignment="1">
      <alignment horizontal="center" vertical="center" wrapText="1"/>
    </xf>
    <xf numFmtId="8" fontId="15" fillId="6" borderId="18" xfId="1" applyNumberFormat="1" applyFont="1" applyFill="1" applyBorder="1" applyAlignment="1">
      <alignment horizontal="center" vertical="center" wrapText="1"/>
    </xf>
    <xf numFmtId="0" fontId="19" fillId="12" borderId="13" xfId="1" applyFont="1" applyFill="1" applyBorder="1" applyAlignment="1">
      <alignment horizontal="right" vertical="top" wrapText="1"/>
    </xf>
    <xf numFmtId="0" fontId="19" fillId="12" borderId="14" xfId="1" applyFont="1" applyFill="1" applyBorder="1" applyAlignment="1">
      <alignment horizontal="right" vertical="top" wrapText="1"/>
    </xf>
    <xf numFmtId="0" fontId="19" fillId="12" borderId="15" xfId="1" applyFont="1" applyFill="1" applyBorder="1" applyAlignment="1">
      <alignment horizontal="right" vertical="top" wrapText="1"/>
    </xf>
    <xf numFmtId="0" fontId="22" fillId="9" borderId="4" xfId="1" applyFont="1" applyFill="1" applyBorder="1" applyAlignment="1">
      <alignment horizontal="center" vertical="center"/>
    </xf>
    <xf numFmtId="0" fontId="12" fillId="9" borderId="4" xfId="1" applyFont="1" applyFill="1" applyBorder="1" applyAlignment="1">
      <alignment horizontal="center" vertical="center"/>
    </xf>
    <xf numFmtId="0" fontId="19" fillId="12" borderId="6" xfId="1" applyFont="1" applyFill="1" applyBorder="1" applyAlignment="1">
      <alignment horizontal="right" vertical="top" wrapText="1"/>
    </xf>
    <xf numFmtId="0" fontId="19" fillId="12" borderId="7" xfId="1" applyFont="1" applyFill="1" applyBorder="1" applyAlignment="1">
      <alignment horizontal="right" vertical="top" wrapText="1"/>
    </xf>
    <xf numFmtId="0" fontId="19" fillId="12" borderId="8" xfId="1" applyFont="1" applyFill="1" applyBorder="1" applyAlignment="1">
      <alignment horizontal="right" vertical="top" wrapText="1"/>
    </xf>
    <xf numFmtId="0" fontId="19" fillId="12" borderId="11" xfId="1" applyFont="1" applyFill="1" applyBorder="1" applyAlignment="1">
      <alignment horizontal="right" vertical="top" wrapText="1"/>
    </xf>
    <xf numFmtId="0" fontId="19" fillId="12" borderId="2" xfId="1" applyFont="1" applyFill="1" applyBorder="1" applyAlignment="1">
      <alignment horizontal="right" vertical="top" wrapText="1"/>
    </xf>
    <xf numFmtId="0" fontId="19" fillId="12" borderId="3" xfId="1" applyFont="1" applyFill="1" applyBorder="1" applyAlignment="1">
      <alignment horizontal="right" vertical="top" wrapText="1"/>
    </xf>
    <xf numFmtId="0" fontId="4" fillId="8" borderId="4" xfId="0" applyFont="1" applyFill="1" applyBorder="1" applyAlignment="1">
      <alignment horizontal="center" vertical="center" wrapText="1"/>
    </xf>
    <xf numFmtId="0" fontId="1" fillId="0" borderId="4" xfId="0" applyFont="1" applyBorder="1" applyAlignment="1">
      <alignment horizontal="center"/>
    </xf>
    <xf numFmtId="0" fontId="1" fillId="0" borderId="0" xfId="0" applyFont="1"/>
    <xf numFmtId="0" fontId="1" fillId="0" borderId="4" xfId="0" applyFont="1" applyBorder="1" applyAlignment="1">
      <alignment horizontal="center" wrapText="1"/>
    </xf>
    <xf numFmtId="3" fontId="1" fillId="0" borderId="4" xfId="0" applyNumberFormat="1" applyFont="1" applyBorder="1" applyAlignment="1">
      <alignment horizontal="center"/>
    </xf>
    <xf numFmtId="43" fontId="1" fillId="0" borderId="0" xfId="0" applyNumberFormat="1" applyFont="1"/>
    <xf numFmtId="3" fontId="1" fillId="8" borderId="4" xfId="0" applyNumberFormat="1" applyFont="1" applyFill="1" applyBorder="1" applyAlignment="1">
      <alignment horizontal="center"/>
    </xf>
    <xf numFmtId="3" fontId="1" fillId="7" borderId="4" xfId="0" applyNumberFormat="1" applyFont="1" applyFill="1" applyBorder="1" applyAlignment="1">
      <alignment horizontal="center"/>
    </xf>
    <xf numFmtId="43" fontId="1" fillId="0" borderId="0" xfId="4" applyFont="1"/>
    <xf numFmtId="3" fontId="1" fillId="0" borderId="0" xfId="0" applyNumberFormat="1" applyFont="1"/>
    <xf numFmtId="9" fontId="1" fillId="0" borderId="0" xfId="0" applyNumberFormat="1" applyFont="1"/>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4" fillId="6" borderId="19" xfId="0" applyFont="1" applyFill="1" applyBorder="1" applyAlignment="1">
      <alignment horizontal="center" vertical="center"/>
    </xf>
    <xf numFmtId="3" fontId="1" fillId="0" borderId="4" xfId="0" applyNumberFormat="1" applyFont="1" applyBorder="1" applyAlignment="1" applyProtection="1">
      <alignment horizontal="center" vertical="center" wrapText="1"/>
      <protection locked="0"/>
    </xf>
    <xf numFmtId="165" fontId="1" fillId="0" borderId="4" xfId="4" applyNumberFormat="1" applyFont="1" applyBorder="1" applyAlignment="1" applyProtection="1">
      <alignment horizontal="left" vertical="center" wrapText="1"/>
      <protection locked="0"/>
    </xf>
    <xf numFmtId="164" fontId="1" fillId="0" borderId="4" xfId="0" applyNumberFormat="1" applyFont="1" applyBorder="1" applyAlignment="1" applyProtection="1">
      <alignment horizontal="center" vertical="center" wrapText="1"/>
      <protection locked="0"/>
    </xf>
    <xf numFmtId="43" fontId="1" fillId="0" borderId="4" xfId="4" applyFont="1" applyBorder="1" applyAlignment="1" applyProtection="1">
      <alignment horizontal="left" vertical="center" wrapText="1"/>
      <protection locked="0"/>
    </xf>
    <xf numFmtId="165" fontId="1" fillId="0" borderId="4" xfId="4" applyNumberFormat="1"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14" fillId="12" borderId="4" xfId="1" applyFont="1" applyFill="1" applyBorder="1" applyAlignment="1" applyProtection="1">
      <alignment vertical="center" wrapText="1"/>
      <protection locked="0"/>
    </xf>
    <xf numFmtId="0" fontId="14" fillId="12" borderId="4" xfId="1" applyFont="1" applyFill="1" applyBorder="1" applyAlignment="1" applyProtection="1">
      <alignment horizontal="left" vertical="top" wrapText="1"/>
      <protection locked="0"/>
    </xf>
    <xf numFmtId="44" fontId="15" fillId="14" borderId="4" xfId="2" applyFont="1" applyFill="1" applyBorder="1" applyAlignment="1" applyProtection="1">
      <alignment horizontal="right" vertical="center" wrapText="1"/>
      <protection locked="0"/>
    </xf>
    <xf numFmtId="44" fontId="19" fillId="12" borderId="9" xfId="2" applyFont="1" applyFill="1" applyBorder="1" applyAlignment="1" applyProtection="1">
      <alignment horizontal="center" vertical="center" wrapText="1"/>
      <protection locked="0"/>
    </xf>
    <xf numFmtId="44" fontId="19" fillId="12" borderId="10" xfId="2" applyFont="1" applyFill="1" applyBorder="1" applyAlignment="1" applyProtection="1">
      <alignment horizontal="center" vertical="center" wrapText="1"/>
      <protection locked="0"/>
    </xf>
    <xf numFmtId="0" fontId="19" fillId="12" borderId="1" xfId="1" applyFont="1" applyFill="1" applyBorder="1" applyAlignment="1" applyProtection="1">
      <alignment horizontal="right" vertical="center" wrapText="1"/>
      <protection locked="0"/>
    </xf>
    <xf numFmtId="0" fontId="19" fillId="12" borderId="12" xfId="1" applyFont="1" applyFill="1" applyBorder="1" applyAlignment="1" applyProtection="1">
      <alignment horizontal="right" vertical="center" wrapText="1"/>
      <protection locked="0"/>
    </xf>
    <xf numFmtId="44" fontId="19" fillId="12" borderId="16" xfId="2" applyFont="1" applyFill="1" applyBorder="1" applyAlignment="1" applyProtection="1">
      <alignment horizontal="center" vertical="center" wrapText="1"/>
      <protection locked="0"/>
    </xf>
    <xf numFmtId="44" fontId="19" fillId="12" borderId="17" xfId="2" applyFont="1" applyFill="1" applyBorder="1" applyAlignment="1" applyProtection="1">
      <alignment horizontal="center" vertical="center" wrapText="1"/>
      <protection locked="0"/>
    </xf>
  </cellXfs>
  <cellStyles count="7">
    <cellStyle name="Comma" xfId="4" builtinId="3"/>
    <cellStyle name="Currency" xfId="3" builtinId="4"/>
    <cellStyle name="Currency 2" xfId="2" xr:uid="{ADA3DB7F-C0E3-4DC9-9C72-6C428EE4C9E7}"/>
    <cellStyle name="Currency 2 2" xfId="6" xr:uid="{C3FE9136-94A4-4546-B942-70E7D9755F7B}"/>
    <cellStyle name="Normal" xfId="0" builtinId="0"/>
    <cellStyle name="Normal 2" xfId="1" xr:uid="{6A925DCD-DFBF-4D78-8B59-5CFF78C4255F}"/>
    <cellStyle name="Normal 2 2" xfId="5" xr:uid="{E14022F6-2D4B-4F89-9F9C-814D5CD55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3008-866B-4ED9-BBCA-25C5C331DB78}">
  <dimension ref="B1:Q14"/>
  <sheetViews>
    <sheetView tabSelected="1" topLeftCell="D1" workbookViewId="0">
      <selection activeCell="H4" sqref="H4"/>
    </sheetView>
  </sheetViews>
  <sheetFormatPr defaultRowHeight="15.75" x14ac:dyDescent="0.25"/>
  <cols>
    <col min="1" max="2" width="9" style="102"/>
    <col min="3" max="3" width="11.625" style="102" bestFit="1" customWidth="1"/>
    <col min="4" max="4" width="12.75" style="102" bestFit="1" customWidth="1"/>
    <col min="5" max="5" width="14.625" style="102" customWidth="1"/>
    <col min="6" max="6" width="13" style="102" bestFit="1" customWidth="1"/>
    <col min="7" max="7" width="13" style="102" customWidth="1"/>
    <col min="8" max="8" width="23.75" style="102" bestFit="1" customWidth="1"/>
    <col min="9" max="9" width="13.25" style="102" bestFit="1" customWidth="1"/>
    <col min="10" max="10" width="22.375" style="102" bestFit="1" customWidth="1"/>
    <col min="11" max="11" width="12.625" style="102" bestFit="1" customWidth="1"/>
    <col min="12" max="12" width="9" style="102"/>
    <col min="13" max="14" width="13.625" style="102" bestFit="1" customWidth="1"/>
    <col min="15" max="17" width="10.125" style="102" bestFit="1" customWidth="1"/>
    <col min="18" max="16384" width="9" style="102"/>
  </cols>
  <sheetData>
    <row r="1" spans="2:17" x14ac:dyDescent="0.25">
      <c r="D1" s="111" t="s">
        <v>118</v>
      </c>
      <c r="E1" s="112"/>
      <c r="F1" s="112"/>
      <c r="G1" s="112"/>
      <c r="H1" s="112"/>
      <c r="I1" s="112"/>
      <c r="J1" s="112"/>
      <c r="K1" s="112"/>
    </row>
    <row r="2" spans="2:17" ht="24" customHeight="1" x14ac:dyDescent="0.25">
      <c r="D2" s="113"/>
      <c r="E2" s="113"/>
      <c r="F2" s="113"/>
      <c r="G2" s="113"/>
      <c r="H2" s="113"/>
      <c r="I2" s="113"/>
      <c r="J2" s="113"/>
      <c r="K2" s="113"/>
    </row>
    <row r="3" spans="2:17" ht="31.5" x14ac:dyDescent="0.25">
      <c r="B3" s="101" t="s">
        <v>0</v>
      </c>
      <c r="C3" s="101" t="s">
        <v>1</v>
      </c>
      <c r="D3" s="100" t="s">
        <v>2</v>
      </c>
      <c r="E3" s="100" t="s">
        <v>3</v>
      </c>
      <c r="F3" s="100" t="s">
        <v>4</v>
      </c>
      <c r="G3" s="100" t="s">
        <v>2</v>
      </c>
      <c r="H3" s="100" t="s">
        <v>116</v>
      </c>
      <c r="I3" s="100" t="s">
        <v>115</v>
      </c>
      <c r="J3" s="100" t="s">
        <v>114</v>
      </c>
      <c r="K3" s="100" t="s">
        <v>113</v>
      </c>
    </row>
    <row r="4" spans="2:17" ht="31.5" x14ac:dyDescent="0.25">
      <c r="B4" s="101">
        <v>1</v>
      </c>
      <c r="C4" s="101" t="s">
        <v>5</v>
      </c>
      <c r="D4" s="101" t="s">
        <v>6</v>
      </c>
      <c r="E4" s="103" t="s">
        <v>7</v>
      </c>
      <c r="F4" s="101">
        <v>3</v>
      </c>
      <c r="G4" s="101" t="s">
        <v>6</v>
      </c>
      <c r="H4" s="104">
        <f>'Shamamik Tajel #3'!G13</f>
        <v>0</v>
      </c>
      <c r="I4" s="104">
        <f>'Shamamik Tajel #3'!G18</f>
        <v>0</v>
      </c>
      <c r="J4" s="104">
        <f>'BOQ sensors'!E35</f>
        <v>0</v>
      </c>
      <c r="K4" s="104">
        <f>J4+I4+H4</f>
        <v>0</v>
      </c>
    </row>
    <row r="5" spans="2:17" ht="31.5" x14ac:dyDescent="0.25">
      <c r="B5" s="101">
        <v>2</v>
      </c>
      <c r="C5" s="101" t="s">
        <v>5</v>
      </c>
      <c r="D5" s="101" t="s">
        <v>8</v>
      </c>
      <c r="E5" s="103" t="s">
        <v>9</v>
      </c>
      <c r="F5" s="101">
        <v>1</v>
      </c>
      <c r="G5" s="101" t="s">
        <v>8</v>
      </c>
      <c r="H5" s="104">
        <f>'Borhole #1 Qurshaghlo'!G13</f>
        <v>0</v>
      </c>
      <c r="I5" s="104">
        <f>'Borhole #1 Qurshaghlo'!G18</f>
        <v>0</v>
      </c>
      <c r="J5" s="104">
        <f>'BOQ sensors'!E35</f>
        <v>0</v>
      </c>
      <c r="K5" s="104">
        <f t="shared" ref="K5:K6" si="0">J5+I5+H5</f>
        <v>0</v>
      </c>
    </row>
    <row r="6" spans="2:17" ht="31.5" x14ac:dyDescent="0.25">
      <c r="B6" s="101">
        <v>3</v>
      </c>
      <c r="C6" s="101" t="s">
        <v>5</v>
      </c>
      <c r="D6" s="101" t="s">
        <v>10</v>
      </c>
      <c r="E6" s="103" t="s">
        <v>11</v>
      </c>
      <c r="F6" s="101">
        <v>2</v>
      </c>
      <c r="G6" s="101" t="s">
        <v>10</v>
      </c>
      <c r="H6" s="104">
        <f>'Borehole #2 Bestana'!G13</f>
        <v>0</v>
      </c>
      <c r="I6" s="104">
        <f>'Borehole #2 Bestana'!G18</f>
        <v>0</v>
      </c>
      <c r="J6" s="104">
        <f>'BOQ sensors'!E35</f>
        <v>0</v>
      </c>
      <c r="K6" s="104">
        <f t="shared" si="0"/>
        <v>0</v>
      </c>
      <c r="N6" s="105"/>
    </row>
    <row r="7" spans="2:17" x14ac:dyDescent="0.25">
      <c r="B7" s="101"/>
      <c r="C7" s="101"/>
      <c r="D7" s="101"/>
      <c r="E7" s="101"/>
      <c r="F7" s="101"/>
      <c r="G7" s="101"/>
      <c r="H7" s="106">
        <f t="shared" ref="H7:I7" si="1">SUM(H4:H6)</f>
        <v>0</v>
      </c>
      <c r="I7" s="106">
        <f t="shared" si="1"/>
        <v>0</v>
      </c>
      <c r="J7" s="106">
        <f>SUM(J4:J6)</f>
        <v>0</v>
      </c>
      <c r="K7" s="107">
        <f>SUM(K4:K6)</f>
        <v>0</v>
      </c>
    </row>
    <row r="9" spans="2:17" x14ac:dyDescent="0.25">
      <c r="J9" s="102" t="s">
        <v>117</v>
      </c>
      <c r="K9" s="108">
        <f>K7/1310</f>
        <v>0</v>
      </c>
    </row>
    <row r="10" spans="2:17" x14ac:dyDescent="0.25">
      <c r="K10" s="109"/>
    </row>
    <row r="12" spans="2:17" x14ac:dyDescent="0.25">
      <c r="M12" s="110"/>
      <c r="N12" s="110"/>
      <c r="O12" s="110"/>
      <c r="P12" s="110"/>
      <c r="Q12" s="110"/>
    </row>
    <row r="13" spans="2:17" x14ac:dyDescent="0.25">
      <c r="M13" s="105"/>
    </row>
    <row r="14" spans="2:17" x14ac:dyDescent="0.25">
      <c r="M14" s="105"/>
      <c r="N14" s="105"/>
      <c r="O14" s="105"/>
      <c r="P14" s="105"/>
      <c r="Q14" s="105"/>
    </row>
  </sheetData>
  <mergeCells count="1">
    <mergeCell ref="D1: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F4022-7C3F-4A50-8C6E-BED26A9ED54E}">
  <sheetPr>
    <pageSetUpPr fitToPage="1"/>
  </sheetPr>
  <dimension ref="A1:L23"/>
  <sheetViews>
    <sheetView topLeftCell="A2" zoomScale="85" zoomScaleNormal="85" zoomScaleSheetLayoutView="25" workbookViewId="0">
      <selection activeCell="F6" sqref="F6"/>
    </sheetView>
  </sheetViews>
  <sheetFormatPr defaultColWidth="8.75" defaultRowHeight="15.75" x14ac:dyDescent="0.25"/>
  <cols>
    <col min="1" max="1" width="3.75" style="19" bestFit="1" customWidth="1"/>
    <col min="2" max="2" width="16" style="19" customWidth="1"/>
    <col min="3" max="3" width="100.75" style="4" customWidth="1"/>
    <col min="4" max="4" width="7" style="11" customWidth="1"/>
    <col min="5" max="5" width="9.75" style="21" bestFit="1" customWidth="1"/>
    <col min="6" max="6" width="19" style="11" bestFit="1" customWidth="1"/>
    <col min="7" max="7" width="22.375" style="11" bestFit="1" customWidth="1"/>
    <col min="8" max="8" width="10.5" style="4" customWidth="1"/>
    <col min="9" max="9" width="17.75" style="4" customWidth="1"/>
    <col min="10" max="11" width="14.125" style="4" bestFit="1" customWidth="1"/>
    <col min="12" max="12" width="12.875" style="4" bestFit="1" customWidth="1"/>
    <col min="13" max="16384" width="8.75" style="4"/>
  </cols>
  <sheetData>
    <row r="1" spans="1:12" ht="34.9" customHeight="1" x14ac:dyDescent="0.25">
      <c r="A1" s="76" t="s">
        <v>12</v>
      </c>
      <c r="B1" s="77"/>
      <c r="C1" s="77"/>
      <c r="D1" s="77"/>
      <c r="E1" s="77"/>
      <c r="F1" s="77"/>
      <c r="G1" s="78"/>
    </row>
    <row r="2" spans="1:12" ht="321" customHeight="1" x14ac:dyDescent="0.25">
      <c r="A2" s="79" t="s">
        <v>13</v>
      </c>
      <c r="B2" s="79"/>
      <c r="C2" s="79"/>
      <c r="D2" s="79"/>
      <c r="E2" s="79"/>
      <c r="F2" s="79"/>
      <c r="G2" s="79"/>
    </row>
    <row r="3" spans="1:12" s="6" customFormat="1" ht="37.5" x14ac:dyDescent="0.3">
      <c r="A3" s="5" t="s">
        <v>14</v>
      </c>
      <c r="B3" s="5" t="s">
        <v>15</v>
      </c>
      <c r="C3" s="5" t="s">
        <v>16</v>
      </c>
      <c r="D3" s="5" t="s">
        <v>17</v>
      </c>
      <c r="E3" s="5" t="s">
        <v>18</v>
      </c>
      <c r="F3" s="5" t="s">
        <v>108</v>
      </c>
      <c r="G3" s="5" t="s">
        <v>109</v>
      </c>
    </row>
    <row r="4" spans="1:12" ht="49.15" customHeight="1" x14ac:dyDescent="0.25">
      <c r="A4" s="7"/>
      <c r="B4" s="80" t="s">
        <v>19</v>
      </c>
      <c r="C4" s="80"/>
      <c r="D4" s="80"/>
      <c r="E4" s="80"/>
      <c r="F4" s="7"/>
      <c r="G4" s="7"/>
      <c r="K4" s="55"/>
      <c r="L4" s="56"/>
    </row>
    <row r="5" spans="1:12" ht="253.5" customHeight="1" x14ac:dyDescent="0.25">
      <c r="A5" s="24" t="s">
        <v>20</v>
      </c>
      <c r="B5" s="23" t="s">
        <v>21</v>
      </c>
      <c r="C5" s="1" t="s">
        <v>22</v>
      </c>
      <c r="D5" s="9" t="s">
        <v>23</v>
      </c>
      <c r="E5" s="9">
        <v>1</v>
      </c>
      <c r="F5" s="116"/>
      <c r="G5" s="10">
        <f>E5*F5</f>
        <v>0</v>
      </c>
      <c r="H5" s="11"/>
      <c r="I5" s="53"/>
      <c r="J5" s="53"/>
      <c r="K5" s="11"/>
    </row>
    <row r="6" spans="1:12" ht="270.95" customHeight="1" x14ac:dyDescent="0.25">
      <c r="A6" s="8" t="s">
        <v>24</v>
      </c>
      <c r="B6" s="12" t="s">
        <v>25</v>
      </c>
      <c r="C6" s="2" t="s">
        <v>26</v>
      </c>
      <c r="D6" s="9" t="s">
        <v>27</v>
      </c>
      <c r="E6" s="13">
        <v>1</v>
      </c>
      <c r="F6" s="114"/>
      <c r="G6" s="10">
        <f t="shared" ref="G6:G12" si="0">E6*F6</f>
        <v>0</v>
      </c>
      <c r="H6" s="11"/>
      <c r="I6" s="11"/>
    </row>
    <row r="7" spans="1:12" ht="152.65" customHeight="1" x14ac:dyDescent="0.25">
      <c r="A7" s="8" t="s">
        <v>28</v>
      </c>
      <c r="B7" s="14" t="s">
        <v>29</v>
      </c>
      <c r="C7" s="1" t="s">
        <v>30</v>
      </c>
      <c r="D7" s="9" t="s">
        <v>27</v>
      </c>
      <c r="E7" s="9">
        <v>1</v>
      </c>
      <c r="F7" s="114"/>
      <c r="G7" s="10">
        <f t="shared" si="0"/>
        <v>0</v>
      </c>
    </row>
    <row r="8" spans="1:12" ht="66.95" customHeight="1" x14ac:dyDescent="0.25">
      <c r="A8" s="8" t="s">
        <v>31</v>
      </c>
      <c r="B8" s="27" t="s">
        <v>32</v>
      </c>
      <c r="C8" s="3" t="s">
        <v>33</v>
      </c>
      <c r="D8" s="9" t="s">
        <v>27</v>
      </c>
      <c r="E8" s="9">
        <v>1</v>
      </c>
      <c r="F8" s="114"/>
      <c r="G8" s="10">
        <f t="shared" si="0"/>
        <v>0</v>
      </c>
    </row>
    <row r="9" spans="1:12" ht="126" x14ac:dyDescent="0.25">
      <c r="A9" s="8" t="s">
        <v>34</v>
      </c>
      <c r="B9" s="14" t="s">
        <v>35</v>
      </c>
      <c r="C9" s="1" t="s">
        <v>36</v>
      </c>
      <c r="D9" s="9" t="s">
        <v>27</v>
      </c>
      <c r="E9" s="9">
        <v>1</v>
      </c>
      <c r="F9" s="114"/>
      <c r="G9" s="10">
        <f t="shared" si="0"/>
        <v>0</v>
      </c>
    </row>
    <row r="10" spans="1:12" ht="73.150000000000006" customHeight="1" x14ac:dyDescent="0.25">
      <c r="A10" s="8" t="s">
        <v>37</v>
      </c>
      <c r="B10" s="12" t="s">
        <v>38</v>
      </c>
      <c r="C10" s="1" t="s">
        <v>39</v>
      </c>
      <c r="D10" s="9" t="s">
        <v>40</v>
      </c>
      <c r="E10" s="9">
        <v>1</v>
      </c>
      <c r="F10" s="114"/>
      <c r="G10" s="10">
        <f t="shared" si="0"/>
        <v>0</v>
      </c>
    </row>
    <row r="11" spans="1:12" ht="43.5" customHeight="1" x14ac:dyDescent="0.25">
      <c r="A11" s="8" t="s">
        <v>41</v>
      </c>
      <c r="B11" s="12" t="s">
        <v>42</v>
      </c>
      <c r="C11" s="1" t="s">
        <v>43</v>
      </c>
      <c r="D11" s="9" t="s">
        <v>17</v>
      </c>
      <c r="E11" s="9">
        <v>4</v>
      </c>
      <c r="F11" s="114"/>
      <c r="G11" s="10">
        <f t="shared" si="0"/>
        <v>0</v>
      </c>
    </row>
    <row r="12" spans="1:12" ht="81.599999999999994" customHeight="1" x14ac:dyDescent="0.25">
      <c r="A12" s="8" t="s">
        <v>44</v>
      </c>
      <c r="B12" s="14" t="s">
        <v>45</v>
      </c>
      <c r="C12" s="22" t="s">
        <v>46</v>
      </c>
      <c r="D12" s="9" t="s">
        <v>27</v>
      </c>
      <c r="E12" s="10">
        <v>1</v>
      </c>
      <c r="F12" s="117"/>
      <c r="G12" s="10">
        <f t="shared" si="0"/>
        <v>0</v>
      </c>
      <c r="H12" s="25"/>
    </row>
    <row r="13" spans="1:12" ht="27.4" customHeight="1" x14ac:dyDescent="0.25">
      <c r="A13" s="81" t="s">
        <v>48</v>
      </c>
      <c r="B13" s="82"/>
      <c r="C13" s="82"/>
      <c r="D13" s="82"/>
      <c r="E13" s="83"/>
      <c r="F13" s="7"/>
      <c r="G13" s="10">
        <f>SUM(G5:G12)</f>
        <v>0</v>
      </c>
    </row>
    <row r="14" spans="1:12" ht="49.15" customHeight="1" x14ac:dyDescent="0.25">
      <c r="A14" s="7">
        <v>2</v>
      </c>
      <c r="B14" s="80" t="s">
        <v>49</v>
      </c>
      <c r="C14" s="80"/>
      <c r="D14" s="80"/>
      <c r="E14" s="80"/>
      <c r="F14" s="7"/>
      <c r="G14" s="7"/>
    </row>
    <row r="15" spans="1:12" ht="128.44999999999999" customHeight="1" x14ac:dyDescent="0.25">
      <c r="A15" s="8" t="s">
        <v>50</v>
      </c>
      <c r="B15" s="14" t="s">
        <v>51</v>
      </c>
      <c r="C15" s="1" t="s">
        <v>52</v>
      </c>
      <c r="D15" s="9" t="s">
        <v>53</v>
      </c>
      <c r="E15" s="10">
        <v>400</v>
      </c>
      <c r="F15" s="114"/>
      <c r="G15" s="10">
        <f t="shared" ref="G15:G17" si="1">E15*F15</f>
        <v>0</v>
      </c>
      <c r="L15" s="56"/>
    </row>
    <row r="16" spans="1:12" ht="144" customHeight="1" x14ac:dyDescent="0.25">
      <c r="A16" s="8" t="s">
        <v>54</v>
      </c>
      <c r="B16" s="14" t="s">
        <v>55</v>
      </c>
      <c r="C16" s="1" t="s">
        <v>56</v>
      </c>
      <c r="D16" s="9" t="s">
        <v>23</v>
      </c>
      <c r="E16" s="26">
        <v>1</v>
      </c>
      <c r="F16" s="115"/>
      <c r="G16" s="10">
        <f>E16*F16</f>
        <v>0</v>
      </c>
    </row>
    <row r="17" spans="1:9" ht="109.5" customHeight="1" x14ac:dyDescent="0.25">
      <c r="A17" s="8" t="s">
        <v>57</v>
      </c>
      <c r="B17" s="14" t="s">
        <v>58</v>
      </c>
      <c r="C17" s="1" t="s">
        <v>59</v>
      </c>
      <c r="D17" s="9" t="s">
        <v>23</v>
      </c>
      <c r="E17" s="9">
        <v>1</v>
      </c>
      <c r="F17" s="115"/>
      <c r="G17" s="10">
        <f t="shared" si="1"/>
        <v>0</v>
      </c>
    </row>
    <row r="18" spans="1:9" s="17" customFormat="1" ht="35.1" customHeight="1" x14ac:dyDescent="0.3">
      <c r="A18" s="84" t="s">
        <v>60</v>
      </c>
      <c r="B18" s="85"/>
      <c r="C18" s="85"/>
      <c r="D18" s="85"/>
      <c r="E18" s="86"/>
      <c r="F18" s="15"/>
      <c r="G18" s="16">
        <f>SUM(G15:G17)</f>
        <v>0</v>
      </c>
    </row>
    <row r="19" spans="1:9" ht="49.15" customHeight="1" x14ac:dyDescent="0.25">
      <c r="A19" s="75" t="s">
        <v>61</v>
      </c>
      <c r="B19" s="75"/>
      <c r="C19" s="75"/>
      <c r="D19" s="75"/>
      <c r="E19" s="75"/>
      <c r="F19" s="75"/>
      <c r="G19" s="18">
        <f>G18+G13</f>
        <v>0</v>
      </c>
    </row>
    <row r="21" spans="1:9" ht="81" customHeight="1" x14ac:dyDescent="0.25">
      <c r="C21" s="11"/>
    </row>
    <row r="22" spans="1:9" x14ac:dyDescent="0.25">
      <c r="I22" s="52"/>
    </row>
    <row r="23" spans="1:9" ht="26.65" customHeight="1" x14ac:dyDescent="0.25">
      <c r="C23" s="20"/>
    </row>
  </sheetData>
  <sheetProtection algorithmName="SHA-512" hashValue="uVZzSk3A7zR018KFp5vZUFV+SWJgncChzR4dSSNgwzrprh0MYUkIvyOlfcD06M1pbkun54pwkRiaYL4EtCxdbQ==" saltValue="c0R8HWrTlu4SBpIOTgAjLA==" spinCount="100000" sheet="1" objects="1" scenarios="1"/>
  <mergeCells count="7">
    <mergeCell ref="A19:F19"/>
    <mergeCell ref="A1:G1"/>
    <mergeCell ref="A2:G2"/>
    <mergeCell ref="B4:E4"/>
    <mergeCell ref="A13:E13"/>
    <mergeCell ref="B14:E14"/>
    <mergeCell ref="A18:E18"/>
  </mergeCells>
  <phoneticPr fontId="6" type="noConversion"/>
  <pageMargins left="0.7" right="0.7" top="0.75" bottom="0.75" header="0.3" footer="0.3"/>
  <pageSetup paperSize="9" scale="30" fitToHeight="0" orientation="portrait" r:id="rId1"/>
  <ignoredErrors>
    <ignoredError sqref="A6:A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3006-A2CA-4034-8F96-3C3E5836BF81}">
  <sheetPr>
    <pageSetUpPr fitToPage="1"/>
  </sheetPr>
  <dimension ref="A1:K23"/>
  <sheetViews>
    <sheetView topLeftCell="A2" zoomScale="70" zoomScaleNormal="70" zoomScaleSheetLayoutView="25" workbookViewId="0">
      <selection activeCell="C17" sqref="C17"/>
    </sheetView>
  </sheetViews>
  <sheetFormatPr defaultColWidth="8.75" defaultRowHeight="15.75" x14ac:dyDescent="0.25"/>
  <cols>
    <col min="1" max="1" width="3.75" style="19" bestFit="1" customWidth="1"/>
    <col min="2" max="2" width="16" style="19" customWidth="1"/>
    <col min="3" max="3" width="100.75" style="4" customWidth="1"/>
    <col min="4" max="4" width="7" style="11" customWidth="1"/>
    <col min="5" max="5" width="9.75" style="21" bestFit="1" customWidth="1"/>
    <col min="6" max="6" width="19" style="11" bestFit="1" customWidth="1"/>
    <col min="7" max="7" width="22.375" style="11" bestFit="1" customWidth="1"/>
    <col min="8" max="8" width="10.5" style="4" customWidth="1"/>
    <col min="9" max="9" width="13.5" style="4" bestFit="1" customWidth="1"/>
    <col min="10" max="11" width="8.75" style="4"/>
    <col min="12" max="12" width="11.375" style="4" bestFit="1" customWidth="1"/>
    <col min="13" max="16384" width="8.75" style="4"/>
  </cols>
  <sheetData>
    <row r="1" spans="1:11" ht="34.9" customHeight="1" x14ac:dyDescent="0.25">
      <c r="A1" s="76" t="s">
        <v>62</v>
      </c>
      <c r="B1" s="77"/>
      <c r="C1" s="77"/>
      <c r="D1" s="77"/>
      <c r="E1" s="77"/>
      <c r="F1" s="77"/>
      <c r="G1" s="78"/>
    </row>
    <row r="2" spans="1:11" ht="321" customHeight="1" x14ac:dyDescent="0.25">
      <c r="A2" s="79" t="s">
        <v>63</v>
      </c>
      <c r="B2" s="79"/>
      <c r="C2" s="79"/>
      <c r="D2" s="79"/>
      <c r="E2" s="79"/>
      <c r="F2" s="79"/>
      <c r="G2" s="79"/>
    </row>
    <row r="3" spans="1:11" s="6" customFormat="1" ht="37.5" x14ac:dyDescent="0.3">
      <c r="A3" s="5" t="s">
        <v>14</v>
      </c>
      <c r="B3" s="5" t="s">
        <v>15</v>
      </c>
      <c r="C3" s="5" t="s">
        <v>16</v>
      </c>
      <c r="D3" s="5" t="s">
        <v>17</v>
      </c>
      <c r="E3" s="5" t="s">
        <v>18</v>
      </c>
      <c r="F3" s="5" t="s">
        <v>108</v>
      </c>
      <c r="G3" s="5" t="s">
        <v>109</v>
      </c>
    </row>
    <row r="4" spans="1:11" ht="49.15" customHeight="1" x14ac:dyDescent="0.25">
      <c r="A4" s="7"/>
      <c r="B4" s="80" t="s">
        <v>19</v>
      </c>
      <c r="C4" s="80"/>
      <c r="D4" s="80"/>
      <c r="E4" s="80"/>
      <c r="F4" s="7"/>
      <c r="G4" s="7"/>
    </row>
    <row r="5" spans="1:11" ht="253.5" customHeight="1" x14ac:dyDescent="0.25">
      <c r="A5" s="24" t="s">
        <v>20</v>
      </c>
      <c r="B5" s="23" t="s">
        <v>21</v>
      </c>
      <c r="C5" s="1" t="s">
        <v>64</v>
      </c>
      <c r="D5" s="9" t="s">
        <v>23</v>
      </c>
      <c r="E5" s="9">
        <v>1</v>
      </c>
      <c r="F5" s="116"/>
      <c r="G5" s="10">
        <f>E5*F5</f>
        <v>0</v>
      </c>
      <c r="H5" s="11"/>
      <c r="I5" s="53"/>
      <c r="J5" s="53"/>
      <c r="K5" s="11"/>
    </row>
    <row r="6" spans="1:11" ht="270.95" customHeight="1" x14ac:dyDescent="0.25">
      <c r="A6" s="8" t="s">
        <v>24</v>
      </c>
      <c r="B6" s="12" t="s">
        <v>25</v>
      </c>
      <c r="C6" s="2" t="s">
        <v>26</v>
      </c>
      <c r="D6" s="9" t="s">
        <v>27</v>
      </c>
      <c r="E6" s="13">
        <v>1</v>
      </c>
      <c r="F6" s="114"/>
      <c r="G6" s="10">
        <f t="shared" ref="G6:G12" si="0">E6*F6</f>
        <v>0</v>
      </c>
      <c r="H6" s="11"/>
      <c r="I6" s="53"/>
    </row>
    <row r="7" spans="1:11" ht="152.65" customHeight="1" x14ac:dyDescent="0.25">
      <c r="A7" s="8" t="s">
        <v>28</v>
      </c>
      <c r="B7" s="14" t="s">
        <v>29</v>
      </c>
      <c r="C7" s="1" t="s">
        <v>65</v>
      </c>
      <c r="D7" s="9" t="s">
        <v>27</v>
      </c>
      <c r="E7" s="9">
        <v>1</v>
      </c>
      <c r="F7" s="114"/>
      <c r="G7" s="10">
        <f t="shared" si="0"/>
        <v>0</v>
      </c>
      <c r="I7" s="55"/>
    </row>
    <row r="8" spans="1:11" ht="66.95" customHeight="1" x14ac:dyDescent="0.25">
      <c r="A8" s="8" t="s">
        <v>31</v>
      </c>
      <c r="B8" s="12" t="s">
        <v>32</v>
      </c>
      <c r="C8" s="3" t="s">
        <v>33</v>
      </c>
      <c r="D8" s="9" t="s">
        <v>27</v>
      </c>
      <c r="E8" s="9">
        <v>1</v>
      </c>
      <c r="F8" s="114"/>
      <c r="G8" s="10">
        <f t="shared" si="0"/>
        <v>0</v>
      </c>
      <c r="I8" s="55"/>
    </row>
    <row r="9" spans="1:11" ht="126" x14ac:dyDescent="0.25">
      <c r="A9" s="8" t="s">
        <v>34</v>
      </c>
      <c r="B9" s="14" t="s">
        <v>35</v>
      </c>
      <c r="C9" s="1" t="s">
        <v>36</v>
      </c>
      <c r="D9" s="9" t="s">
        <v>27</v>
      </c>
      <c r="E9" s="9">
        <v>1</v>
      </c>
      <c r="F9" s="114"/>
      <c r="G9" s="10">
        <f t="shared" si="0"/>
        <v>0</v>
      </c>
      <c r="I9" s="55"/>
    </row>
    <row r="10" spans="1:11" ht="73.150000000000006" customHeight="1" x14ac:dyDescent="0.25">
      <c r="A10" s="8" t="s">
        <v>37</v>
      </c>
      <c r="B10" s="12" t="s">
        <v>38</v>
      </c>
      <c r="C10" s="1" t="s">
        <v>39</v>
      </c>
      <c r="D10" s="9" t="s">
        <v>40</v>
      </c>
      <c r="E10" s="9">
        <v>1</v>
      </c>
      <c r="F10" s="114"/>
      <c r="G10" s="10">
        <f t="shared" si="0"/>
        <v>0</v>
      </c>
      <c r="I10" s="55"/>
    </row>
    <row r="11" spans="1:11" ht="43.5" customHeight="1" x14ac:dyDescent="0.25">
      <c r="A11" s="8" t="s">
        <v>41</v>
      </c>
      <c r="B11" s="12" t="s">
        <v>42</v>
      </c>
      <c r="C11" s="1" t="s">
        <v>43</v>
      </c>
      <c r="D11" s="9" t="s">
        <v>17</v>
      </c>
      <c r="E11" s="9">
        <v>6</v>
      </c>
      <c r="F11" s="114"/>
      <c r="G11" s="10">
        <f t="shared" si="0"/>
        <v>0</v>
      </c>
      <c r="I11" s="55"/>
    </row>
    <row r="12" spans="1:11" ht="81.599999999999994" customHeight="1" x14ac:dyDescent="0.25">
      <c r="A12" s="8" t="s">
        <v>44</v>
      </c>
      <c r="B12" s="14" t="s">
        <v>45</v>
      </c>
      <c r="C12" s="22" t="s">
        <v>46</v>
      </c>
      <c r="D12" s="9" t="s">
        <v>27</v>
      </c>
      <c r="E12" s="10">
        <v>1</v>
      </c>
      <c r="F12" s="118"/>
      <c r="G12" s="10">
        <f t="shared" si="0"/>
        <v>0</v>
      </c>
      <c r="H12" s="25" t="s">
        <v>47</v>
      </c>
      <c r="I12" s="55"/>
    </row>
    <row r="13" spans="1:11" ht="27.4" customHeight="1" x14ac:dyDescent="0.25">
      <c r="A13" s="81" t="s">
        <v>48</v>
      </c>
      <c r="B13" s="82"/>
      <c r="C13" s="82"/>
      <c r="D13" s="82"/>
      <c r="E13" s="83"/>
      <c r="F13" s="7"/>
      <c r="G13" s="10">
        <f>SUM(G5:G12)</f>
        <v>0</v>
      </c>
    </row>
    <row r="14" spans="1:11" ht="49.15" customHeight="1" x14ac:dyDescent="0.25">
      <c r="A14" s="7">
        <v>2</v>
      </c>
      <c r="B14" s="80" t="s">
        <v>49</v>
      </c>
      <c r="C14" s="80"/>
      <c r="D14" s="80"/>
      <c r="E14" s="80"/>
      <c r="F14" s="7"/>
      <c r="G14" s="7"/>
    </row>
    <row r="15" spans="1:11" ht="128.44999999999999" customHeight="1" x14ac:dyDescent="0.25">
      <c r="A15" s="8" t="s">
        <v>50</v>
      </c>
      <c r="B15" s="14" t="s">
        <v>51</v>
      </c>
      <c r="C15" s="1" t="s">
        <v>52</v>
      </c>
      <c r="D15" s="9" t="s">
        <v>53</v>
      </c>
      <c r="E15" s="10">
        <v>400</v>
      </c>
      <c r="F15" s="114"/>
      <c r="G15" s="10">
        <f t="shared" ref="G15:G17" si="1">E15*F15</f>
        <v>0</v>
      </c>
      <c r="I15" s="57"/>
    </row>
    <row r="16" spans="1:11" ht="144" customHeight="1" x14ac:dyDescent="0.25">
      <c r="A16" s="8" t="s">
        <v>54</v>
      </c>
      <c r="B16" s="14" t="s">
        <v>55</v>
      </c>
      <c r="C16" s="1" t="s">
        <v>56</v>
      </c>
      <c r="D16" s="9" t="s">
        <v>23</v>
      </c>
      <c r="E16" s="26">
        <v>1</v>
      </c>
      <c r="F16" s="118"/>
      <c r="G16" s="10">
        <f>E16*F16</f>
        <v>0</v>
      </c>
      <c r="I16" s="57"/>
    </row>
    <row r="17" spans="1:9" ht="109.5" customHeight="1" x14ac:dyDescent="0.25">
      <c r="A17" s="8" t="s">
        <v>57</v>
      </c>
      <c r="B17" s="14" t="s">
        <v>58</v>
      </c>
      <c r="C17" s="1" t="s">
        <v>59</v>
      </c>
      <c r="D17" s="9" t="s">
        <v>23</v>
      </c>
      <c r="E17" s="9">
        <v>1</v>
      </c>
      <c r="F17" s="118"/>
      <c r="G17" s="10">
        <f t="shared" si="1"/>
        <v>0</v>
      </c>
      <c r="I17" s="57"/>
    </row>
    <row r="18" spans="1:9" s="17" customFormat="1" ht="35.1" customHeight="1" x14ac:dyDescent="0.3">
      <c r="A18" s="84" t="s">
        <v>60</v>
      </c>
      <c r="B18" s="85"/>
      <c r="C18" s="85"/>
      <c r="D18" s="85"/>
      <c r="E18" s="86"/>
      <c r="F18" s="15"/>
      <c r="G18" s="16">
        <f>SUM(G15:G17)</f>
        <v>0</v>
      </c>
    </row>
    <row r="19" spans="1:9" ht="49.15" customHeight="1" x14ac:dyDescent="0.25">
      <c r="A19" s="75" t="s">
        <v>61</v>
      </c>
      <c r="B19" s="75"/>
      <c r="C19" s="75"/>
      <c r="D19" s="75"/>
      <c r="E19" s="75"/>
      <c r="F19" s="75"/>
      <c r="G19" s="18">
        <f>G18+G13</f>
        <v>0</v>
      </c>
      <c r="I19" s="55"/>
    </row>
    <row r="21" spans="1:9" ht="81" customHeight="1" x14ac:dyDescent="0.25">
      <c r="C21" s="11"/>
    </row>
    <row r="23" spans="1:9" ht="26.65" customHeight="1" x14ac:dyDescent="0.25">
      <c r="C23" s="20"/>
    </row>
  </sheetData>
  <sheetProtection algorithmName="SHA-512" hashValue="mmwai2f4G0mSy7pNGmLk7qWPjYmtbfr+QROCzN1m8dshkiEBLxnVej9jSneJ7+gKjM4A7diBbreWegm4JZIkjQ==" saltValue="M2m4Vc8ZLV0AJp6+3KXhiQ==" spinCount="100000" sheet="1" objects="1" scenarios="1"/>
  <mergeCells count="7">
    <mergeCell ref="A19:F19"/>
    <mergeCell ref="A1:G1"/>
    <mergeCell ref="A2:G2"/>
    <mergeCell ref="B4:E4"/>
    <mergeCell ref="A13:E13"/>
    <mergeCell ref="B14:E14"/>
    <mergeCell ref="A18:E18"/>
  </mergeCells>
  <pageMargins left="0.7" right="0.7" top="0.75" bottom="0.75" header="0.3" footer="0.3"/>
  <pageSetup paperSize="9" scale="3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88DD-1863-429F-B46F-1D37FACA31CE}">
  <sheetPr>
    <pageSetUpPr fitToPage="1"/>
  </sheetPr>
  <dimension ref="A1:K23"/>
  <sheetViews>
    <sheetView topLeftCell="A7" zoomScale="70" zoomScaleNormal="70" zoomScaleSheetLayoutView="25" workbookViewId="0">
      <selection activeCell="F9" sqref="F9"/>
    </sheetView>
  </sheetViews>
  <sheetFormatPr defaultColWidth="8.75" defaultRowHeight="15.75" x14ac:dyDescent="0.25"/>
  <cols>
    <col min="1" max="1" width="3.75" style="19" bestFit="1" customWidth="1"/>
    <col min="2" max="2" width="16" style="19" customWidth="1"/>
    <col min="3" max="3" width="100.75" style="4" customWidth="1"/>
    <col min="4" max="4" width="7" style="11" customWidth="1"/>
    <col min="5" max="5" width="9.75" style="21" bestFit="1" customWidth="1"/>
    <col min="6" max="6" width="19" style="11" bestFit="1" customWidth="1"/>
    <col min="7" max="7" width="22.375" style="11" bestFit="1" customWidth="1"/>
    <col min="8" max="8" width="10.5" style="4" customWidth="1"/>
    <col min="9" max="9" width="13.5" style="4" bestFit="1" customWidth="1"/>
    <col min="10" max="16384" width="8.75" style="4"/>
  </cols>
  <sheetData>
    <row r="1" spans="1:11" ht="34.9" customHeight="1" x14ac:dyDescent="0.25">
      <c r="A1" s="76" t="s">
        <v>66</v>
      </c>
      <c r="B1" s="77"/>
      <c r="C1" s="77"/>
      <c r="D1" s="77"/>
      <c r="E1" s="77"/>
      <c r="F1" s="77"/>
      <c r="G1" s="78"/>
    </row>
    <row r="2" spans="1:11" ht="321" customHeight="1" x14ac:dyDescent="0.25">
      <c r="A2" s="79" t="s">
        <v>63</v>
      </c>
      <c r="B2" s="79"/>
      <c r="C2" s="79"/>
      <c r="D2" s="79"/>
      <c r="E2" s="79"/>
      <c r="F2" s="79"/>
      <c r="G2" s="79"/>
    </row>
    <row r="3" spans="1:11" s="6" customFormat="1" ht="37.5" x14ac:dyDescent="0.3">
      <c r="A3" s="5" t="s">
        <v>14</v>
      </c>
      <c r="B3" s="5" t="s">
        <v>15</v>
      </c>
      <c r="C3" s="5" t="s">
        <v>16</v>
      </c>
      <c r="D3" s="5" t="s">
        <v>17</v>
      </c>
      <c r="E3" s="5" t="s">
        <v>18</v>
      </c>
      <c r="F3" s="5" t="s">
        <v>108</v>
      </c>
      <c r="G3" s="5" t="s">
        <v>109</v>
      </c>
    </row>
    <row r="4" spans="1:11" ht="49.15" customHeight="1" x14ac:dyDescent="0.25">
      <c r="A4" s="7"/>
      <c r="B4" s="80" t="s">
        <v>19</v>
      </c>
      <c r="C4" s="80"/>
      <c r="D4" s="80"/>
      <c r="E4" s="80"/>
      <c r="F4" s="7"/>
      <c r="G4" s="7"/>
    </row>
    <row r="5" spans="1:11" ht="253.5" customHeight="1" x14ac:dyDescent="0.25">
      <c r="A5" s="24" t="s">
        <v>20</v>
      </c>
      <c r="B5" s="23" t="s">
        <v>21</v>
      </c>
      <c r="C5" s="1" t="s">
        <v>67</v>
      </c>
      <c r="D5" s="9" t="s">
        <v>23</v>
      </c>
      <c r="E5" s="9">
        <v>1</v>
      </c>
      <c r="F5" s="114"/>
      <c r="G5" s="10">
        <f>E5*F5</f>
        <v>0</v>
      </c>
      <c r="H5" s="11"/>
      <c r="I5" s="54"/>
      <c r="J5" s="11"/>
      <c r="K5" s="11"/>
    </row>
    <row r="6" spans="1:11" ht="270.95" customHeight="1" x14ac:dyDescent="0.25">
      <c r="A6" s="8" t="s">
        <v>24</v>
      </c>
      <c r="B6" s="12" t="s">
        <v>25</v>
      </c>
      <c r="C6" s="2" t="s">
        <v>26</v>
      </c>
      <c r="D6" s="9" t="s">
        <v>27</v>
      </c>
      <c r="E6" s="13">
        <v>1</v>
      </c>
      <c r="F6" s="114"/>
      <c r="G6" s="10">
        <f t="shared" ref="G6:G12" si="0">E6*F6</f>
        <v>0</v>
      </c>
      <c r="H6" s="11"/>
      <c r="I6" s="11"/>
    </row>
    <row r="7" spans="1:11" ht="152.65" customHeight="1" x14ac:dyDescent="0.25">
      <c r="A7" s="8" t="s">
        <v>28</v>
      </c>
      <c r="B7" s="14" t="s">
        <v>29</v>
      </c>
      <c r="C7" s="1" t="s">
        <v>65</v>
      </c>
      <c r="D7" s="9" t="s">
        <v>27</v>
      </c>
      <c r="E7" s="9">
        <v>1</v>
      </c>
      <c r="F7" s="114"/>
      <c r="G7" s="10">
        <f t="shared" si="0"/>
        <v>0</v>
      </c>
    </row>
    <row r="8" spans="1:11" ht="66.95" customHeight="1" x14ac:dyDescent="0.25">
      <c r="A8" s="8" t="s">
        <v>31</v>
      </c>
      <c r="B8" s="12" t="s">
        <v>32</v>
      </c>
      <c r="C8" s="3" t="s">
        <v>33</v>
      </c>
      <c r="D8" s="9" t="s">
        <v>27</v>
      </c>
      <c r="E8" s="9">
        <v>1</v>
      </c>
      <c r="F8" s="114"/>
      <c r="G8" s="10">
        <f t="shared" si="0"/>
        <v>0</v>
      </c>
    </row>
    <row r="9" spans="1:11" ht="126" x14ac:dyDescent="0.25">
      <c r="A9" s="8" t="s">
        <v>34</v>
      </c>
      <c r="B9" s="14" t="s">
        <v>35</v>
      </c>
      <c r="C9" s="1" t="s">
        <v>36</v>
      </c>
      <c r="D9" s="9" t="s">
        <v>27</v>
      </c>
      <c r="E9" s="9">
        <v>1</v>
      </c>
      <c r="F9" s="114"/>
      <c r="G9" s="10">
        <f t="shared" si="0"/>
        <v>0</v>
      </c>
    </row>
    <row r="10" spans="1:11" ht="73.150000000000006" customHeight="1" x14ac:dyDescent="0.25">
      <c r="A10" s="8" t="s">
        <v>37</v>
      </c>
      <c r="B10" s="12" t="s">
        <v>38</v>
      </c>
      <c r="C10" s="1" t="s">
        <v>39</v>
      </c>
      <c r="D10" s="9" t="s">
        <v>40</v>
      </c>
      <c r="E10" s="9">
        <v>1</v>
      </c>
      <c r="F10" s="114"/>
      <c r="G10" s="10">
        <f t="shared" si="0"/>
        <v>0</v>
      </c>
    </row>
    <row r="11" spans="1:11" ht="43.5" customHeight="1" x14ac:dyDescent="0.25">
      <c r="A11" s="8" t="s">
        <v>41</v>
      </c>
      <c r="B11" s="12" t="s">
        <v>42</v>
      </c>
      <c r="C11" s="1" t="s">
        <v>43</v>
      </c>
      <c r="D11" s="9" t="s">
        <v>17</v>
      </c>
      <c r="E11" s="9">
        <v>4</v>
      </c>
      <c r="F11" s="114"/>
      <c r="G11" s="10">
        <f t="shared" si="0"/>
        <v>0</v>
      </c>
    </row>
    <row r="12" spans="1:11" ht="81.599999999999994" customHeight="1" x14ac:dyDescent="0.25">
      <c r="A12" s="8" t="s">
        <v>44</v>
      </c>
      <c r="B12" s="14" t="s">
        <v>45</v>
      </c>
      <c r="C12" s="22" t="s">
        <v>46</v>
      </c>
      <c r="D12" s="9" t="s">
        <v>27</v>
      </c>
      <c r="E12" s="10">
        <v>1</v>
      </c>
      <c r="F12" s="118"/>
      <c r="G12" s="10">
        <f t="shared" si="0"/>
        <v>0</v>
      </c>
      <c r="H12" s="25"/>
    </row>
    <row r="13" spans="1:11" ht="27.4" customHeight="1" x14ac:dyDescent="0.25">
      <c r="A13" s="81" t="s">
        <v>48</v>
      </c>
      <c r="B13" s="82"/>
      <c r="C13" s="82"/>
      <c r="D13" s="82"/>
      <c r="E13" s="83"/>
      <c r="F13" s="119"/>
      <c r="G13" s="10">
        <f>SUM(G5:G12)</f>
        <v>0</v>
      </c>
    </row>
    <row r="14" spans="1:11" ht="49.15" customHeight="1" x14ac:dyDescent="0.25">
      <c r="A14" s="7">
        <v>2</v>
      </c>
      <c r="B14" s="80" t="s">
        <v>49</v>
      </c>
      <c r="C14" s="80"/>
      <c r="D14" s="80"/>
      <c r="E14" s="80"/>
      <c r="F14" s="7"/>
      <c r="G14" s="7"/>
    </row>
    <row r="15" spans="1:11" ht="128.44999999999999" customHeight="1" x14ac:dyDescent="0.25">
      <c r="A15" s="8" t="s">
        <v>50</v>
      </c>
      <c r="B15" s="14" t="s">
        <v>51</v>
      </c>
      <c r="C15" s="1" t="s">
        <v>52</v>
      </c>
      <c r="D15" s="9" t="s">
        <v>53</v>
      </c>
      <c r="E15" s="10">
        <v>400</v>
      </c>
      <c r="F15" s="114"/>
      <c r="G15" s="10">
        <f t="shared" ref="G15:G17" si="1">E15*F15</f>
        <v>0</v>
      </c>
    </row>
    <row r="16" spans="1:11" ht="144" customHeight="1" x14ac:dyDescent="0.25">
      <c r="A16" s="8" t="s">
        <v>54</v>
      </c>
      <c r="B16" s="14" t="s">
        <v>55</v>
      </c>
      <c r="C16" s="1" t="s">
        <v>56</v>
      </c>
      <c r="D16" s="9" t="s">
        <v>23</v>
      </c>
      <c r="E16" s="26">
        <v>1</v>
      </c>
      <c r="F16" s="118"/>
      <c r="G16" s="10">
        <f>E16*F16</f>
        <v>0</v>
      </c>
    </row>
    <row r="17" spans="1:7" ht="109.5" customHeight="1" x14ac:dyDescent="0.25">
      <c r="A17" s="8" t="s">
        <v>57</v>
      </c>
      <c r="B17" s="14" t="s">
        <v>58</v>
      </c>
      <c r="C17" s="1" t="s">
        <v>59</v>
      </c>
      <c r="D17" s="9" t="s">
        <v>23</v>
      </c>
      <c r="E17" s="9">
        <v>1</v>
      </c>
      <c r="F17" s="118"/>
      <c r="G17" s="10">
        <f t="shared" si="1"/>
        <v>0</v>
      </c>
    </row>
    <row r="18" spans="1:7" s="17" customFormat="1" ht="35.1" customHeight="1" x14ac:dyDescent="0.3">
      <c r="A18" s="84" t="s">
        <v>60</v>
      </c>
      <c r="B18" s="85"/>
      <c r="C18" s="85"/>
      <c r="D18" s="85"/>
      <c r="E18" s="86"/>
      <c r="F18" s="15"/>
      <c r="G18" s="16">
        <f>SUM(G15:G17)</f>
        <v>0</v>
      </c>
    </row>
    <row r="19" spans="1:7" ht="49.15" customHeight="1" x14ac:dyDescent="0.25">
      <c r="A19" s="75" t="s">
        <v>61</v>
      </c>
      <c r="B19" s="75"/>
      <c r="C19" s="75"/>
      <c r="D19" s="75"/>
      <c r="E19" s="75"/>
      <c r="F19" s="75"/>
      <c r="G19" s="18">
        <f>G18+G13</f>
        <v>0</v>
      </c>
    </row>
    <row r="21" spans="1:7" ht="81" customHeight="1" x14ac:dyDescent="0.25">
      <c r="C21" s="11"/>
    </row>
    <row r="23" spans="1:7" ht="26.65" customHeight="1" x14ac:dyDescent="0.25">
      <c r="C23" s="20"/>
    </row>
  </sheetData>
  <sheetProtection algorithmName="SHA-512" hashValue="Y7W02O4bk0kcRC16qJWH8pJ+Drz9ufZgAvLCLbYV8pJc3yR0YpqN0Z+bFVujEQNTE/fhNr5XcYZeHTBy5H3gaA==" saltValue="C5Wq1XbYtBxO4c5+/EfYpg==" spinCount="100000" sheet="1" objects="1" scenarios="1"/>
  <mergeCells count="7">
    <mergeCell ref="A19:F19"/>
    <mergeCell ref="A1:G1"/>
    <mergeCell ref="A2:G2"/>
    <mergeCell ref="B4:E4"/>
    <mergeCell ref="A13:E13"/>
    <mergeCell ref="B14:E14"/>
    <mergeCell ref="A18:E18"/>
  </mergeCells>
  <pageMargins left="0.7" right="0.7" top="0.75" bottom="0.75" header="0.3" footer="0.3"/>
  <pageSetup paperSize="9" scale="3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EA85-67EC-4C47-803D-063C3712A753}">
  <dimension ref="A1:L1011"/>
  <sheetViews>
    <sheetView topLeftCell="A24" zoomScale="87" zoomScaleNormal="115" workbookViewId="0">
      <selection activeCell="F28" sqref="F28"/>
    </sheetView>
  </sheetViews>
  <sheetFormatPr defaultColWidth="12.625" defaultRowHeight="15" customHeight="1" x14ac:dyDescent="0.2"/>
  <cols>
    <col min="1" max="1" width="3.875" style="28" bestFit="1" customWidth="1"/>
    <col min="2" max="2" width="50" style="29" customWidth="1"/>
    <col min="3" max="3" width="9.125" style="29" bestFit="1" customWidth="1"/>
    <col min="4" max="4" width="10.25" style="29" customWidth="1"/>
    <col min="5" max="5" width="12.375" style="29" bestFit="1" customWidth="1"/>
    <col min="6" max="6" width="11.875" style="64" bestFit="1" customWidth="1"/>
    <col min="7" max="7" width="15.25" style="29" customWidth="1"/>
    <col min="8" max="8" width="11.625" style="29" bestFit="1" customWidth="1"/>
    <col min="9" max="9" width="7.625" style="29" customWidth="1"/>
    <col min="10" max="10" width="11.625" style="29" bestFit="1" customWidth="1"/>
    <col min="11" max="11" width="7.625" style="29" customWidth="1"/>
    <col min="12" max="12" width="10.75" style="29" bestFit="1" customWidth="1"/>
    <col min="13" max="18" width="7.625" style="29" customWidth="1"/>
    <col min="19" max="16384" width="12.625" style="29"/>
  </cols>
  <sheetData>
    <row r="1" spans="1:10" ht="12.75" customHeight="1" x14ac:dyDescent="0.2"/>
    <row r="2" spans="1:10" x14ac:dyDescent="0.2">
      <c r="A2" s="92" t="s">
        <v>110</v>
      </c>
      <c r="B2" s="93"/>
      <c r="C2" s="93"/>
      <c r="D2" s="93"/>
      <c r="E2" s="93"/>
      <c r="F2" s="93"/>
      <c r="G2" s="30"/>
    </row>
    <row r="3" spans="1:10" ht="12.75" x14ac:dyDescent="0.2">
      <c r="A3" s="31" t="s">
        <v>68</v>
      </c>
      <c r="B3" s="31" t="s">
        <v>69</v>
      </c>
      <c r="C3" s="31" t="s">
        <v>17</v>
      </c>
      <c r="D3" s="31" t="s">
        <v>70</v>
      </c>
      <c r="E3" s="31" t="s">
        <v>71</v>
      </c>
      <c r="F3" s="73" t="s">
        <v>111</v>
      </c>
      <c r="G3" s="31" t="s">
        <v>72</v>
      </c>
    </row>
    <row r="4" spans="1:10" ht="99.95" customHeight="1" x14ac:dyDescent="0.2">
      <c r="A4" s="32">
        <v>1</v>
      </c>
      <c r="B4" s="33" t="s">
        <v>73</v>
      </c>
      <c r="C4" s="33"/>
      <c r="D4" s="33"/>
      <c r="E4" s="120"/>
      <c r="F4" s="66">
        <f>SUM(F5:F8)</f>
        <v>0</v>
      </c>
      <c r="G4" s="87" t="s">
        <v>112</v>
      </c>
    </row>
    <row r="5" spans="1:10" ht="183.75" customHeight="1" x14ac:dyDescent="0.2">
      <c r="A5" s="32">
        <v>1.1000000000000001</v>
      </c>
      <c r="B5" s="34" t="s">
        <v>74</v>
      </c>
      <c r="C5" s="35" t="s">
        <v>40</v>
      </c>
      <c r="D5" s="36">
        <v>1</v>
      </c>
      <c r="E5" s="58"/>
      <c r="F5" s="67">
        <f>E5*D5</f>
        <v>0</v>
      </c>
      <c r="G5" s="88"/>
      <c r="J5" s="74"/>
    </row>
    <row r="6" spans="1:10" ht="43.5" customHeight="1" x14ac:dyDescent="0.2">
      <c r="A6" s="32">
        <v>1.2</v>
      </c>
      <c r="B6" s="34" t="s">
        <v>75</v>
      </c>
      <c r="C6" s="35" t="s">
        <v>40</v>
      </c>
      <c r="D6" s="36">
        <v>1</v>
      </c>
      <c r="E6" s="58"/>
      <c r="F6" s="67">
        <f t="shared" ref="F6:F33" si="0">E6*D6</f>
        <v>0</v>
      </c>
      <c r="G6" s="88"/>
    </row>
    <row r="7" spans="1:10" ht="53.25" customHeight="1" x14ac:dyDescent="0.2">
      <c r="A7" s="32">
        <v>1.3</v>
      </c>
      <c r="B7" s="34" t="s">
        <v>76</v>
      </c>
      <c r="C7" s="35" t="s">
        <v>40</v>
      </c>
      <c r="D7" s="36">
        <v>1</v>
      </c>
      <c r="E7" s="58"/>
      <c r="F7" s="67">
        <f t="shared" si="0"/>
        <v>0</v>
      </c>
      <c r="G7" s="88"/>
    </row>
    <row r="8" spans="1:10" ht="66.75" customHeight="1" x14ac:dyDescent="0.2">
      <c r="A8" s="32">
        <v>1.4</v>
      </c>
      <c r="B8" s="34" t="s">
        <v>77</v>
      </c>
      <c r="C8" s="35" t="s">
        <v>40</v>
      </c>
      <c r="D8" s="36">
        <v>1</v>
      </c>
      <c r="E8" s="58"/>
      <c r="F8" s="67">
        <f t="shared" si="0"/>
        <v>0</v>
      </c>
      <c r="G8" s="88"/>
    </row>
    <row r="9" spans="1:10" ht="25.5" x14ac:dyDescent="0.2">
      <c r="A9" s="32">
        <v>2</v>
      </c>
      <c r="B9" s="37" t="s">
        <v>78</v>
      </c>
      <c r="C9" s="37"/>
      <c r="D9" s="37"/>
      <c r="E9" s="121"/>
      <c r="F9" s="68">
        <f>SUM(F10:F13)</f>
        <v>0</v>
      </c>
      <c r="G9" s="37"/>
    </row>
    <row r="10" spans="1:10" ht="114.75" customHeight="1" x14ac:dyDescent="0.2">
      <c r="A10" s="32">
        <v>2.1</v>
      </c>
      <c r="B10" s="38" t="s">
        <v>79</v>
      </c>
      <c r="C10" s="35" t="s">
        <v>40</v>
      </c>
      <c r="D10" s="36">
        <v>1</v>
      </c>
      <c r="E10" s="59"/>
      <c r="F10" s="67">
        <f t="shared" si="0"/>
        <v>0</v>
      </c>
      <c r="G10" s="67"/>
    </row>
    <row r="11" spans="1:10" ht="53.25" customHeight="1" x14ac:dyDescent="0.2">
      <c r="A11" s="32">
        <v>2.2000000000000002</v>
      </c>
      <c r="B11" s="34" t="s">
        <v>80</v>
      </c>
      <c r="C11" s="35" t="s">
        <v>40</v>
      </c>
      <c r="D11" s="36">
        <v>1</v>
      </c>
      <c r="E11" s="59"/>
      <c r="F11" s="67">
        <f t="shared" si="0"/>
        <v>0</v>
      </c>
      <c r="G11" s="67"/>
    </row>
    <row r="12" spans="1:10" ht="130.5" customHeight="1" x14ac:dyDescent="0.2">
      <c r="A12" s="32">
        <v>2.2999999999999998</v>
      </c>
      <c r="B12" s="34" t="s">
        <v>81</v>
      </c>
      <c r="C12" s="35" t="s">
        <v>40</v>
      </c>
      <c r="D12" s="36">
        <v>1</v>
      </c>
      <c r="E12" s="59"/>
      <c r="F12" s="67">
        <f t="shared" si="0"/>
        <v>0</v>
      </c>
      <c r="G12" s="67"/>
    </row>
    <row r="13" spans="1:10" ht="93.75" customHeight="1" x14ac:dyDescent="0.2">
      <c r="A13" s="32">
        <v>2.4</v>
      </c>
      <c r="B13" s="39" t="s">
        <v>82</v>
      </c>
      <c r="C13" s="40" t="s">
        <v>40</v>
      </c>
      <c r="D13" s="41">
        <v>1</v>
      </c>
      <c r="E13" s="60"/>
      <c r="F13" s="69">
        <f t="shared" si="0"/>
        <v>0</v>
      </c>
      <c r="G13" s="67"/>
      <c r="H13" s="62"/>
    </row>
    <row r="14" spans="1:10" ht="25.15" customHeight="1" x14ac:dyDescent="0.2">
      <c r="A14" s="32">
        <v>3</v>
      </c>
      <c r="B14" s="37" t="s">
        <v>83</v>
      </c>
      <c r="C14" s="37"/>
      <c r="D14" s="37"/>
      <c r="E14" s="121"/>
      <c r="F14" s="68">
        <f>SUM(F15:F26)</f>
        <v>0</v>
      </c>
      <c r="G14" s="37"/>
    </row>
    <row r="15" spans="1:10" ht="25.15" customHeight="1" x14ac:dyDescent="0.2">
      <c r="A15" s="32">
        <v>3.1</v>
      </c>
      <c r="B15" s="34" t="s">
        <v>84</v>
      </c>
      <c r="C15" s="35" t="s">
        <v>40</v>
      </c>
      <c r="D15" s="36">
        <v>1</v>
      </c>
      <c r="E15" s="58"/>
      <c r="F15" s="70">
        <f t="shared" si="0"/>
        <v>0</v>
      </c>
      <c r="G15" s="67"/>
    </row>
    <row r="16" spans="1:10" ht="25.15" customHeight="1" x14ac:dyDescent="0.2">
      <c r="A16" s="32">
        <v>3.2</v>
      </c>
      <c r="B16" s="34" t="s">
        <v>85</v>
      </c>
      <c r="C16" s="35" t="s">
        <v>40</v>
      </c>
      <c r="D16" s="36">
        <v>1</v>
      </c>
      <c r="E16" s="58"/>
      <c r="F16" s="70">
        <f t="shared" si="0"/>
        <v>0</v>
      </c>
      <c r="G16" s="67"/>
    </row>
    <row r="17" spans="1:7" ht="25.15" customHeight="1" x14ac:dyDescent="0.2">
      <c r="A17" s="32">
        <v>3.3</v>
      </c>
      <c r="B17" s="34" t="s">
        <v>86</v>
      </c>
      <c r="C17" s="35" t="s">
        <v>40</v>
      </c>
      <c r="D17" s="36">
        <v>1</v>
      </c>
      <c r="E17" s="58"/>
      <c r="F17" s="70">
        <f t="shared" si="0"/>
        <v>0</v>
      </c>
      <c r="G17" s="67"/>
    </row>
    <row r="18" spans="1:7" ht="25.15" customHeight="1" x14ac:dyDescent="0.2">
      <c r="A18" s="32">
        <v>3.4</v>
      </c>
      <c r="B18" s="34" t="s">
        <v>87</v>
      </c>
      <c r="C18" s="35" t="s">
        <v>40</v>
      </c>
      <c r="D18" s="36">
        <v>1</v>
      </c>
      <c r="E18" s="58"/>
      <c r="F18" s="70">
        <f t="shared" si="0"/>
        <v>0</v>
      </c>
      <c r="G18" s="67"/>
    </row>
    <row r="19" spans="1:7" ht="25.15" customHeight="1" x14ac:dyDescent="0.2">
      <c r="A19" s="32">
        <v>3.5</v>
      </c>
      <c r="B19" s="42" t="s">
        <v>88</v>
      </c>
      <c r="C19" s="35" t="s">
        <v>40</v>
      </c>
      <c r="D19" s="36">
        <v>1</v>
      </c>
      <c r="E19" s="58"/>
      <c r="F19" s="70">
        <f t="shared" si="0"/>
        <v>0</v>
      </c>
      <c r="G19" s="67"/>
    </row>
    <row r="20" spans="1:7" ht="25.15" customHeight="1" x14ac:dyDescent="0.2">
      <c r="A20" s="32">
        <v>3.6</v>
      </c>
      <c r="B20" s="42" t="s">
        <v>89</v>
      </c>
      <c r="C20" s="35" t="s">
        <v>40</v>
      </c>
      <c r="D20" s="36">
        <v>1</v>
      </c>
      <c r="E20" s="58"/>
      <c r="F20" s="70">
        <f t="shared" si="0"/>
        <v>0</v>
      </c>
      <c r="G20" s="67"/>
    </row>
    <row r="21" spans="1:7" ht="25.15" customHeight="1" x14ac:dyDescent="0.2">
      <c r="A21" s="32">
        <v>3.7</v>
      </c>
      <c r="B21" s="34" t="s">
        <v>90</v>
      </c>
      <c r="C21" s="35" t="s">
        <v>40</v>
      </c>
      <c r="D21" s="36">
        <v>1</v>
      </c>
      <c r="E21" s="58"/>
      <c r="F21" s="70">
        <f t="shared" si="0"/>
        <v>0</v>
      </c>
      <c r="G21" s="67"/>
    </row>
    <row r="22" spans="1:7" ht="56.25" hidden="1" customHeight="1" x14ac:dyDescent="0.2">
      <c r="A22" s="32">
        <v>3.8</v>
      </c>
      <c r="B22" s="43" t="s">
        <v>91</v>
      </c>
      <c r="C22" s="44" t="s">
        <v>40</v>
      </c>
      <c r="D22" s="45">
        <v>1</v>
      </c>
      <c r="E22" s="61"/>
      <c r="F22" s="71"/>
      <c r="G22" s="67" t="s">
        <v>92</v>
      </c>
    </row>
    <row r="23" spans="1:7" ht="25.15" hidden="1" customHeight="1" x14ac:dyDescent="0.2">
      <c r="A23" s="32">
        <v>3.9</v>
      </c>
      <c r="B23" s="43" t="s">
        <v>93</v>
      </c>
      <c r="C23" s="44" t="s">
        <v>40</v>
      </c>
      <c r="D23" s="45">
        <v>1</v>
      </c>
      <c r="E23" s="61"/>
      <c r="F23" s="71"/>
      <c r="G23" s="67"/>
    </row>
    <row r="24" spans="1:7" ht="25.15" customHeight="1" x14ac:dyDescent="0.2">
      <c r="A24" s="46">
        <v>3.1</v>
      </c>
      <c r="B24" s="34" t="s">
        <v>94</v>
      </c>
      <c r="C24" s="35" t="s">
        <v>40</v>
      </c>
      <c r="D24" s="36">
        <v>1</v>
      </c>
      <c r="E24" s="58"/>
      <c r="F24" s="70">
        <f t="shared" si="0"/>
        <v>0</v>
      </c>
      <c r="G24" s="67"/>
    </row>
    <row r="25" spans="1:7" ht="25.15" hidden="1" customHeight="1" x14ac:dyDescent="0.2">
      <c r="A25" s="46">
        <v>3.11</v>
      </c>
      <c r="B25" s="43" t="s">
        <v>95</v>
      </c>
      <c r="C25" s="44" t="s">
        <v>40</v>
      </c>
      <c r="D25" s="45">
        <v>1</v>
      </c>
      <c r="E25" s="122"/>
      <c r="F25" s="71"/>
      <c r="G25" s="67" t="s">
        <v>96</v>
      </c>
    </row>
    <row r="26" spans="1:7" ht="25.15" hidden="1" customHeight="1" x14ac:dyDescent="0.2">
      <c r="A26" s="46">
        <v>3.12</v>
      </c>
      <c r="B26" s="43" t="s">
        <v>97</v>
      </c>
      <c r="C26" s="44" t="s">
        <v>40</v>
      </c>
      <c r="D26" s="45">
        <v>1</v>
      </c>
      <c r="E26" s="122"/>
      <c r="F26" s="71"/>
      <c r="G26" s="67"/>
    </row>
    <row r="27" spans="1:7" ht="25.15" customHeight="1" x14ac:dyDescent="0.2">
      <c r="A27" s="32">
        <v>4</v>
      </c>
      <c r="B27" s="37" t="s">
        <v>98</v>
      </c>
      <c r="C27" s="37"/>
      <c r="D27" s="37"/>
      <c r="E27" s="121"/>
      <c r="F27" s="68">
        <f>SUM(F28:F30)</f>
        <v>0</v>
      </c>
      <c r="G27" s="37"/>
    </row>
    <row r="28" spans="1:7" ht="135.6" customHeight="1" x14ac:dyDescent="0.2">
      <c r="A28" s="32">
        <v>4.0999999999999996</v>
      </c>
      <c r="B28" s="34" t="s">
        <v>99</v>
      </c>
      <c r="C28" s="35" t="s">
        <v>40</v>
      </c>
      <c r="D28" s="36">
        <v>2</v>
      </c>
      <c r="E28" s="58"/>
      <c r="F28" s="67">
        <f t="shared" si="0"/>
        <v>0</v>
      </c>
      <c r="G28" s="67"/>
    </row>
    <row r="29" spans="1:7" ht="69" customHeight="1" x14ac:dyDescent="0.2">
      <c r="A29" s="32">
        <v>4.2</v>
      </c>
      <c r="B29" s="47" t="s">
        <v>100</v>
      </c>
      <c r="C29" s="35" t="s">
        <v>40</v>
      </c>
      <c r="D29" s="36">
        <v>1</v>
      </c>
      <c r="E29" s="58"/>
      <c r="F29" s="67">
        <f t="shared" si="0"/>
        <v>0</v>
      </c>
      <c r="G29" s="67"/>
    </row>
    <row r="30" spans="1:7" ht="55.5" customHeight="1" x14ac:dyDescent="0.2">
      <c r="A30" s="32">
        <v>4.3</v>
      </c>
      <c r="B30" s="34" t="s">
        <v>101</v>
      </c>
      <c r="C30" s="35" t="s">
        <v>40</v>
      </c>
      <c r="D30" s="36">
        <v>2</v>
      </c>
      <c r="E30" s="58"/>
      <c r="F30" s="67">
        <f t="shared" si="0"/>
        <v>0</v>
      </c>
      <c r="G30" s="67"/>
    </row>
    <row r="31" spans="1:7" ht="25.15" customHeight="1" x14ac:dyDescent="0.2">
      <c r="A31" s="32">
        <v>5</v>
      </c>
      <c r="B31" s="37" t="s">
        <v>102</v>
      </c>
      <c r="C31" s="37"/>
      <c r="D31" s="37"/>
      <c r="E31" s="37"/>
      <c r="F31" s="68">
        <f>SUM(F32:F33)</f>
        <v>0</v>
      </c>
      <c r="G31" s="37"/>
    </row>
    <row r="32" spans="1:7" ht="25.15" customHeight="1" x14ac:dyDescent="0.2">
      <c r="A32" s="32">
        <v>5.0999999999999996</v>
      </c>
      <c r="B32" s="48" t="s">
        <v>103</v>
      </c>
      <c r="C32" s="35" t="s">
        <v>40</v>
      </c>
      <c r="D32" s="36">
        <v>1</v>
      </c>
      <c r="E32" s="58"/>
      <c r="F32" s="67">
        <f t="shared" si="0"/>
        <v>0</v>
      </c>
      <c r="G32" s="67"/>
    </row>
    <row r="33" spans="1:12" ht="38.25" x14ac:dyDescent="0.2">
      <c r="A33" s="32">
        <v>5.2</v>
      </c>
      <c r="B33" s="47" t="s">
        <v>104</v>
      </c>
      <c r="C33" s="35" t="s">
        <v>40</v>
      </c>
      <c r="D33" s="36">
        <v>1</v>
      </c>
      <c r="E33" s="58"/>
      <c r="F33" s="67">
        <f t="shared" si="0"/>
        <v>0</v>
      </c>
      <c r="G33" s="67"/>
    </row>
    <row r="34" spans="1:12" ht="25.15" customHeight="1" thickBot="1" x14ac:dyDescent="0.25">
      <c r="B34" s="49"/>
      <c r="C34" s="50"/>
      <c r="D34" s="51"/>
      <c r="E34" s="51"/>
      <c r="F34" s="72"/>
    </row>
    <row r="35" spans="1:12" ht="25.15" customHeight="1" x14ac:dyDescent="0.2">
      <c r="B35" s="94" t="s">
        <v>105</v>
      </c>
      <c r="C35" s="95"/>
      <c r="D35" s="96"/>
      <c r="E35" s="123">
        <f>F31+F27+F14+F9+F4</f>
        <v>0</v>
      </c>
      <c r="F35" s="124"/>
      <c r="H35" s="63"/>
      <c r="J35" s="64"/>
    </row>
    <row r="36" spans="1:12" ht="25.15" customHeight="1" x14ac:dyDescent="0.2">
      <c r="B36" s="97" t="s">
        <v>106</v>
      </c>
      <c r="C36" s="98"/>
      <c r="D36" s="99"/>
      <c r="E36" s="125">
        <v>3</v>
      </c>
      <c r="F36" s="126"/>
      <c r="H36" s="63"/>
      <c r="J36" s="65"/>
    </row>
    <row r="37" spans="1:12" ht="25.15" customHeight="1" thickBot="1" x14ac:dyDescent="0.25">
      <c r="B37" s="89" t="s">
        <v>107</v>
      </c>
      <c r="C37" s="90"/>
      <c r="D37" s="91"/>
      <c r="E37" s="127">
        <f>E35*E36</f>
        <v>0</v>
      </c>
      <c r="F37" s="128"/>
      <c r="L37" s="63"/>
    </row>
    <row r="38" spans="1:12" ht="12.75" customHeight="1" x14ac:dyDescent="0.2">
      <c r="E38" s="63"/>
    </row>
    <row r="39" spans="1:12" ht="12.75" customHeight="1" x14ac:dyDescent="0.2">
      <c r="E39" s="65"/>
      <c r="G39" s="65"/>
      <c r="H39" s="65"/>
    </row>
    <row r="40" spans="1:12" ht="12.75" customHeight="1" x14ac:dyDescent="0.2"/>
    <row r="41" spans="1:12" ht="12.75" customHeight="1" x14ac:dyDescent="0.2">
      <c r="E41" s="65"/>
    </row>
    <row r="42" spans="1:12" ht="12.75" customHeight="1" x14ac:dyDescent="0.2">
      <c r="L42" s="65"/>
    </row>
    <row r="43" spans="1:12" ht="12.75" customHeight="1" x14ac:dyDescent="0.2">
      <c r="E43" s="65"/>
    </row>
    <row r="44" spans="1:12" ht="12.75" customHeight="1" x14ac:dyDescent="0.2">
      <c r="G44" s="64"/>
    </row>
    <row r="45" spans="1:12" ht="12.75" customHeight="1" x14ac:dyDescent="0.2"/>
    <row r="46" spans="1:12" ht="12.75" customHeight="1" x14ac:dyDescent="0.2">
      <c r="E46" s="65"/>
    </row>
    <row r="47" spans="1:12" ht="12.75" customHeight="1" x14ac:dyDescent="0.2"/>
    <row r="48" spans="1:12" ht="12.75" customHeight="1" x14ac:dyDescent="0.2"/>
    <row r="49" spans="7:8" ht="12.75" customHeight="1" x14ac:dyDescent="0.2"/>
    <row r="50" spans="7:8" ht="12.75" customHeight="1" x14ac:dyDescent="0.2"/>
    <row r="51" spans="7:8" ht="12.75" customHeight="1" x14ac:dyDescent="0.2">
      <c r="G51" s="63"/>
      <c r="H51" s="64"/>
    </row>
    <row r="52" spans="7:8" ht="12.75" customHeight="1" x14ac:dyDescent="0.2"/>
    <row r="53" spans="7:8" ht="12.75" customHeight="1" x14ac:dyDescent="0.2"/>
    <row r="54" spans="7:8" ht="12.75" customHeight="1" x14ac:dyDescent="0.2"/>
    <row r="55" spans="7:8" ht="12.75" customHeight="1" x14ac:dyDescent="0.2"/>
    <row r="56" spans="7:8" ht="12.75" customHeight="1" x14ac:dyDescent="0.2"/>
    <row r="57" spans="7:8" ht="12.75" customHeight="1" x14ac:dyDescent="0.2"/>
    <row r="58" spans="7:8" ht="12.75" customHeight="1" x14ac:dyDescent="0.2"/>
    <row r="59" spans="7:8" ht="12.75" customHeight="1" x14ac:dyDescent="0.2"/>
    <row r="60" spans="7:8" ht="12.75" customHeight="1" x14ac:dyDescent="0.2"/>
    <row r="61" spans="7:8" ht="12.75" customHeight="1" x14ac:dyDescent="0.2"/>
    <row r="62" spans="7:8" ht="12.75" customHeight="1" x14ac:dyDescent="0.2"/>
    <row r="63" spans="7:8" ht="12.75" customHeight="1" x14ac:dyDescent="0.2"/>
    <row r="64" spans="7: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sheetData>
  <sheetProtection algorithmName="SHA-512" hashValue="oh6jioY8cbzUE6krA+HBBTC1ucGkf3XQAA890xMkk/pLfK0S44IFA0AO7gpPEFSmKIU1yJfBoWEmIFEMQmXxZA==" saltValue="MXzXJ8uAYlTz0OAXuZi5gA==" spinCount="100000" sheet="1" objects="1" scenarios="1"/>
  <mergeCells count="8">
    <mergeCell ref="G4:G8"/>
    <mergeCell ref="B37:D37"/>
    <mergeCell ref="E37:F37"/>
    <mergeCell ref="A2:F2"/>
    <mergeCell ref="B35:D35"/>
    <mergeCell ref="E35:F35"/>
    <mergeCell ref="B36:D36"/>
    <mergeCell ref="E36:F36"/>
  </mergeCell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mda26ace941f4791a7314a339fee829c xmlns="ca283e0b-db31-4043-a2ef-b80661bf084a">
      <Terms xmlns="http://schemas.microsoft.com/office/infopath/2007/PartnerControls"/>
    </mda26ace941f4791a7314a339fee829c>
    <h6a71f3e574e4344bc34f3fc9dd20054 xmlns="ca283e0b-db31-4043-a2ef-b80661bf084a">
      <Terms xmlns="http://schemas.microsoft.com/office/infopath/2007/PartnerControls"/>
    </h6a71f3e574e4344bc34f3fc9dd20054>
    <CategoryDescription xmlns="http://schemas.microsoft.com/sharepoint.v3" xsi:nil="true"/>
    <SemaphoreItemMetadata xmlns="ab2ae0e4-028e-4032-8356-d7485c40f371" xsi:nil="true"/>
    <ContentLanguage xmlns="ca283e0b-db31-4043-a2ef-b80661bf084a">English</ContentLanguage>
    <TaxKeywordTaxHTField xmlns="ab2ae0e4-028e-4032-8356-d7485c40f371">
      <Terms xmlns="http://schemas.microsoft.com/office/infopath/2007/PartnerControls"/>
    </TaxKeywordTaxHTField>
    <DateTransmittedEmail xmlns="ca283e0b-db31-4043-a2ef-b80661bf084a" xsi:nil="true"/>
    <IconOverlay xmlns="http://schemas.microsoft.com/sharepoint/v4" xsi:nil="true"/>
    <j048a4f9aaad4a8990a1d5e5f53cb451 xmlns="ca283e0b-db31-4043-a2ef-b80661bf084a">
      <Terms xmlns="http://schemas.microsoft.com/office/infopath/2007/PartnerControls"/>
    </j048a4f9aaad4a8990a1d5e5f53cb451>
    <ContentStatus xmlns="ca283e0b-db31-4043-a2ef-b80661bf084a" xsi:nil="true"/>
    <SenderEmail xmlns="ca283e0b-db31-4043-a2ef-b80661bf084a" xsi:nil="true"/>
    <RecipientsEmail xmlns="ca283e0b-db31-4043-a2ef-b80661bf084a" xsi:nil="true"/>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lcf76f155ced4ddcb4097134ff3c332f xmlns="2feb760f-e505-4acb-88f6-1cf3ebf2dfd8">
      <Terms xmlns="http://schemas.microsoft.com/office/infopath/2007/PartnerControls"/>
    </lcf76f155ced4ddcb4097134ff3c332f>
    <WrittenBy xmlns="ca283e0b-db31-4043-a2ef-b80661bf084a">
      <UserInfo>
        <DisplayName/>
        <AccountId xsi:nil="true"/>
        <AccountType/>
      </UserInfo>
    </WrittenBy>
    <TaxCatchAll xmlns="ca283e0b-db31-4043-a2ef-b80661bf084a">
      <Value>2</Value>
    </TaxCatchAll>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documentManagement>
</p:properties>
</file>

<file path=customXml/itemProps1.xml><?xml version="1.0" encoding="utf-8"?>
<ds:datastoreItem xmlns:ds="http://schemas.openxmlformats.org/officeDocument/2006/customXml" ds:itemID="{9B740DBE-FB16-45FD-A739-A9E552DA772A}"/>
</file>

<file path=customXml/itemProps2.xml><?xml version="1.0" encoding="utf-8"?>
<ds:datastoreItem xmlns:ds="http://schemas.openxmlformats.org/officeDocument/2006/customXml" ds:itemID="{4A859F9D-AAFC-4C58-BF45-FF0662B659EB}"/>
</file>

<file path=customXml/itemProps3.xml><?xml version="1.0" encoding="utf-8"?>
<ds:datastoreItem xmlns:ds="http://schemas.openxmlformats.org/officeDocument/2006/customXml" ds:itemID="{FCEF1991-E8BB-4EDA-94BC-D451CFBE66C8}"/>
</file>

<file path=customXml/itemProps4.xml><?xml version="1.0" encoding="utf-8"?>
<ds:datastoreItem xmlns:ds="http://schemas.openxmlformats.org/officeDocument/2006/customXml" ds:itemID="{891A1BCD-267D-40C1-996B-8CEEFC5CE57F}"/>
</file>

<file path=customXml/itemProps5.xml><?xml version="1.0" encoding="utf-8"?>
<ds:datastoreItem xmlns:ds="http://schemas.openxmlformats.org/officeDocument/2006/customXml" ds:itemID="{2D9EA475-A739-4049-B4CB-F0887B797D50}"/>
</file>

<file path=customXml/itemProps6.xml><?xml version="1.0" encoding="utf-8"?>
<ds:datastoreItem xmlns:ds="http://schemas.openxmlformats.org/officeDocument/2006/customXml" ds:itemID="{16D0D8B4-8177-40AD-80C1-448B3BF038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Shamamik Tajel #3</vt:lpstr>
      <vt:lpstr>Borhole #1 Qurshaghlo</vt:lpstr>
      <vt:lpstr>Borehole #2 Bestana</vt:lpstr>
      <vt:lpstr>BOQ sensors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Khozga Mohammed Saeed Ahmed</dc:creator>
  <cp:keywords/>
  <dc:description/>
  <cp:lastModifiedBy>Aseel AlJawadi</cp:lastModifiedBy>
  <cp:revision/>
  <dcterms:created xsi:type="dcterms:W3CDTF">2024-02-18T07:22:29Z</dcterms:created>
  <dcterms:modified xsi:type="dcterms:W3CDTF">2025-07-16T10:14:58Z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SystemDTAC">
    <vt:lpwstr/>
  </property>
  <property fmtid="{D5CDD505-2E9C-101B-9397-08002B2CF9AE}" pid="4" name="Topic">
    <vt:lpwstr/>
  </property>
  <property fmtid="{D5CDD505-2E9C-101B-9397-08002B2CF9AE}" pid="5" name="MediaServiceImageTags">
    <vt:lpwstr/>
  </property>
  <property fmtid="{D5CDD505-2E9C-101B-9397-08002B2CF9AE}" pid="6" name="OfficeDivision">
    <vt:lpwstr>2;#Iraq-2130|424744ae-4211-4c29-8bcd-3817d8d6b793</vt:lpwstr>
  </property>
  <property fmtid="{D5CDD505-2E9C-101B-9397-08002B2CF9AE}" pid="7" name="ContentTypeId">
    <vt:lpwstr>0x0101009BA85F8052A6DA4FA3E31FF9F74C697000C9EA6FAED4080645A26A463F41627167</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